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8800" windowHeight="14100" activeTab="0"/>
  </bookViews>
  <sheets>
    <sheet name="D.1.1.2_SO 06-27-204.2" sheetId="1" r:id="rId1"/>
  </sheets>
  <definedNames/>
  <calcPr calcId="162913"/>
</workbook>
</file>

<file path=xl/sharedStrings.xml><?xml version="1.0" encoding="utf-8"?>
<sst xmlns="http://schemas.openxmlformats.org/spreadsheetml/2006/main" count="605" uniqueCount="221">
  <si>
    <t>ASPE10</t>
  </si>
  <si>
    <t>S</t>
  </si>
  <si>
    <t>Firma: SUDOP BRNO, spol. s r.o.</t>
  </si>
  <si>
    <t>Soupis prací objektu</t>
  </si>
  <si>
    <t xml:space="preserve">Stavba: </t>
  </si>
  <si>
    <t>20098</t>
  </si>
  <si>
    <t>Přestavba ŽUB - městská infrastruktura - aktualizace dokumentace ulice Uhelná ve stupni DSP</t>
  </si>
  <si>
    <t>O</t>
  </si>
  <si>
    <t>Objekt:</t>
  </si>
  <si>
    <t>D.1.1.2</t>
  </si>
  <si>
    <t>Potrubní vedení (voda, plyn, kanalizace)</t>
  </si>
  <si>
    <t>O1</t>
  </si>
  <si>
    <t>Rozpočet:</t>
  </si>
  <si>
    <t>0,00</t>
  </si>
  <si>
    <t>15,00</t>
  </si>
  <si>
    <t>21,00</t>
  </si>
  <si>
    <t>3</t>
  </si>
  <si>
    <t>2</t>
  </si>
  <si>
    <t>SO 06-27-204.2</t>
  </si>
  <si>
    <t>Větev 2 ( Uhelná ) – 2.a 3. část, kanalizace dešťová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</si>
  <si>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</si>
  <si>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</si>
  <si>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</si>
  <si>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</si>
  <si>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</si>
  <si>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</si>
  <si>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</si>
  <si>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</si>
  <si>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</si>
  <si>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</si>
  <si>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</si>
  <si>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</si>
  <si>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</si>
  <si>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</si>
  <si>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</si>
  <si>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</si>
  <si>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</si>
  <si>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</si>
  <si>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</si>
  <si>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</si>
  <si>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015111</t>
  </si>
  <si>
    <t/>
  </si>
  <si>
    <t>POPLATKY ZA LIKVIDACŮ ODPADŮ NEKONTAMINOVANÝCH - 17 05 04 VYTĚŽENÉ ZEMINY A HORNINY - I. TŘÍDA TĚŽITELNOSTI</t>
  </si>
  <si>
    <t>T</t>
  </si>
  <si>
    <t>PP</t>
  </si>
  <si>
    <t>VV</t>
  </si>
  <si>
    <t>216,71*1,8=390,078 [A] 
221,07*1,8=397,926 [B] 
7,82*1,8=14,076 [C] 
3,72*2,2=8,184 [D] 
1,4*2,2=3,080 [E] 
Celkem: A+B+C+D+E=813,344 [F]</t>
  </si>
  <si>
    <t>TS</t>
  </si>
  <si>
    <t>1. Položka obsahuje:  
 – veškeré poplatky provozovateli skládky, recyklační linky nebo jiného zařízení na zpracování nebo likvidaci odpadů související s převzetím, uložením, zpracováním nebo likvidací odpadu  
2. Položka neobsahuje:  
 – náklady spojené s dopravou odpadu z místa stavby na místo převzetí provozovatelem skládky, recyklační linky nebo jiného zařízení na zpracování nebo likvidaci odpadů  
3. Způsob měření:  
Tunou se rozumí hmotnost odpadu vytříděného v souladu se zákonem č. 185/2001 Sb., o nakládání s odpady, v platném znění.</t>
  </si>
  <si>
    <t>015130</t>
  </si>
  <si>
    <t>POPLATKY ZA LIKVIDACŮ ODPADŮ NEKONTAMINOVANÝCH - 17 03 02 VYBOURANÝ ASFALTOVÝ BETON BEZ DEHTU</t>
  </si>
  <si>
    <t>1,86*2,3=4,278 [A] 
0,7*2,3=1,610 [B] 
Celkem: A+B=5,888 [C]</t>
  </si>
  <si>
    <t>R0291131</t>
  </si>
  <si>
    <t>OSTATNÍ POŽADAVKY - GEODETICKÉ ZAMĚŘENÍ - CELKY</t>
  </si>
  <si>
    <t>KUS</t>
  </si>
  <si>
    <t>zahrnuje veškeré náklady spojené s objednatelem požadovanými pracemi</t>
  </si>
  <si>
    <t>Zemní práce</t>
  </si>
  <si>
    <t>113138</t>
  </si>
  <si>
    <t>ODSTRANĚNÍ KRYTU ZPEVNĚNÝCH PLOCH S ASFALT POJIVEM, ODVOZ DO 20KM</t>
  </si>
  <si>
    <t>M3</t>
  </si>
  <si>
    <t>9,3*0,2=1,860 [A] 
3,5*0,2=0,700 [B] 
Celkem: A+B=2,560 [C]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</si>
  <si>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</si>
  <si>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113328</t>
  </si>
  <si>
    <t>ODSTRAN PODKL ZPEVNĚNÝCH PLOCH Z KAMENIVA NESTMEL, ODVOZ DO 20KM</t>
  </si>
  <si>
    <t>9,3*0,4=3,720 [A] 
3,5*0,4=1,400 [B] 
Celkem: A+B=5,120 [C]</t>
  </si>
  <si>
    <t>132738</t>
  </si>
  <si>
    <t>HLOUBENÍ RÝH ŠÍŘ DO 2M PAŽ I NEPAŽ TŘ. I, ODVOZ DO 20KM</t>
  </si>
  <si>
    <t>VÝKOP 
28,8*1,4*1,6=64,512 [A] 
147,1*1,5*1,4=308,910 [B] 
16*1,6*1,2=30,720 [C] 
64,6*1,8*1,3=151,164 [D] 
71,2*1,9*2=270,560 [I] 
12,3*2,2*1,2=32,472 [J] 
19*1,95*1,3=48,165 [K] 
Celkem: A+B+C+D+I+J+K=906,503 [L] 
ZÁSYP 
460,9=460,900 [G] 
ODVOZ 
l-g=445,603 [M]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</si>
  <si>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</si>
  <si>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7</t>
  </si>
  <si>
    <t>13273A</t>
  </si>
  <si>
    <t>HLOUBENÍ RÝH ŠÍŘ DO 2M PAŽ I NEPAŽ TŘ. I - BEZ DOPRAVY</t>
  </si>
  <si>
    <t>120,3*1,27*1,4=213,893 [L] 
50*1,6*1,3=104,000 [M] 
55,2*1,6*2=176,640 [N] 
2,3*2,02*1,2=5,575 [O] 
19*1,75*1,3=43,225 [P] 
Celkem: L+M+N+O+P=543,333 [Q] 
VYTLAČENÁ ZEMINA POTRUBÍM 
120,3*0,22=26,466 [R] 
50*0,16=8,000 [S] 
55,2*0,86=47,472 [T] 
2,3*0,11=0,253 [U] 
19*0,15=2,850 [V] 
Celkem: R+S+T+U+V=85,041 [W] 
q-w=458,292 [X]</t>
  </si>
  <si>
    <t>položka zahrnuje:  
-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</si>
  <si>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8</t>
  </si>
  <si>
    <t>17120</t>
  </si>
  <si>
    <t>ULOŽENÍ SYPANINY DO NÁSYPŮ A NA SKLÁDKY BEZ ZHUTNĚNÍ</t>
  </si>
  <si>
    <t>položka zahrnuje:  
- kompletní provedení zemní konstrukce do předepsaného tvaru  
- ošetření úložiště po celou dobu práce v něm vč. klimatických opatření  
- ztížení v okolí vedení, konstrukcí a objektů a jejich dočasné zajištění  
- ztížení provádění ve ztížených podmínkách a stísněných prostorech  
- ztížené ukládání sypaniny pod vodu  
- ukládání po vrstvách a po jiných nutných částech (figurách) vč. dosypávek  
- spouštění a nošení materiálu  
- úprava, očištění a ochrana podloží a svahů  
- svahování,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</si>
  <si>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17411</t>
  </si>
  <si>
    <t>ZÁSYP JAM A RÝH ZEMINOU SE ZHUTNĚNÍM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</si>
  <si>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</si>
  <si>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17481</t>
  </si>
  <si>
    <t>ZÁSYP JAM A RÝH Z NAKUPOVANÝCH MATERIÁLŮ</t>
  </si>
  <si>
    <t>zásyp štěrkodrtí</t>
  </si>
  <si>
    <t>28,8*0,64*1,6=29,491 [A] 
26,8*0,77*1,4=28,890 [B] 
16*0,92*1,2=17,664 [C] 
14,6*1,1*1,3=20,878 [L] 
16*1,12*1,7=30,464 [M] 
10*1,52*1,2=18,240 [N] 
Celkem: A+B+C+L+M+N=145,627 [O] 
28,8*0,33=9,504 [F] 
26,8*0,22=5,896 [G] 
16*0,11=1,760 [P] 
14,6*0,15=2,190 [Q] 
16*0,86=13,760 [R] 
10*0,11=1,100 [S] 
Celkem: F+G+P+Q+R+S=34,210 [T] 
o-t=111,417 [U]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</si>
  <si>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</si>
  <si>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11</t>
  </si>
  <si>
    <t>18110</t>
  </si>
  <si>
    <t>ÚPRAVA PLÁNĚ SE ZHUTNĚNÍM V HORNINĚ TŘ. I</t>
  </si>
  <si>
    <t>m2</t>
  </si>
  <si>
    <t>9,3+3,5=12,800 [A]</t>
  </si>
  <si>
    <t>položka zahrnuje úpravu pláně včetně vyrovnání výškových rozdílů. Míru zhutnění určuje projekt.</t>
  </si>
  <si>
    <t>12</t>
  </si>
  <si>
    <t>18231</t>
  </si>
  <si>
    <t>ROZPROSTŘENÍ ORNICE V ROVINĚ V TL DO 0,10M</t>
  </si>
  <si>
    <t>7*1,4=9,800 [A]</t>
  </si>
  <si>
    <t>položka zahrnuje:  
nutné přemístění ornice z dočasných skládek vzdálených do 50m  
rozprostření ornice v předepsané tloušťce v rovině a ve svahu do 1:5</t>
  </si>
  <si>
    <t>13</t>
  </si>
  <si>
    <t>18241</t>
  </si>
  <si>
    <t>ZALOŽENÍ TRÁVNÍKU RUČNÍM VÝSEVEM</t>
  </si>
  <si>
    <t>Zahrnuje dodání předepsané travní směsi, její výsev na ornici, zalévání, první pokosení, to vše bez ohledu na sklon terénu</t>
  </si>
  <si>
    <t>14</t>
  </si>
  <si>
    <t>18247</t>
  </si>
  <si>
    <t>OŠETŘOVÁNÍ TRÁVNÍKU</t>
  </si>
  <si>
    <t>Zahrnuje pokosení se shrabáním, naložení shrabků na dopravní prostředek, s odvozem a se složením, to vše bez ohledu na sklon terénu  
zahrnuje nutné zalití a hnojení</t>
  </si>
  <si>
    <t>Vodorovné konstrukce</t>
  </si>
  <si>
    <t>15</t>
  </si>
  <si>
    <t>45131</t>
  </si>
  <si>
    <t>PODKL A VÝPLŇ VRSTVY Z PROST BET</t>
  </si>
  <si>
    <t>28,8*0,26*1,6=11,981 [A] 
147,1*0,23*1,4=47,366 [B] 
16*0,18*1,2=3,456 [C] 
64,6*0,21*1,3=17,636 [D] 
71,2*0,28*2=39,872 [E] 
12,3*0,18*1,2=2,657 [F] 
19*0,21*1,3=5,187 [G] 
(1,5*0,1*1,5)*13=2,925 [H] 
Celkem: A+B+C+D+E+F+G+H=131,080 [I]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</si>
  <si>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</si>
  <si>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16</t>
  </si>
  <si>
    <t>45157</t>
  </si>
  <si>
    <t>PODKLADNÍ A VÝPLŇOVÉ VRSTVY Z KAMENIVA TĚŽENÉHO</t>
  </si>
  <si>
    <t>položka zahrnuje dodávku předepsaného kameniva, mimostaveništní a vnitrostaveništní dopravu a jeho uložení  
není-li v zadávací dokumentaci uvedeno jinak, jedná se o nakupovaný materiál</t>
  </si>
  <si>
    <t>Komunikace</t>
  </si>
  <si>
    <t>17</t>
  </si>
  <si>
    <t>572121</t>
  </si>
  <si>
    <t>INFILTRAČNÍ POSTŘIK ASFALTOVÝ DO 1,0KG/M2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</si>
  <si>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</si>
  <si>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18</t>
  </si>
  <si>
    <t>572214</t>
  </si>
  <si>
    <t>SPOJOVACÍ POSTŘIK Z MODIFIK EMULZE DO 0,5KG/M2</t>
  </si>
  <si>
    <t>(9,3+3,5)*2=25,600 [A]</t>
  </si>
  <si>
    <t>19</t>
  </si>
  <si>
    <t>574B43</t>
  </si>
  <si>
    <t>ASFALTOVÝ BETON PRO OBRUSNÉ VRSTVY MODIFIK ACO 11 TL. 50MM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</si>
  <si>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</si>
  <si>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20</t>
  </si>
  <si>
    <t>574F66</t>
  </si>
  <si>
    <t>ASFALTOVÝ BETON PRO PODKLADNÍ VRSTVY MODIFIK ACP 16+, 16S TL. 70MM</t>
  </si>
  <si>
    <t>21</t>
  </si>
  <si>
    <t>574F76</t>
  </si>
  <si>
    <t>ASFALTOVÝ BETON PRO PODKLADNÍ VRSTVY MODIFIK ACP 16+, 16S TL. 80MM</t>
  </si>
  <si>
    <t>Potrubí</t>
  </si>
  <si>
    <t>22</t>
  </si>
  <si>
    <t>82434</t>
  </si>
  <si>
    <t>POTRUBÍ Z TRUB ŽELEZOBETON DN DO 200MM</t>
  </si>
  <si>
    <t>m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</si>
  <si>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nezahrnuje zkoušky vodotěsnosti a televizní prohlídku</t>
  </si>
  <si>
    <t>23</t>
  </si>
  <si>
    <t>82445</t>
  </si>
  <si>
    <t>POTRUBÍ Z TRUB ŽELEZOBETONOVÝCH DN DO 300MM</t>
  </si>
  <si>
    <t>(64,6+19)*1,1=91,960 [A]</t>
  </si>
  <si>
    <t>24</t>
  </si>
  <si>
    <t>82446</t>
  </si>
  <si>
    <t>POTRUBÍ Z TRUB ŽELEZOBETONOVÝCH DN DO 400MM</t>
  </si>
  <si>
    <t>147,1*1,1=161,810 [A]</t>
  </si>
  <si>
    <t>25</t>
  </si>
  <si>
    <t>82457</t>
  </si>
  <si>
    <t>POTRUBÍ Z TRUB ŽELEZOBETONOVÝCH DN DO 500MM</t>
  </si>
  <si>
    <t>28,8*1,1=31,680 [A]</t>
  </si>
  <si>
    <t>26</t>
  </si>
  <si>
    <t>82460</t>
  </si>
  <si>
    <t>POTRUBÍ Z TRUB ŽELEZOBETONOVÝCH DN DO 800MM</t>
  </si>
  <si>
    <t>71,2*1,1=78,320 [A]</t>
  </si>
  <si>
    <t>27</t>
  </si>
  <si>
    <t>89413</t>
  </si>
  <si>
    <t>ŠACHTY KANALIZAČNÍ Z BETON DÍLCŮ NA POTRUBÍ DN DO 200MM</t>
  </si>
  <si>
    <t>položka zahrnuje:  
- poklopy s rámem, mříže s rámem, stupadla, žebříky, stropy z bet. dílců a pod.  
- předepsané betonové skruže, prefabrikované nebo monolitické betonové dno  
- dodání  dílce  požadovaného  tvaru  a  vlastností,  jeho  skladování,  doprava  a  osazení  do  definitivní polohy, včetně komplexní technologie výroby a montáže dílců, ošetření a ochrana dílců,  
- u dílců železobetonových a předpjatých veškerá výztuž, případně i tuhé kovové prvky a závěsná oka,  
- úpravy a zařízení pro uložení a transport dílce,  
- veškeré požadované úpravy dílců, včetně doplňkových konstrukcí a vybavení,  
- sestavení dílce na stavbě včetně montážních zařízení, plošin a prahů a pod.,  
- výplň, těsnění a tmelení spár a spojů,  
- očištění a ošetření úložných ploch,  
- zednické výpomoce pro montáž dílců,  
- označení dílce výrobním štítkem nebo jiným způsobem,  
- úpravy dílce pro dodržení požadované přesnosti jeho osazení, včetně případných měření,  
- veškerá zařízení pro zajištění stability v každém okamžiku  
- předepsané podkladní konstrukce</t>
  </si>
  <si>
    <t>28</t>
  </si>
  <si>
    <t>894145</t>
  </si>
  <si>
    <t>ŠACHTY KANALIZAČNÍ Z BETON DÍLCŮ NA POTRUBÍ DN DO 300MM</t>
  </si>
  <si>
    <t>29</t>
  </si>
  <si>
    <t>894146</t>
  </si>
  <si>
    <t>ŠACHTY KANALIZAČNÍ Z BETON DÍLCŮ NA POTRUBÍ DN DO 400MM</t>
  </si>
  <si>
    <t>30</t>
  </si>
  <si>
    <t>894157</t>
  </si>
  <si>
    <t>ŠACHTY KANALIZAČNÍ Z BETON DÍLCŮ NA POTRUBÍ DN DO 500MM</t>
  </si>
  <si>
    <t>31</t>
  </si>
  <si>
    <t>89416</t>
  </si>
  <si>
    <t>ŠACHTY KANALIZAČ Z BETON DÍLCŮ NA POTRUBÍ DN DO 800MM</t>
  </si>
  <si>
    <t>32</t>
  </si>
  <si>
    <t>89943</t>
  </si>
  <si>
    <t>VÝŘEZ, VÝSEK, ÚTES NA POTRUBÍ DN DO 150MM</t>
  </si>
  <si>
    <t>vysazení odbočky jádrovýmvývrtem</t>
  </si>
  <si>
    <t>- zahrnují zejména náklady na osekání trub na útesy, na vysekání otvorů pro zaústění, na obetonování útesu. U výřezu a výseku náklady na ohlášení uzavírání vody, uzavření a otevření šoupat, vypuštění a napuštění vody, odvzdušnění potrubí a pod.</t>
  </si>
  <si>
    <t>33</t>
  </si>
  <si>
    <t>899642</t>
  </si>
  <si>
    <t>ZKOUŠKA VODOTĚSNOSTI POTRUBÍ DN DO 200MM</t>
  </si>
  <si>
    <t>16+12,3=28,300 [A]</t>
  </si>
  <si>
    <t>- přísun, montáž, demontáž, odsun zkoušecího čerpadla, napuštění tlakovou vodou, dodání vody pro tlakovou zkoušku, montáž a demontáž dílců pro zabezpečení konce zkoušeného úseku potrubí, montáž a demontáž koncových tvarovek, montáž zaslepovací příruby, zaslepení odboček pro armatury a pro odbočující řady.</t>
  </si>
  <si>
    <t>34</t>
  </si>
  <si>
    <t>899652</t>
  </si>
  <si>
    <t>ZKOUŠKA VODOTĚSNOSTI POTRUBÍ DN DO 300MM</t>
  </si>
  <si>
    <t>64,6+19=83,600 [A]</t>
  </si>
  <si>
    <t>35</t>
  </si>
  <si>
    <t>899662</t>
  </si>
  <si>
    <t>ZKOUŠKA VODOTĚSNOSTI POTRUBÍ DN DO 400MM</t>
  </si>
  <si>
    <t>36</t>
  </si>
  <si>
    <t>899672</t>
  </si>
  <si>
    <t>ZKOUŠKA VODOTĚSNOSTI POTRUBÍ DN DO 600MM</t>
  </si>
  <si>
    <t>37</t>
  </si>
  <si>
    <t>899682</t>
  </si>
  <si>
    <t>ZKOUŠKA VODOTĚSNOSTI POTRUBÍ DN DO 800MM</t>
  </si>
  <si>
    <t>38</t>
  </si>
  <si>
    <t>89980</t>
  </si>
  <si>
    <t>TELEVIZNÍ PROHLÍDKA POTRUBÍ</t>
  </si>
  <si>
    <t>28,8+147,1+64,6+19+16+12,3+71,2=359,000 [B]</t>
  </si>
  <si>
    <t>položka zahrnuje prohlídku potrubí televizní kamerou, záznam prohlídky na nosičích DVD a vyhotovení závěrečného písemného protokolu</t>
  </si>
  <si>
    <t>39</t>
  </si>
  <si>
    <t>R891361</t>
  </si>
  <si>
    <t>REGULAČNÍ PRVEK</t>
  </si>
  <si>
    <t>- Položka zahrnuje kompletní montáž dle technologického předpisu, dodávku armatury, veškerou mimostaveništní a vnitrostaveništní dopravu.</t>
  </si>
  <si>
    <t>Ostatní konstrukce a práce</t>
  </si>
  <si>
    <t>40</t>
  </si>
  <si>
    <t>919113</t>
  </si>
  <si>
    <t>ŘEZÁNÍ ASFALTOVÉHO KRYTU VOZOVEK TL DO 150MM</t>
  </si>
  <si>
    <t>13,5+8=21,500 [A]</t>
  </si>
  <si>
    <t>položka zahrnuje řezání vozovkové vrstvy v předepsané tloušťce, včetně spotřeby vody</t>
  </si>
  <si>
    <t>41</t>
  </si>
  <si>
    <t>931322</t>
  </si>
  <si>
    <t>TĚSNĚNÍ DILATAČ SPAR ASF ZÁLIVKOU MODIFIK PRŮŘ DO 200MM2</t>
  </si>
  <si>
    <t>položka zahrnuje dodávku a osazení předepsaného materiálu, očištění ploch spáry před úpravou, očištění okolí spáry po úpravě  
nezahrnuje těsnící profil</t>
  </si>
  <si>
    <t>POTRUBÍ Z TRUB KAMENINOVÝCH DN DO 200MM</t>
  </si>
  <si>
    <t>OBETONOVÁNÍ POTRUBÍ Z PROSTÉHO BETONU DO C12/15</t>
  </si>
  <si>
    <t>PODKL A VÝPLŇ VRSTVY Z PROST BET DO C8/10</t>
  </si>
  <si>
    <t>REVIZE 2</t>
  </si>
  <si>
    <t>16*1,1=17,6 [A]</t>
  </si>
  <si>
    <r>
      <t>13*(1,7*1,7*0,2)+1=</t>
    </r>
    <r>
      <rPr>
        <i/>
        <sz val="10"/>
        <color rgb="FFFF0000"/>
        <rFont val="Arial"/>
        <family val="2"/>
      </rPr>
      <t>8,514</t>
    </r>
    <r>
      <rPr>
        <i/>
        <sz val="10"/>
        <rFont val="Arial"/>
        <family val="2"/>
      </rPr>
      <t xml:space="preserve"> [A]</t>
    </r>
  </si>
  <si>
    <t>12,3*1,1=13,530 [A]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</si>
</sst>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10">
    <font>
      <sz val="10"/>
      <name val="Arial"/>
      <family val="2"/>
    </font>
    <font>
      <b/>
      <sz val="16"/>
      <color rgb="FF000000"/>
      <name val="Arial"/>
      <family val="2"/>
    </font>
    <font>
      <b/>
      <sz val="11"/>
      <name val="Arial"/>
      <family val="2"/>
    </font>
    <font>
      <sz val="10"/>
      <color rgb="FFFFFFFF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strike/>
      <sz val="10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/>
    <xf numFmtId="0" fontId="0" fillId="2" borderId="0" xfId="0" applyFont="1" applyFill="1"/>
    <xf numFmtId="0" fontId="1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/>
    <xf numFmtId="0" fontId="0" fillId="2" borderId="3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left"/>
    </xf>
    <xf numFmtId="0" fontId="0" fillId="0" borderId="1" xfId="0" applyFont="1" applyBorder="1"/>
    <xf numFmtId="0" fontId="0" fillId="2" borderId="4" xfId="0" applyFont="1" applyFill="1" applyBorder="1"/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>
      <alignment wrapText="1"/>
    </xf>
    <xf numFmtId="4" fontId="4" fillId="2" borderId="4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5" xfId="0" applyFont="1" applyBorder="1" applyAlignment="1">
      <alignment vertical="top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top"/>
    </xf>
    <xf numFmtId="0" fontId="5" fillId="0" borderId="1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right"/>
    </xf>
    <xf numFmtId="4" fontId="4" fillId="2" borderId="3" xfId="0" applyNumberFormat="1" applyFont="1" applyFill="1" applyBorder="1" applyAlignment="1">
      <alignment horizontal="center"/>
    </xf>
    <xf numFmtId="4" fontId="0" fillId="2" borderId="1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right"/>
    </xf>
    <xf numFmtId="14" fontId="6" fillId="2" borderId="5" xfId="0" applyNumberFormat="1" applyFont="1" applyFill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right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right"/>
    </xf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/>
    </xf>
    <xf numFmtId="0" fontId="0" fillId="2" borderId="0" xfId="0" applyFont="1" applyFill="1"/>
    <xf numFmtId="0" fontId="2" fillId="2" borderId="3" xfId="0" applyFont="1" applyFill="1" applyBorder="1" applyAlignment="1">
      <alignment horizontal="right"/>
    </xf>
    <xf numFmtId="0" fontId="0" fillId="2" borderId="3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2"/>
  <sheetViews>
    <sheetView tabSelected="1" workbookViewId="0" topLeftCell="B1">
      <pane ySplit="8" topLeftCell="A157" activePane="bottomLeft" state="frozen"/>
      <selection pane="bottomLeft" activeCell="H186" sqref="H186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16</v>
      </c>
    </row>
    <row r="2" spans="2:16" ht="24.95" customHeight="1">
      <c r="B2" s="1"/>
      <c r="C2" s="1"/>
      <c r="D2" s="1"/>
      <c r="E2" s="2" t="s">
        <v>3</v>
      </c>
      <c r="F2" s="1"/>
      <c r="G2" s="1"/>
      <c r="H2" s="5"/>
      <c r="I2" s="5"/>
      <c r="O2">
        <f>0+O9+O22+O67+O76+O97+O170</f>
        <v>0</v>
      </c>
      <c r="P2" t="s">
        <v>16</v>
      </c>
    </row>
    <row r="3" spans="1:16" ht="15" customHeight="1">
      <c r="A3" t="s">
        <v>1</v>
      </c>
      <c r="B3" s="6" t="s">
        <v>4</v>
      </c>
      <c r="C3" s="45" t="s">
        <v>5</v>
      </c>
      <c r="D3" s="46"/>
      <c r="E3" s="7" t="s">
        <v>6</v>
      </c>
      <c r="F3" s="1"/>
      <c r="G3" s="4"/>
      <c r="H3" s="3" t="s">
        <v>18</v>
      </c>
      <c r="I3" s="27">
        <f>0+I9+I22+I67+I76+I97+I170</f>
        <v>0</v>
      </c>
      <c r="O3" t="s">
        <v>13</v>
      </c>
      <c r="P3" t="s">
        <v>17</v>
      </c>
    </row>
    <row r="4" spans="1:16" ht="15" customHeight="1">
      <c r="A4" t="s">
        <v>7</v>
      </c>
      <c r="B4" s="6" t="s">
        <v>8</v>
      </c>
      <c r="C4" s="45" t="s">
        <v>9</v>
      </c>
      <c r="D4" s="46"/>
      <c r="E4" s="7" t="s">
        <v>10</v>
      </c>
      <c r="F4" s="1"/>
      <c r="G4" s="1"/>
      <c r="H4" s="28" t="s">
        <v>217</v>
      </c>
      <c r="I4" s="29">
        <v>45147</v>
      </c>
      <c r="O4" t="s">
        <v>14</v>
      </c>
      <c r="P4" t="s">
        <v>17</v>
      </c>
    </row>
    <row r="5" spans="1:16" ht="12.75" customHeight="1">
      <c r="A5" t="s">
        <v>11</v>
      </c>
      <c r="B5" s="9" t="s">
        <v>12</v>
      </c>
      <c r="C5" s="47" t="s">
        <v>18</v>
      </c>
      <c r="D5" s="48"/>
      <c r="E5" s="10" t="s">
        <v>19</v>
      </c>
      <c r="F5" s="5"/>
      <c r="G5" s="5"/>
      <c r="H5" s="5"/>
      <c r="I5" s="5"/>
      <c r="O5" t="s">
        <v>15</v>
      </c>
      <c r="P5" t="s">
        <v>17</v>
      </c>
    </row>
    <row r="6" spans="1:9" ht="12.75" customHeight="1">
      <c r="A6" s="44" t="s">
        <v>20</v>
      </c>
      <c r="B6" s="44" t="s">
        <v>22</v>
      </c>
      <c r="C6" s="44" t="s">
        <v>24</v>
      </c>
      <c r="D6" s="44" t="s">
        <v>25</v>
      </c>
      <c r="E6" s="44" t="s">
        <v>26</v>
      </c>
      <c r="F6" s="44" t="s">
        <v>28</v>
      </c>
      <c r="G6" s="44" t="s">
        <v>30</v>
      </c>
      <c r="H6" s="44" t="s">
        <v>32</v>
      </c>
      <c r="I6" s="44"/>
    </row>
    <row r="7" spans="1:9" ht="12.75" customHeight="1">
      <c r="A7" s="44"/>
      <c r="B7" s="44"/>
      <c r="C7" s="44"/>
      <c r="D7" s="44"/>
      <c r="E7" s="44"/>
      <c r="F7" s="44"/>
      <c r="G7" s="44"/>
      <c r="H7" s="8" t="s">
        <v>33</v>
      </c>
      <c r="I7" s="8" t="s">
        <v>35</v>
      </c>
    </row>
    <row r="8" spans="1:9" ht="12.75" customHeight="1">
      <c r="A8" s="8" t="s">
        <v>21</v>
      </c>
      <c r="B8" s="8" t="s">
        <v>23</v>
      </c>
      <c r="C8" s="8" t="s">
        <v>17</v>
      </c>
      <c r="D8" s="8" t="s">
        <v>16</v>
      </c>
      <c r="E8" s="8" t="s">
        <v>27</v>
      </c>
      <c r="F8" s="8" t="s">
        <v>29</v>
      </c>
      <c r="G8" s="8" t="s">
        <v>31</v>
      </c>
      <c r="H8" s="8" t="s">
        <v>34</v>
      </c>
      <c r="I8" s="8" t="s">
        <v>36</v>
      </c>
    </row>
    <row r="9" spans="1:18" ht="12.75" customHeight="1">
      <c r="A9" s="12" t="s">
        <v>37</v>
      </c>
      <c r="B9" s="12"/>
      <c r="C9" s="13" t="s">
        <v>21</v>
      </c>
      <c r="D9" s="12"/>
      <c r="E9" s="14" t="s">
        <v>38</v>
      </c>
      <c r="F9" s="12"/>
      <c r="G9" s="12"/>
      <c r="H9" s="12"/>
      <c r="I9" s="15"/>
      <c r="O9">
        <f>0+R9</f>
        <v>0</v>
      </c>
      <c r="Q9">
        <f>0+I10+I14+I18</f>
        <v>0</v>
      </c>
      <c r="R9">
        <f>0+O10+O14+O18</f>
        <v>0</v>
      </c>
    </row>
    <row r="10" spans="1:16" ht="25.5">
      <c r="A10" s="11" t="s">
        <v>39</v>
      </c>
      <c r="B10" s="16" t="s">
        <v>23</v>
      </c>
      <c r="C10" s="16" t="s">
        <v>40</v>
      </c>
      <c r="D10" s="11" t="s">
        <v>41</v>
      </c>
      <c r="E10" s="17" t="s">
        <v>42</v>
      </c>
      <c r="F10" s="18" t="s">
        <v>43</v>
      </c>
      <c r="G10" s="19">
        <v>813.344</v>
      </c>
      <c r="H10" s="20">
        <v>0</v>
      </c>
      <c r="I10" s="20">
        <f>ROUND(ROUND(H10,2)*ROUND(G10,3),2)</f>
        <v>0</v>
      </c>
      <c r="O10">
        <f>(I10*21)/100</f>
        <v>0</v>
      </c>
      <c r="P10" t="s">
        <v>17</v>
      </c>
    </row>
    <row r="11" spans="1:5" ht="12.75">
      <c r="A11" s="21" t="s">
        <v>44</v>
      </c>
      <c r="E11" s="22" t="s">
        <v>41</v>
      </c>
    </row>
    <row r="12" spans="1:5" ht="76.5">
      <c r="A12" s="23" t="s">
        <v>45</v>
      </c>
      <c r="E12" s="24" t="s">
        <v>46</v>
      </c>
    </row>
    <row r="13" spans="1:5" ht="140.25">
      <c r="A13" t="s">
        <v>47</v>
      </c>
      <c r="E13" s="22" t="s">
        <v>48</v>
      </c>
    </row>
    <row r="14" spans="1:16" ht="25.5">
      <c r="A14" s="11" t="s">
        <v>39</v>
      </c>
      <c r="B14" s="16" t="s">
        <v>17</v>
      </c>
      <c r="C14" s="16" t="s">
        <v>49</v>
      </c>
      <c r="D14" s="11" t="s">
        <v>41</v>
      </c>
      <c r="E14" s="17" t="s">
        <v>50</v>
      </c>
      <c r="F14" s="18" t="s">
        <v>43</v>
      </c>
      <c r="G14" s="19">
        <v>5.888</v>
      </c>
      <c r="H14" s="20">
        <v>0</v>
      </c>
      <c r="I14" s="20">
        <f>ROUND(ROUND(H14,2)*ROUND(G14,3),2)</f>
        <v>0</v>
      </c>
      <c r="O14">
        <f>(I14*21)/100</f>
        <v>0</v>
      </c>
      <c r="P14" t="s">
        <v>17</v>
      </c>
    </row>
    <row r="15" spans="1:5" ht="12.75">
      <c r="A15" s="21" t="s">
        <v>44</v>
      </c>
      <c r="E15" s="22" t="s">
        <v>41</v>
      </c>
    </row>
    <row r="16" spans="1:5" ht="38.25">
      <c r="A16" s="23" t="s">
        <v>45</v>
      </c>
      <c r="E16" s="24" t="s">
        <v>51</v>
      </c>
    </row>
    <row r="17" spans="1:5" ht="140.25">
      <c r="A17" t="s">
        <v>47</v>
      </c>
      <c r="E17" s="22" t="s">
        <v>48</v>
      </c>
    </row>
    <row r="18" spans="1:16" ht="12.75">
      <c r="A18" s="11" t="s">
        <v>39</v>
      </c>
      <c r="B18" s="16" t="s">
        <v>16</v>
      </c>
      <c r="C18" s="16" t="s">
        <v>52</v>
      </c>
      <c r="D18" s="11" t="s">
        <v>41</v>
      </c>
      <c r="E18" s="17" t="s">
        <v>53</v>
      </c>
      <c r="F18" s="18" t="s">
        <v>54</v>
      </c>
      <c r="G18" s="19">
        <v>1</v>
      </c>
      <c r="H18" s="20">
        <v>0</v>
      </c>
      <c r="I18" s="20">
        <f>ROUND(ROUND(H18,2)*ROUND(G18,3),2)</f>
        <v>0</v>
      </c>
      <c r="O18">
        <f>(I18*21)/100</f>
        <v>0</v>
      </c>
      <c r="P18" t="s">
        <v>17</v>
      </c>
    </row>
    <row r="19" spans="1:5" ht="12.75">
      <c r="A19" s="21" t="s">
        <v>44</v>
      </c>
      <c r="E19" s="22" t="s">
        <v>41</v>
      </c>
    </row>
    <row r="20" spans="1:5" ht="12.75">
      <c r="A20" s="23" t="s">
        <v>45</v>
      </c>
      <c r="E20" s="24" t="s">
        <v>41</v>
      </c>
    </row>
    <row r="21" spans="1:5" ht="12.75">
      <c r="A21" t="s">
        <v>47</v>
      </c>
      <c r="E21" s="22" t="s">
        <v>55</v>
      </c>
    </row>
    <row r="22" spans="1:18" ht="12.75" customHeight="1">
      <c r="A22" s="5" t="s">
        <v>37</v>
      </c>
      <c r="B22" s="5"/>
      <c r="C22" s="25" t="s">
        <v>23</v>
      </c>
      <c r="D22" s="5"/>
      <c r="E22" s="14" t="s">
        <v>56</v>
      </c>
      <c r="F22" s="5"/>
      <c r="G22" s="5"/>
      <c r="H22" s="5"/>
      <c r="I22" s="26"/>
      <c r="O22">
        <f>0+R22</f>
        <v>0</v>
      </c>
      <c r="Q22">
        <f>0+I23+I27+I31+I35+I39+I43+I47+I51+I55+I59+I63</f>
        <v>0</v>
      </c>
      <c r="R22">
        <f>0+O23+O27+O31+O35+O39+O43+O47+O51+O55+O59+O63</f>
        <v>0</v>
      </c>
    </row>
    <row r="23" spans="1:16" ht="25.5">
      <c r="A23" s="11" t="s">
        <v>39</v>
      </c>
      <c r="B23" s="16" t="s">
        <v>27</v>
      </c>
      <c r="C23" s="16" t="s">
        <v>57</v>
      </c>
      <c r="D23" s="11" t="s">
        <v>41</v>
      </c>
      <c r="E23" s="17" t="s">
        <v>58</v>
      </c>
      <c r="F23" s="18" t="s">
        <v>59</v>
      </c>
      <c r="G23" s="19">
        <v>2.56</v>
      </c>
      <c r="H23" s="20">
        <v>0</v>
      </c>
      <c r="I23" s="20">
        <f>ROUND(ROUND(H23,2)*ROUND(G23,3),2)</f>
        <v>0</v>
      </c>
      <c r="O23">
        <f>(I23*21)/100</f>
        <v>0</v>
      </c>
      <c r="P23" t="s">
        <v>17</v>
      </c>
    </row>
    <row r="24" spans="1:5" ht="12.75">
      <c r="A24" s="21" t="s">
        <v>44</v>
      </c>
      <c r="E24" s="22" t="s">
        <v>41</v>
      </c>
    </row>
    <row r="25" spans="1:5" ht="38.25">
      <c r="A25" s="23" t="s">
        <v>45</v>
      </c>
      <c r="E25" s="24" t="s">
        <v>60</v>
      </c>
    </row>
    <row r="26" spans="1:5" ht="63.75">
      <c r="A26" t="s">
        <v>47</v>
      </c>
      <c r="E26" s="22" t="s">
        <v>61</v>
      </c>
    </row>
    <row r="27" spans="1:16" ht="25.5">
      <c r="A27" s="11" t="s">
        <v>39</v>
      </c>
      <c r="B27" s="16" t="s">
        <v>29</v>
      </c>
      <c r="C27" s="16" t="s">
        <v>62</v>
      </c>
      <c r="D27" s="11" t="s">
        <v>41</v>
      </c>
      <c r="E27" s="17" t="s">
        <v>63</v>
      </c>
      <c r="F27" s="18" t="s">
        <v>59</v>
      </c>
      <c r="G27" s="19">
        <v>5.12</v>
      </c>
      <c r="H27" s="20">
        <v>0</v>
      </c>
      <c r="I27" s="20">
        <f>ROUND(ROUND(H27,2)*ROUND(G27,3),2)</f>
        <v>0</v>
      </c>
      <c r="O27">
        <f>(I27*21)/100</f>
        <v>0</v>
      </c>
      <c r="P27" t="s">
        <v>17</v>
      </c>
    </row>
    <row r="28" spans="1:5" ht="12.75">
      <c r="A28" s="21" t="s">
        <v>44</v>
      </c>
      <c r="E28" s="22" t="s">
        <v>41</v>
      </c>
    </row>
    <row r="29" spans="1:5" ht="38.25">
      <c r="A29" s="23" t="s">
        <v>45</v>
      </c>
      <c r="E29" s="24" t="s">
        <v>64</v>
      </c>
    </row>
    <row r="30" spans="1:5" ht="63.75">
      <c r="A30" t="s">
        <v>47</v>
      </c>
      <c r="E30" s="22" t="s">
        <v>61</v>
      </c>
    </row>
    <row r="31" spans="1:16" ht="12.75">
      <c r="A31" s="11" t="s">
        <v>39</v>
      </c>
      <c r="B31" s="16" t="s">
        <v>31</v>
      </c>
      <c r="C31" s="16" t="s">
        <v>65</v>
      </c>
      <c r="D31" s="11" t="s">
        <v>41</v>
      </c>
      <c r="E31" s="17" t="s">
        <v>66</v>
      </c>
      <c r="F31" s="18" t="s">
        <v>59</v>
      </c>
      <c r="G31" s="19">
        <v>445.603</v>
      </c>
      <c r="H31" s="20">
        <v>0</v>
      </c>
      <c r="I31" s="20">
        <f>ROUND(ROUND(H31,2)*ROUND(G31,3),2)</f>
        <v>0</v>
      </c>
      <c r="O31">
        <f>(I31*21)/100</f>
        <v>0</v>
      </c>
      <c r="P31" t="s">
        <v>17</v>
      </c>
    </row>
    <row r="32" spans="1:5" ht="12.75">
      <c r="A32" s="21" t="s">
        <v>44</v>
      </c>
      <c r="E32" s="22" t="s">
        <v>41</v>
      </c>
    </row>
    <row r="33" spans="1:5" ht="191.25">
      <c r="A33" s="23" t="s">
        <v>45</v>
      </c>
      <c r="E33" s="24" t="s">
        <v>67</v>
      </c>
    </row>
    <row r="34" spans="1:5" ht="318.75">
      <c r="A34" t="s">
        <v>47</v>
      </c>
      <c r="E34" s="22" t="s">
        <v>68</v>
      </c>
    </row>
    <row r="35" spans="1:16" ht="12.75">
      <c r="A35" s="11" t="s">
        <v>39</v>
      </c>
      <c r="B35" s="16" t="s">
        <v>69</v>
      </c>
      <c r="C35" s="16" t="s">
        <v>70</v>
      </c>
      <c r="D35" s="11" t="s">
        <v>41</v>
      </c>
      <c r="E35" s="17" t="s">
        <v>71</v>
      </c>
      <c r="F35" s="18" t="s">
        <v>59</v>
      </c>
      <c r="G35" s="19">
        <v>458.292</v>
      </c>
      <c r="H35" s="20">
        <v>0</v>
      </c>
      <c r="I35" s="20">
        <f>ROUND(ROUND(H35,2)*ROUND(G35,3),2)</f>
        <v>0</v>
      </c>
      <c r="O35">
        <f>(I35*21)/100</f>
        <v>0</v>
      </c>
      <c r="P35" t="s">
        <v>17</v>
      </c>
    </row>
    <row r="36" spans="1:5" ht="12.75">
      <c r="A36" s="21" t="s">
        <v>44</v>
      </c>
      <c r="E36" s="22" t="s">
        <v>41</v>
      </c>
    </row>
    <row r="37" spans="1:5" ht="216.75">
      <c r="A37" s="23" t="s">
        <v>45</v>
      </c>
      <c r="E37" s="24" t="s">
        <v>72</v>
      </c>
    </row>
    <row r="38" spans="1:5" ht="318.75">
      <c r="A38" t="s">
        <v>47</v>
      </c>
      <c r="E38" s="22" t="s">
        <v>73</v>
      </c>
    </row>
    <row r="39" spans="1:16" ht="12.75">
      <c r="A39" s="11" t="s">
        <v>39</v>
      </c>
      <c r="B39" s="16" t="s">
        <v>74</v>
      </c>
      <c r="C39" s="16" t="s">
        <v>75</v>
      </c>
      <c r="D39" s="11" t="s">
        <v>41</v>
      </c>
      <c r="E39" s="17" t="s">
        <v>76</v>
      </c>
      <c r="F39" s="18" t="s">
        <v>59</v>
      </c>
      <c r="G39" s="19">
        <v>458.292</v>
      </c>
      <c r="H39" s="20">
        <v>0</v>
      </c>
      <c r="I39" s="20">
        <f>ROUND(ROUND(H39,2)*ROUND(G39,3),2)</f>
        <v>0</v>
      </c>
      <c r="O39">
        <f>(I39*21)/100</f>
        <v>0</v>
      </c>
      <c r="P39" t="s">
        <v>17</v>
      </c>
    </row>
    <row r="40" spans="1:5" ht="12.75">
      <c r="A40" s="21" t="s">
        <v>44</v>
      </c>
      <c r="E40" s="22" t="s">
        <v>41</v>
      </c>
    </row>
    <row r="41" spans="1:5" ht="216.75">
      <c r="A41" s="23" t="s">
        <v>45</v>
      </c>
      <c r="E41" s="24" t="s">
        <v>72</v>
      </c>
    </row>
    <row r="42" spans="1:5" ht="191.25">
      <c r="A42" t="s">
        <v>47</v>
      </c>
      <c r="E42" s="22" t="s">
        <v>77</v>
      </c>
    </row>
    <row r="43" spans="1:16" ht="12.75">
      <c r="A43" s="11" t="s">
        <v>39</v>
      </c>
      <c r="B43" s="16" t="s">
        <v>34</v>
      </c>
      <c r="C43" s="16" t="s">
        <v>78</v>
      </c>
      <c r="D43" s="11" t="s">
        <v>41</v>
      </c>
      <c r="E43" s="17" t="s">
        <v>79</v>
      </c>
      <c r="F43" s="18" t="s">
        <v>59</v>
      </c>
      <c r="G43" s="19">
        <v>458.292</v>
      </c>
      <c r="H43" s="20">
        <v>0</v>
      </c>
      <c r="I43" s="20">
        <f>ROUND(ROUND(H43,2)*ROUND(G43,3),2)</f>
        <v>0</v>
      </c>
      <c r="O43">
        <f>(I43*21)/100</f>
        <v>0</v>
      </c>
      <c r="P43" t="s">
        <v>17</v>
      </c>
    </row>
    <row r="44" spans="1:5" ht="12.75">
      <c r="A44" s="21" t="s">
        <v>44</v>
      </c>
      <c r="E44" s="22" t="s">
        <v>41</v>
      </c>
    </row>
    <row r="45" spans="1:5" ht="216.75">
      <c r="A45" s="23" t="s">
        <v>45</v>
      </c>
      <c r="E45" s="24" t="s">
        <v>72</v>
      </c>
    </row>
    <row r="46" spans="1:5" ht="229.5">
      <c r="A46" t="s">
        <v>47</v>
      </c>
      <c r="E46" s="22" t="s">
        <v>80</v>
      </c>
    </row>
    <row r="47" spans="1:16" ht="12.75">
      <c r="A47" s="11" t="s">
        <v>39</v>
      </c>
      <c r="B47" s="16" t="s">
        <v>36</v>
      </c>
      <c r="C47" s="16" t="s">
        <v>81</v>
      </c>
      <c r="D47" s="11" t="s">
        <v>41</v>
      </c>
      <c r="E47" s="17" t="s">
        <v>82</v>
      </c>
      <c r="F47" s="18" t="s">
        <v>59</v>
      </c>
      <c r="G47" s="19">
        <v>111.417</v>
      </c>
      <c r="H47" s="20">
        <v>0</v>
      </c>
      <c r="I47" s="20">
        <f>ROUND(ROUND(H47,2)*ROUND(G47,3),2)</f>
        <v>0</v>
      </c>
      <c r="O47">
        <f>(I47*21)/100</f>
        <v>0</v>
      </c>
      <c r="P47" t="s">
        <v>17</v>
      </c>
    </row>
    <row r="48" spans="1:5" ht="12.75">
      <c r="A48" s="21" t="s">
        <v>44</v>
      </c>
      <c r="E48" s="22" t="s">
        <v>83</v>
      </c>
    </row>
    <row r="49" spans="1:5" ht="216.75">
      <c r="A49" s="23" t="s">
        <v>45</v>
      </c>
      <c r="E49" s="24" t="s">
        <v>84</v>
      </c>
    </row>
    <row r="50" spans="1:5" ht="229.5">
      <c r="A50" t="s">
        <v>47</v>
      </c>
      <c r="E50" s="22" t="s">
        <v>85</v>
      </c>
    </row>
    <row r="51" spans="1:16" ht="12.75">
      <c r="A51" s="11" t="s">
        <v>39</v>
      </c>
      <c r="B51" s="16" t="s">
        <v>86</v>
      </c>
      <c r="C51" s="16" t="s">
        <v>87</v>
      </c>
      <c r="D51" s="11" t="s">
        <v>41</v>
      </c>
      <c r="E51" s="17" t="s">
        <v>88</v>
      </c>
      <c r="F51" s="18" t="s">
        <v>89</v>
      </c>
      <c r="G51" s="19">
        <v>12.8</v>
      </c>
      <c r="H51" s="20">
        <v>0</v>
      </c>
      <c r="I51" s="20">
        <f>ROUND(ROUND(H51,2)*ROUND(G51,3),2)</f>
        <v>0</v>
      </c>
      <c r="O51">
        <f>(I51*21)/100</f>
        <v>0</v>
      </c>
      <c r="P51" t="s">
        <v>17</v>
      </c>
    </row>
    <row r="52" spans="1:5" ht="12.75">
      <c r="A52" s="21" t="s">
        <v>44</v>
      </c>
      <c r="E52" s="22" t="s">
        <v>41</v>
      </c>
    </row>
    <row r="53" spans="1:5" ht="12.75">
      <c r="A53" s="23" t="s">
        <v>45</v>
      </c>
      <c r="E53" s="24" t="s">
        <v>90</v>
      </c>
    </row>
    <row r="54" spans="1:5" ht="25.5">
      <c r="A54" t="s">
        <v>47</v>
      </c>
      <c r="E54" s="22" t="s">
        <v>91</v>
      </c>
    </row>
    <row r="55" spans="1:16" ht="12.75">
      <c r="A55" s="11" t="s">
        <v>39</v>
      </c>
      <c r="B55" s="16" t="s">
        <v>92</v>
      </c>
      <c r="C55" s="16" t="s">
        <v>93</v>
      </c>
      <c r="D55" s="11" t="s">
        <v>41</v>
      </c>
      <c r="E55" s="17" t="s">
        <v>94</v>
      </c>
      <c r="F55" s="18" t="s">
        <v>89</v>
      </c>
      <c r="G55" s="19">
        <v>9.8</v>
      </c>
      <c r="H55" s="20">
        <v>0</v>
      </c>
      <c r="I55" s="20">
        <f>ROUND(ROUND(H55,2)*ROUND(G55,3),2)</f>
        <v>0</v>
      </c>
      <c r="O55">
        <f>(I55*21)/100</f>
        <v>0</v>
      </c>
      <c r="P55" t="s">
        <v>17</v>
      </c>
    </row>
    <row r="56" spans="1:5" ht="12.75">
      <c r="A56" s="21" t="s">
        <v>44</v>
      </c>
      <c r="E56" s="22" t="s">
        <v>41</v>
      </c>
    </row>
    <row r="57" spans="1:5" ht="12.75">
      <c r="A57" s="23" t="s">
        <v>45</v>
      </c>
      <c r="E57" s="24" t="s">
        <v>95</v>
      </c>
    </row>
    <row r="58" spans="1:5" ht="38.25">
      <c r="A58" t="s">
        <v>47</v>
      </c>
      <c r="E58" s="22" t="s">
        <v>96</v>
      </c>
    </row>
    <row r="59" spans="1:16" ht="12.75">
      <c r="A59" s="11" t="s">
        <v>39</v>
      </c>
      <c r="B59" s="16" t="s">
        <v>97</v>
      </c>
      <c r="C59" s="16" t="s">
        <v>98</v>
      </c>
      <c r="D59" s="11" t="s">
        <v>41</v>
      </c>
      <c r="E59" s="17" t="s">
        <v>99</v>
      </c>
      <c r="F59" s="18" t="s">
        <v>89</v>
      </c>
      <c r="G59" s="19">
        <v>9.8</v>
      </c>
      <c r="H59" s="20">
        <v>0</v>
      </c>
      <c r="I59" s="20">
        <f>ROUND(ROUND(H59,2)*ROUND(G59,3),2)</f>
        <v>0</v>
      </c>
      <c r="O59">
        <f>(I59*21)/100</f>
        <v>0</v>
      </c>
      <c r="P59" t="s">
        <v>17</v>
      </c>
    </row>
    <row r="60" spans="1:5" ht="12.75">
      <c r="A60" s="21" t="s">
        <v>44</v>
      </c>
      <c r="E60" s="22" t="s">
        <v>41</v>
      </c>
    </row>
    <row r="61" spans="1:5" ht="12.75">
      <c r="A61" s="23" t="s">
        <v>45</v>
      </c>
      <c r="E61" s="24" t="s">
        <v>95</v>
      </c>
    </row>
    <row r="62" spans="1:5" ht="25.5">
      <c r="A62" t="s">
        <v>47</v>
      </c>
      <c r="E62" s="22" t="s">
        <v>100</v>
      </c>
    </row>
    <row r="63" spans="1:16" ht="12.75">
      <c r="A63" s="11" t="s">
        <v>39</v>
      </c>
      <c r="B63" s="16" t="s">
        <v>101</v>
      </c>
      <c r="C63" s="16" t="s">
        <v>102</v>
      </c>
      <c r="D63" s="11" t="s">
        <v>41</v>
      </c>
      <c r="E63" s="17" t="s">
        <v>103</v>
      </c>
      <c r="F63" s="18" t="s">
        <v>89</v>
      </c>
      <c r="G63" s="19">
        <v>9.8</v>
      </c>
      <c r="H63" s="20">
        <v>0</v>
      </c>
      <c r="I63" s="20">
        <f>ROUND(ROUND(H63,2)*ROUND(G63,3),2)</f>
        <v>0</v>
      </c>
      <c r="O63">
        <f>(I63*21)/100</f>
        <v>0</v>
      </c>
      <c r="P63" t="s">
        <v>17</v>
      </c>
    </row>
    <row r="64" spans="1:5" ht="12.75">
      <c r="A64" s="21" t="s">
        <v>44</v>
      </c>
      <c r="E64" s="22" t="s">
        <v>41</v>
      </c>
    </row>
    <row r="65" spans="1:5" ht="12.75">
      <c r="A65" s="23" t="s">
        <v>45</v>
      </c>
      <c r="E65" s="24" t="s">
        <v>95</v>
      </c>
    </row>
    <row r="66" spans="1:5" ht="38.25">
      <c r="A66" t="s">
        <v>47</v>
      </c>
      <c r="E66" s="22" t="s">
        <v>104</v>
      </c>
    </row>
    <row r="67" spans="1:18" ht="12.75" customHeight="1">
      <c r="A67" s="5" t="s">
        <v>37</v>
      </c>
      <c r="B67" s="5"/>
      <c r="C67" s="25" t="s">
        <v>27</v>
      </c>
      <c r="D67" s="5"/>
      <c r="E67" s="14" t="s">
        <v>105</v>
      </c>
      <c r="F67" s="5"/>
      <c r="G67" s="5"/>
      <c r="H67" s="5"/>
      <c r="I67" s="26"/>
      <c r="O67">
        <f>0+R67</f>
        <v>0</v>
      </c>
      <c r="Q67">
        <f>0+I68+I72</f>
        <v>0</v>
      </c>
      <c r="R67">
        <f>0+O68+O72</f>
        <v>0</v>
      </c>
    </row>
    <row r="68" spans="1:16" ht="12.75">
      <c r="A68" s="11" t="s">
        <v>39</v>
      </c>
      <c r="B68" s="16" t="s">
        <v>106</v>
      </c>
      <c r="C68" s="16" t="s">
        <v>107</v>
      </c>
      <c r="D68" s="11" t="s">
        <v>41</v>
      </c>
      <c r="E68" s="17" t="s">
        <v>108</v>
      </c>
      <c r="F68" s="18" t="s">
        <v>59</v>
      </c>
      <c r="G68" s="37">
        <v>131.08</v>
      </c>
      <c r="H68" s="20">
        <v>0</v>
      </c>
      <c r="I68" s="20">
        <f>ROUND(ROUND(H68,2)*ROUND(G68,3),2)</f>
        <v>0</v>
      </c>
      <c r="O68">
        <f>(I68*21)/100</f>
        <v>0</v>
      </c>
      <c r="P68" t="s">
        <v>17</v>
      </c>
    </row>
    <row r="69" spans="1:5" ht="12.75">
      <c r="A69" s="21" t="s">
        <v>44</v>
      </c>
      <c r="E69" s="22" t="s">
        <v>41</v>
      </c>
    </row>
    <row r="70" spans="1:5" ht="114.75">
      <c r="A70" s="23" t="s">
        <v>45</v>
      </c>
      <c r="E70" s="24" t="s">
        <v>109</v>
      </c>
    </row>
    <row r="71" spans="1:5" ht="369.75">
      <c r="A71" t="s">
        <v>47</v>
      </c>
      <c r="E71" s="22" t="s">
        <v>110</v>
      </c>
    </row>
    <row r="72" spans="1:16" ht="12.75">
      <c r="A72" s="11" t="s">
        <v>39</v>
      </c>
      <c r="B72" s="16" t="s">
        <v>111</v>
      </c>
      <c r="C72" s="16" t="s">
        <v>112</v>
      </c>
      <c r="D72" s="11" t="s">
        <v>41</v>
      </c>
      <c r="E72" s="17" t="s">
        <v>113</v>
      </c>
      <c r="F72" s="18" t="s">
        <v>59</v>
      </c>
      <c r="G72" s="37">
        <v>8.514</v>
      </c>
      <c r="H72" s="20">
        <v>0</v>
      </c>
      <c r="I72" s="20">
        <f>ROUND(ROUND(H72,2)*ROUND(G72,3),2)</f>
        <v>0</v>
      </c>
      <c r="O72">
        <f>(I72*21)/100</f>
        <v>0</v>
      </c>
      <c r="P72" t="s">
        <v>17</v>
      </c>
    </row>
    <row r="73" spans="1:5" ht="12.75">
      <c r="A73" s="21" t="s">
        <v>44</v>
      </c>
      <c r="E73" s="22" t="s">
        <v>41</v>
      </c>
    </row>
    <row r="74" spans="1:5" ht="12.75">
      <c r="A74" s="23" t="s">
        <v>45</v>
      </c>
      <c r="E74" s="24" t="s">
        <v>219</v>
      </c>
    </row>
    <row r="75" spans="1:5" ht="38.25">
      <c r="A75" t="s">
        <v>47</v>
      </c>
      <c r="E75" s="22" t="s">
        <v>114</v>
      </c>
    </row>
    <row r="76" spans="1:18" ht="12.75" customHeight="1">
      <c r="A76" s="5" t="s">
        <v>37</v>
      </c>
      <c r="B76" s="5"/>
      <c r="C76" s="25" t="s">
        <v>29</v>
      </c>
      <c r="D76" s="5"/>
      <c r="E76" s="14" t="s">
        <v>115</v>
      </c>
      <c r="F76" s="5"/>
      <c r="G76" s="5"/>
      <c r="H76" s="5"/>
      <c r="I76" s="26"/>
      <c r="O76">
        <f>0+R76</f>
        <v>0</v>
      </c>
      <c r="Q76">
        <f>0+I77+I81+I85+I89+I93</f>
        <v>0</v>
      </c>
      <c r="R76">
        <f>0+O77+O81+O85+O89+O93</f>
        <v>0</v>
      </c>
    </row>
    <row r="77" spans="1:16" ht="12.75">
      <c r="A77" s="11" t="s">
        <v>39</v>
      </c>
      <c r="B77" s="16" t="s">
        <v>116</v>
      </c>
      <c r="C77" s="16" t="s">
        <v>117</v>
      </c>
      <c r="D77" s="11" t="s">
        <v>41</v>
      </c>
      <c r="E77" s="17" t="s">
        <v>118</v>
      </c>
      <c r="F77" s="18" t="s">
        <v>89</v>
      </c>
      <c r="G77" s="19">
        <v>12.8</v>
      </c>
      <c r="H77" s="20">
        <v>0</v>
      </c>
      <c r="I77" s="20">
        <f>ROUND(ROUND(H77,2)*ROUND(G77,3),2)</f>
        <v>0</v>
      </c>
      <c r="O77">
        <f>(I77*21)/100</f>
        <v>0</v>
      </c>
      <c r="P77" t="s">
        <v>17</v>
      </c>
    </row>
    <row r="78" spans="1:5" ht="12.75">
      <c r="A78" s="21" t="s">
        <v>44</v>
      </c>
      <c r="E78" s="22" t="s">
        <v>41</v>
      </c>
    </row>
    <row r="79" spans="1:5" ht="12.75">
      <c r="A79" s="23" t="s">
        <v>45</v>
      </c>
      <c r="E79" s="24" t="s">
        <v>90</v>
      </c>
    </row>
    <row r="80" spans="1:5" ht="51">
      <c r="A80" t="s">
        <v>47</v>
      </c>
      <c r="E80" s="22" t="s">
        <v>119</v>
      </c>
    </row>
    <row r="81" spans="1:16" ht="12.75">
      <c r="A81" s="11" t="s">
        <v>39</v>
      </c>
      <c r="B81" s="16" t="s">
        <v>120</v>
      </c>
      <c r="C81" s="16" t="s">
        <v>121</v>
      </c>
      <c r="D81" s="11" t="s">
        <v>41</v>
      </c>
      <c r="E81" s="17" t="s">
        <v>122</v>
      </c>
      <c r="F81" s="18" t="s">
        <v>89</v>
      </c>
      <c r="G81" s="19">
        <v>25.6</v>
      </c>
      <c r="H81" s="20">
        <v>0</v>
      </c>
      <c r="I81" s="20">
        <f>ROUND(ROUND(H81,2)*ROUND(G81,3),2)</f>
        <v>0</v>
      </c>
      <c r="O81">
        <f>(I81*21)/100</f>
        <v>0</v>
      </c>
      <c r="P81" t="s">
        <v>17</v>
      </c>
    </row>
    <row r="82" spans="1:5" ht="12.75">
      <c r="A82" s="21" t="s">
        <v>44</v>
      </c>
      <c r="E82" s="22" t="s">
        <v>41</v>
      </c>
    </row>
    <row r="83" spans="1:5" ht="12.75">
      <c r="A83" s="23" t="s">
        <v>45</v>
      </c>
      <c r="E83" s="24" t="s">
        <v>123</v>
      </c>
    </row>
    <row r="84" spans="1:5" ht="51">
      <c r="A84" t="s">
        <v>47</v>
      </c>
      <c r="E84" s="22" t="s">
        <v>119</v>
      </c>
    </row>
    <row r="85" spans="1:16" ht="12.75">
      <c r="A85" s="11" t="s">
        <v>39</v>
      </c>
      <c r="B85" s="16" t="s">
        <v>124</v>
      </c>
      <c r="C85" s="16" t="s">
        <v>125</v>
      </c>
      <c r="D85" s="11" t="s">
        <v>41</v>
      </c>
      <c r="E85" s="17" t="s">
        <v>126</v>
      </c>
      <c r="F85" s="18" t="s">
        <v>89</v>
      </c>
      <c r="G85" s="19">
        <v>12.8</v>
      </c>
      <c r="H85" s="20">
        <v>0</v>
      </c>
      <c r="I85" s="20">
        <f>ROUND(ROUND(H85,2)*ROUND(G85,3),2)</f>
        <v>0</v>
      </c>
      <c r="O85">
        <f>(I85*21)/100</f>
        <v>0</v>
      </c>
      <c r="P85" t="s">
        <v>17</v>
      </c>
    </row>
    <row r="86" spans="1:5" ht="12.75">
      <c r="A86" s="21" t="s">
        <v>44</v>
      </c>
      <c r="E86" s="22" t="s">
        <v>41</v>
      </c>
    </row>
    <row r="87" spans="1:5" ht="12.75">
      <c r="A87" s="23" t="s">
        <v>45</v>
      </c>
      <c r="E87" s="24" t="s">
        <v>90</v>
      </c>
    </row>
    <row r="88" spans="1:5" ht="140.25">
      <c r="A88" t="s">
        <v>47</v>
      </c>
      <c r="E88" s="22" t="s">
        <v>127</v>
      </c>
    </row>
    <row r="89" spans="1:16" ht="25.5">
      <c r="A89" s="11" t="s">
        <v>39</v>
      </c>
      <c r="B89" s="16" t="s">
        <v>128</v>
      </c>
      <c r="C89" s="16" t="s">
        <v>129</v>
      </c>
      <c r="D89" s="11" t="s">
        <v>41</v>
      </c>
      <c r="E89" s="17" t="s">
        <v>130</v>
      </c>
      <c r="F89" s="18" t="s">
        <v>89</v>
      </c>
      <c r="G89" s="19">
        <v>12.8</v>
      </c>
      <c r="H89" s="20">
        <v>0</v>
      </c>
      <c r="I89" s="20">
        <f>ROUND(ROUND(H89,2)*ROUND(G89,3),2)</f>
        <v>0</v>
      </c>
      <c r="O89">
        <f>(I89*21)/100</f>
        <v>0</v>
      </c>
      <c r="P89" t="s">
        <v>17</v>
      </c>
    </row>
    <row r="90" spans="1:5" ht="12.75">
      <c r="A90" s="21" t="s">
        <v>44</v>
      </c>
      <c r="E90" s="22" t="s">
        <v>41</v>
      </c>
    </row>
    <row r="91" spans="1:5" ht="12.75">
      <c r="A91" s="23" t="s">
        <v>45</v>
      </c>
      <c r="E91" s="24" t="s">
        <v>90</v>
      </c>
    </row>
    <row r="92" spans="1:5" ht="140.25">
      <c r="A92" t="s">
        <v>47</v>
      </c>
      <c r="E92" s="22" t="s">
        <v>127</v>
      </c>
    </row>
    <row r="93" spans="1:16" ht="25.5">
      <c r="A93" s="11" t="s">
        <v>39</v>
      </c>
      <c r="B93" s="16" t="s">
        <v>131</v>
      </c>
      <c r="C93" s="16" t="s">
        <v>132</v>
      </c>
      <c r="D93" s="11" t="s">
        <v>41</v>
      </c>
      <c r="E93" s="17" t="s">
        <v>133</v>
      </c>
      <c r="F93" s="18" t="s">
        <v>89</v>
      </c>
      <c r="G93" s="19">
        <v>12.8</v>
      </c>
      <c r="H93" s="20">
        <v>0</v>
      </c>
      <c r="I93" s="20">
        <f>ROUND(ROUND(H93,2)*ROUND(G93,3),2)</f>
        <v>0</v>
      </c>
      <c r="O93">
        <f>(I93*21)/100</f>
        <v>0</v>
      </c>
      <c r="P93" t="s">
        <v>17</v>
      </c>
    </row>
    <row r="94" spans="1:5" ht="12.75">
      <c r="A94" s="21" t="s">
        <v>44</v>
      </c>
      <c r="E94" s="22" t="s">
        <v>41</v>
      </c>
    </row>
    <row r="95" spans="1:5" ht="12.75">
      <c r="A95" s="23" t="s">
        <v>45</v>
      </c>
      <c r="E95" s="24" t="s">
        <v>90</v>
      </c>
    </row>
    <row r="96" spans="1:5" ht="140.25">
      <c r="A96" t="s">
        <v>47</v>
      </c>
      <c r="E96" s="22" t="s">
        <v>127</v>
      </c>
    </row>
    <row r="97" spans="1:18" ht="12.75" customHeight="1">
      <c r="A97" s="5" t="s">
        <v>37</v>
      </c>
      <c r="B97" s="5"/>
      <c r="C97" s="25" t="s">
        <v>74</v>
      </c>
      <c r="D97" s="5"/>
      <c r="E97" s="14" t="s">
        <v>134</v>
      </c>
      <c r="F97" s="5"/>
      <c r="G97" s="5"/>
      <c r="H97" s="5"/>
      <c r="I97" s="26"/>
      <c r="O97">
        <f>0+R97</f>
        <v>0</v>
      </c>
      <c r="Q97">
        <f>0+I98+I102+I106+I110+I114+I118+I122+I126+I130+I134+I138+I142+I146+I150+I154+I158+I162+I166</f>
        <v>0</v>
      </c>
      <c r="R97">
        <f>0+O98+O102+O106+O110+O114+O118+O122+O126+O130+O134+O138+O142+O146+O150+O154+O158+O162+O166</f>
        <v>0</v>
      </c>
    </row>
    <row r="98" spans="1:16" ht="12.75">
      <c r="A98" s="11" t="s">
        <v>39</v>
      </c>
      <c r="B98" s="16" t="s">
        <v>135</v>
      </c>
      <c r="C98" s="16" t="s">
        <v>136</v>
      </c>
      <c r="D98" s="11" t="s">
        <v>41</v>
      </c>
      <c r="E98" s="17" t="s">
        <v>137</v>
      </c>
      <c r="F98" s="18" t="s">
        <v>138</v>
      </c>
      <c r="G98" s="30">
        <v>17.6</v>
      </c>
      <c r="H98" s="20">
        <v>0</v>
      </c>
      <c r="I98" s="20">
        <f>ROUND(ROUND(H98,2)*ROUND(G98,3),2)</f>
        <v>0</v>
      </c>
      <c r="O98">
        <f>(I98*21)/100</f>
        <v>0</v>
      </c>
      <c r="P98" t="s">
        <v>17</v>
      </c>
    </row>
    <row r="99" spans="1:5" ht="12.75">
      <c r="A99" s="21" t="s">
        <v>44</v>
      </c>
      <c r="E99" s="22" t="s">
        <v>41</v>
      </c>
    </row>
    <row r="100" spans="1:5" ht="12.75">
      <c r="A100" s="23" t="s">
        <v>45</v>
      </c>
      <c r="E100" s="32" t="s">
        <v>218</v>
      </c>
    </row>
    <row r="101" spans="1:5" ht="255">
      <c r="A101" t="s">
        <v>47</v>
      </c>
      <c r="E101" s="22" t="s">
        <v>139</v>
      </c>
    </row>
    <row r="102" spans="1:16" ht="12.75">
      <c r="A102" s="11" t="s">
        <v>39</v>
      </c>
      <c r="B102" s="16" t="s">
        <v>140</v>
      </c>
      <c r="C102" s="16" t="s">
        <v>141</v>
      </c>
      <c r="D102" s="11" t="s">
        <v>41</v>
      </c>
      <c r="E102" s="17" t="s">
        <v>142</v>
      </c>
      <c r="F102" s="18" t="s">
        <v>138</v>
      </c>
      <c r="G102" s="19">
        <v>91.96</v>
      </c>
      <c r="H102" s="20">
        <v>0</v>
      </c>
      <c r="I102" s="20">
        <f>ROUND(ROUND(H102,2)*ROUND(G102,3),2)</f>
        <v>0</v>
      </c>
      <c r="O102">
        <f>(I102*21)/100</f>
        <v>0</v>
      </c>
      <c r="P102" t="s">
        <v>17</v>
      </c>
    </row>
    <row r="103" spans="1:5" ht="12.75">
      <c r="A103" s="21" t="s">
        <v>44</v>
      </c>
      <c r="E103" s="22" t="s">
        <v>41</v>
      </c>
    </row>
    <row r="104" spans="1:5" ht="12.75">
      <c r="A104" s="23" t="s">
        <v>45</v>
      </c>
      <c r="E104" s="24" t="s">
        <v>143</v>
      </c>
    </row>
    <row r="105" spans="1:5" ht="255">
      <c r="A105" t="s">
        <v>47</v>
      </c>
      <c r="E105" s="22" t="s">
        <v>139</v>
      </c>
    </row>
    <row r="106" spans="1:16" ht="12.75">
      <c r="A106" s="11" t="s">
        <v>39</v>
      </c>
      <c r="B106" s="16" t="s">
        <v>144</v>
      </c>
      <c r="C106" s="16" t="s">
        <v>145</v>
      </c>
      <c r="D106" s="11" t="s">
        <v>41</v>
      </c>
      <c r="E106" s="17" t="s">
        <v>146</v>
      </c>
      <c r="F106" s="18" t="s">
        <v>138</v>
      </c>
      <c r="G106" s="19">
        <v>161.81</v>
      </c>
      <c r="H106" s="20">
        <v>0</v>
      </c>
      <c r="I106" s="20">
        <f>ROUND(ROUND(H106,2)*ROUND(G106,3),2)</f>
        <v>0</v>
      </c>
      <c r="O106">
        <f>(I106*21)/100</f>
        <v>0</v>
      </c>
      <c r="P106" t="s">
        <v>17</v>
      </c>
    </row>
    <row r="107" spans="1:5" ht="12.75">
      <c r="A107" s="21" t="s">
        <v>44</v>
      </c>
      <c r="E107" s="22" t="s">
        <v>41</v>
      </c>
    </row>
    <row r="108" spans="1:5" ht="12.75">
      <c r="A108" s="23" t="s">
        <v>45</v>
      </c>
      <c r="E108" s="24" t="s">
        <v>147</v>
      </c>
    </row>
    <row r="109" spans="1:5" ht="255">
      <c r="A109" t="s">
        <v>47</v>
      </c>
      <c r="E109" s="22" t="s">
        <v>139</v>
      </c>
    </row>
    <row r="110" spans="1:16" ht="12.75">
      <c r="A110" s="11" t="s">
        <v>39</v>
      </c>
      <c r="B110" s="16" t="s">
        <v>148</v>
      </c>
      <c r="C110" s="16" t="s">
        <v>149</v>
      </c>
      <c r="D110" s="11" t="s">
        <v>41</v>
      </c>
      <c r="E110" s="17" t="s">
        <v>150</v>
      </c>
      <c r="F110" s="18" t="s">
        <v>138</v>
      </c>
      <c r="G110" s="19">
        <v>31.68</v>
      </c>
      <c r="H110" s="20">
        <v>0</v>
      </c>
      <c r="I110" s="20">
        <f>ROUND(ROUND(H110,2)*ROUND(G110,3),2)</f>
        <v>0</v>
      </c>
      <c r="O110">
        <f>(I110*21)/100</f>
        <v>0</v>
      </c>
      <c r="P110" t="s">
        <v>17</v>
      </c>
    </row>
    <row r="111" spans="1:5" ht="12.75">
      <c r="A111" s="21" t="s">
        <v>44</v>
      </c>
      <c r="E111" s="22" t="s">
        <v>41</v>
      </c>
    </row>
    <row r="112" spans="1:5" ht="12.75">
      <c r="A112" s="23" t="s">
        <v>45</v>
      </c>
      <c r="E112" s="24" t="s">
        <v>151</v>
      </c>
    </row>
    <row r="113" spans="1:5" ht="255">
      <c r="A113" t="s">
        <v>47</v>
      </c>
      <c r="E113" s="22" t="s">
        <v>139</v>
      </c>
    </row>
    <row r="114" spans="1:16" ht="12.75">
      <c r="A114" s="11" t="s">
        <v>39</v>
      </c>
      <c r="B114" s="16" t="s">
        <v>152</v>
      </c>
      <c r="C114" s="16" t="s">
        <v>153</v>
      </c>
      <c r="D114" s="11" t="s">
        <v>41</v>
      </c>
      <c r="E114" s="17" t="s">
        <v>154</v>
      </c>
      <c r="F114" s="18" t="s">
        <v>138</v>
      </c>
      <c r="G114" s="19">
        <v>78.32</v>
      </c>
      <c r="H114" s="20">
        <v>0</v>
      </c>
      <c r="I114" s="20">
        <f>ROUND(ROUND(H114,2)*ROUND(G114,3),2)</f>
        <v>0</v>
      </c>
      <c r="O114">
        <f>(I114*21)/100</f>
        <v>0</v>
      </c>
      <c r="P114" t="s">
        <v>17</v>
      </c>
    </row>
    <row r="115" spans="1:5" ht="12.75">
      <c r="A115" s="21" t="s">
        <v>44</v>
      </c>
      <c r="E115" s="22" t="s">
        <v>41</v>
      </c>
    </row>
    <row r="116" spans="1:5" ht="12.75">
      <c r="A116" s="23" t="s">
        <v>45</v>
      </c>
      <c r="E116" s="24" t="s">
        <v>155</v>
      </c>
    </row>
    <row r="117" spans="1:5" ht="255">
      <c r="A117" t="s">
        <v>47</v>
      </c>
      <c r="E117" s="22" t="s">
        <v>139</v>
      </c>
    </row>
    <row r="118" spans="1:16" ht="12.75">
      <c r="A118" s="11" t="s">
        <v>39</v>
      </c>
      <c r="B118" s="16" t="s">
        <v>156</v>
      </c>
      <c r="C118" s="16" t="s">
        <v>157</v>
      </c>
      <c r="D118" s="11" t="s">
        <v>41</v>
      </c>
      <c r="E118" s="17" t="s">
        <v>158</v>
      </c>
      <c r="F118" s="18" t="s">
        <v>54</v>
      </c>
      <c r="G118" s="19">
        <v>1</v>
      </c>
      <c r="H118" s="20">
        <v>0</v>
      </c>
      <c r="I118" s="20">
        <f>ROUND(ROUND(H118,2)*ROUND(G118,3),2)</f>
        <v>0</v>
      </c>
      <c r="O118">
        <f>(I118*21)/100</f>
        <v>0</v>
      </c>
      <c r="P118" t="s">
        <v>17</v>
      </c>
    </row>
    <row r="119" spans="1:5" ht="12.75">
      <c r="A119" s="21" t="s">
        <v>44</v>
      </c>
      <c r="E119" s="22" t="s">
        <v>41</v>
      </c>
    </row>
    <row r="120" spans="1:5" ht="12.75">
      <c r="A120" s="23" t="s">
        <v>45</v>
      </c>
      <c r="E120" s="24" t="s">
        <v>41</v>
      </c>
    </row>
    <row r="121" spans="1:5" ht="242.25">
      <c r="A121" t="s">
        <v>47</v>
      </c>
      <c r="E121" s="22" t="s">
        <v>159</v>
      </c>
    </row>
    <row r="122" spans="1:16" ht="12.75">
      <c r="A122" s="11" t="s">
        <v>39</v>
      </c>
      <c r="B122" s="16" t="s">
        <v>160</v>
      </c>
      <c r="C122" s="16" t="s">
        <v>161</v>
      </c>
      <c r="D122" s="11" t="s">
        <v>41</v>
      </c>
      <c r="E122" s="17" t="s">
        <v>162</v>
      </c>
      <c r="F122" s="18" t="s">
        <v>54</v>
      </c>
      <c r="G122" s="19">
        <v>3</v>
      </c>
      <c r="H122" s="20">
        <v>0</v>
      </c>
      <c r="I122" s="20">
        <f>ROUND(ROUND(H122,2)*ROUND(G122,3),2)</f>
        <v>0</v>
      </c>
      <c r="O122">
        <f>(I122*21)/100</f>
        <v>0</v>
      </c>
      <c r="P122" t="s">
        <v>17</v>
      </c>
    </row>
    <row r="123" spans="1:5" ht="12.75">
      <c r="A123" s="21" t="s">
        <v>44</v>
      </c>
      <c r="E123" s="22" t="s">
        <v>41</v>
      </c>
    </row>
    <row r="124" spans="1:5" ht="12.75">
      <c r="A124" s="23" t="s">
        <v>45</v>
      </c>
      <c r="E124" s="24" t="s">
        <v>41</v>
      </c>
    </row>
    <row r="125" spans="1:5" ht="242.25">
      <c r="A125" t="s">
        <v>47</v>
      </c>
      <c r="E125" s="22" t="s">
        <v>159</v>
      </c>
    </row>
    <row r="126" spans="1:16" ht="12.75">
      <c r="A126" s="11" t="s">
        <v>39</v>
      </c>
      <c r="B126" s="16" t="s">
        <v>163</v>
      </c>
      <c r="C126" s="16" t="s">
        <v>164</v>
      </c>
      <c r="D126" s="11" t="s">
        <v>41</v>
      </c>
      <c r="E126" s="17" t="s">
        <v>165</v>
      </c>
      <c r="F126" s="18" t="s">
        <v>54</v>
      </c>
      <c r="G126" s="19">
        <v>4</v>
      </c>
      <c r="H126" s="20">
        <v>0</v>
      </c>
      <c r="I126" s="20">
        <f>ROUND(ROUND(H126,2)*ROUND(G126,3),2)</f>
        <v>0</v>
      </c>
      <c r="O126">
        <f>(I126*21)/100</f>
        <v>0</v>
      </c>
      <c r="P126" t="s">
        <v>17</v>
      </c>
    </row>
    <row r="127" spans="1:5" ht="12.75">
      <c r="A127" s="21" t="s">
        <v>44</v>
      </c>
      <c r="E127" s="22" t="s">
        <v>41</v>
      </c>
    </row>
    <row r="128" spans="1:5" ht="12.75">
      <c r="A128" s="23" t="s">
        <v>45</v>
      </c>
      <c r="E128" s="24" t="s">
        <v>41</v>
      </c>
    </row>
    <row r="129" spans="1:5" ht="242.25">
      <c r="A129" t="s">
        <v>47</v>
      </c>
      <c r="E129" s="22" t="s">
        <v>159</v>
      </c>
    </row>
    <row r="130" spans="1:16" ht="12.75">
      <c r="A130" s="11" t="s">
        <v>39</v>
      </c>
      <c r="B130" s="16" t="s">
        <v>166</v>
      </c>
      <c r="C130" s="16" t="s">
        <v>167</v>
      </c>
      <c r="D130" s="11" t="s">
        <v>41</v>
      </c>
      <c r="E130" s="17" t="s">
        <v>168</v>
      </c>
      <c r="F130" s="18" t="s">
        <v>54</v>
      </c>
      <c r="G130" s="30">
        <v>2</v>
      </c>
      <c r="H130" s="20">
        <v>0</v>
      </c>
      <c r="I130" s="20">
        <f>ROUND(ROUND(H130,2)*ROUND(G130,3),2)</f>
        <v>0</v>
      </c>
      <c r="O130">
        <f>(I130*21)/100</f>
        <v>0</v>
      </c>
      <c r="P130" t="s">
        <v>17</v>
      </c>
    </row>
    <row r="131" spans="1:5" ht="12.75">
      <c r="A131" s="21" t="s">
        <v>44</v>
      </c>
      <c r="E131" s="22" t="s">
        <v>41</v>
      </c>
    </row>
    <row r="132" spans="1:5" ht="12.75">
      <c r="A132" s="23" t="s">
        <v>45</v>
      </c>
      <c r="E132" s="24" t="s">
        <v>41</v>
      </c>
    </row>
    <row r="133" spans="1:5" ht="242.25">
      <c r="A133" t="s">
        <v>47</v>
      </c>
      <c r="E133" s="22" t="s">
        <v>159</v>
      </c>
    </row>
    <row r="134" spans="1:16" ht="12.75">
      <c r="A134" s="11" t="s">
        <v>39</v>
      </c>
      <c r="B134" s="16" t="s">
        <v>169</v>
      </c>
      <c r="C134" s="16" t="s">
        <v>170</v>
      </c>
      <c r="D134" s="11" t="s">
        <v>41</v>
      </c>
      <c r="E134" s="17" t="s">
        <v>171</v>
      </c>
      <c r="F134" s="18" t="s">
        <v>54</v>
      </c>
      <c r="G134" s="19">
        <v>3</v>
      </c>
      <c r="H134" s="20">
        <v>0</v>
      </c>
      <c r="I134" s="20">
        <f>ROUND(ROUND(H134,2)*ROUND(G134,3),2)</f>
        <v>0</v>
      </c>
      <c r="O134">
        <f>(I134*21)/100</f>
        <v>0</v>
      </c>
      <c r="P134" t="s">
        <v>17</v>
      </c>
    </row>
    <row r="135" spans="1:5" ht="12.75">
      <c r="A135" s="21" t="s">
        <v>44</v>
      </c>
      <c r="E135" s="22" t="s">
        <v>41</v>
      </c>
    </row>
    <row r="136" spans="1:5" ht="12.75">
      <c r="A136" s="23" t="s">
        <v>45</v>
      </c>
      <c r="E136" s="24" t="s">
        <v>41</v>
      </c>
    </row>
    <row r="137" spans="1:5" ht="242.25">
      <c r="A137" t="s">
        <v>47</v>
      </c>
      <c r="E137" s="22" t="s">
        <v>159</v>
      </c>
    </row>
    <row r="138" spans="1:16" ht="12.75">
      <c r="A138" s="11" t="s">
        <v>39</v>
      </c>
      <c r="B138" s="16" t="s">
        <v>172</v>
      </c>
      <c r="C138" s="16" t="s">
        <v>173</v>
      </c>
      <c r="D138" s="11" t="s">
        <v>41</v>
      </c>
      <c r="E138" s="17" t="s">
        <v>174</v>
      </c>
      <c r="F138" s="18" t="s">
        <v>54</v>
      </c>
      <c r="G138" s="19">
        <v>16</v>
      </c>
      <c r="H138" s="20">
        <v>0</v>
      </c>
      <c r="I138" s="20">
        <f>ROUND(ROUND(H138,2)*ROUND(G138,3),2)</f>
        <v>0</v>
      </c>
      <c r="O138">
        <f>(I138*21)/100</f>
        <v>0</v>
      </c>
      <c r="P138" t="s">
        <v>17</v>
      </c>
    </row>
    <row r="139" spans="1:5" ht="12.75">
      <c r="A139" s="21" t="s">
        <v>44</v>
      </c>
      <c r="E139" s="22" t="s">
        <v>175</v>
      </c>
    </row>
    <row r="140" spans="1:5" ht="12.75">
      <c r="A140" s="23" t="s">
        <v>45</v>
      </c>
      <c r="E140" s="24" t="s">
        <v>41</v>
      </c>
    </row>
    <row r="141" spans="1:5" ht="51">
      <c r="A141" t="s">
        <v>47</v>
      </c>
      <c r="E141" s="22" t="s">
        <v>176</v>
      </c>
    </row>
    <row r="142" spans="1:16" ht="12.75">
      <c r="A142" s="11" t="s">
        <v>39</v>
      </c>
      <c r="B142" s="16" t="s">
        <v>177</v>
      </c>
      <c r="C142" s="16" t="s">
        <v>178</v>
      </c>
      <c r="D142" s="11" t="s">
        <v>41</v>
      </c>
      <c r="E142" s="17" t="s">
        <v>179</v>
      </c>
      <c r="F142" s="18" t="s">
        <v>138</v>
      </c>
      <c r="G142" s="19">
        <v>28.3</v>
      </c>
      <c r="H142" s="20">
        <v>0</v>
      </c>
      <c r="I142" s="20">
        <f>ROUND(ROUND(H142,2)*ROUND(G142,3),2)</f>
        <v>0</v>
      </c>
      <c r="O142">
        <f>(I142*21)/100</f>
        <v>0</v>
      </c>
      <c r="P142" t="s">
        <v>17</v>
      </c>
    </row>
    <row r="143" spans="1:5" ht="12.75">
      <c r="A143" s="21" t="s">
        <v>44</v>
      </c>
      <c r="E143" s="22" t="s">
        <v>41</v>
      </c>
    </row>
    <row r="144" spans="1:5" ht="12.75">
      <c r="A144" s="23" t="s">
        <v>45</v>
      </c>
      <c r="E144" s="24" t="s">
        <v>180</v>
      </c>
    </row>
    <row r="145" spans="1:5" ht="63.75">
      <c r="A145" t="s">
        <v>47</v>
      </c>
      <c r="E145" s="22" t="s">
        <v>181</v>
      </c>
    </row>
    <row r="146" spans="1:16" ht="12.75">
      <c r="A146" s="11" t="s">
        <v>39</v>
      </c>
      <c r="B146" s="16" t="s">
        <v>182</v>
      </c>
      <c r="C146" s="16" t="s">
        <v>183</v>
      </c>
      <c r="D146" s="11" t="s">
        <v>41</v>
      </c>
      <c r="E146" s="17" t="s">
        <v>184</v>
      </c>
      <c r="F146" s="18" t="s">
        <v>138</v>
      </c>
      <c r="G146" s="19">
        <v>83.6</v>
      </c>
      <c r="H146" s="20">
        <v>0</v>
      </c>
      <c r="I146" s="20">
        <f>ROUND(ROUND(H146,2)*ROUND(G146,3),2)</f>
        <v>0</v>
      </c>
      <c r="O146">
        <f>(I146*21)/100</f>
        <v>0</v>
      </c>
      <c r="P146" t="s">
        <v>17</v>
      </c>
    </row>
    <row r="147" spans="1:5" ht="12.75">
      <c r="A147" s="21" t="s">
        <v>44</v>
      </c>
      <c r="E147" s="22" t="s">
        <v>41</v>
      </c>
    </row>
    <row r="148" spans="1:5" ht="12.75">
      <c r="A148" s="23" t="s">
        <v>45</v>
      </c>
      <c r="E148" s="24" t="s">
        <v>185</v>
      </c>
    </row>
    <row r="149" spans="1:5" ht="63.75">
      <c r="A149" t="s">
        <v>47</v>
      </c>
      <c r="E149" s="22" t="s">
        <v>181</v>
      </c>
    </row>
    <row r="150" spans="1:16" ht="12.75">
      <c r="A150" s="11" t="s">
        <v>39</v>
      </c>
      <c r="B150" s="16" t="s">
        <v>186</v>
      </c>
      <c r="C150" s="16" t="s">
        <v>187</v>
      </c>
      <c r="D150" s="11" t="s">
        <v>41</v>
      </c>
      <c r="E150" s="17" t="s">
        <v>188</v>
      </c>
      <c r="F150" s="18" t="s">
        <v>138</v>
      </c>
      <c r="G150" s="19">
        <v>140.6</v>
      </c>
      <c r="H150" s="20">
        <v>0</v>
      </c>
      <c r="I150" s="20">
        <f>ROUND(ROUND(H150,2)*ROUND(G150,3),2)</f>
        <v>0</v>
      </c>
      <c r="O150">
        <f>(I150*21)/100</f>
        <v>0</v>
      </c>
      <c r="P150" t="s">
        <v>17</v>
      </c>
    </row>
    <row r="151" spans="1:5" ht="12.75">
      <c r="A151" s="21" t="s">
        <v>44</v>
      </c>
      <c r="E151" s="22" t="s">
        <v>41</v>
      </c>
    </row>
    <row r="152" spans="1:5" ht="12.75">
      <c r="A152" s="23" t="s">
        <v>45</v>
      </c>
      <c r="E152" s="24" t="s">
        <v>41</v>
      </c>
    </row>
    <row r="153" spans="1:5" ht="63.75">
      <c r="A153" t="s">
        <v>47</v>
      </c>
      <c r="E153" s="22" t="s">
        <v>181</v>
      </c>
    </row>
    <row r="154" spans="1:16" ht="12.75">
      <c r="A154" s="11" t="s">
        <v>39</v>
      </c>
      <c r="B154" s="16" t="s">
        <v>189</v>
      </c>
      <c r="C154" s="16" t="s">
        <v>190</v>
      </c>
      <c r="D154" s="11" t="s">
        <v>41</v>
      </c>
      <c r="E154" s="17" t="s">
        <v>191</v>
      </c>
      <c r="F154" s="18" t="s">
        <v>138</v>
      </c>
      <c r="G154" s="19">
        <v>28.8</v>
      </c>
      <c r="H154" s="20">
        <v>0</v>
      </c>
      <c r="I154" s="20">
        <f>ROUND(ROUND(H154,2)*ROUND(G154,3),2)</f>
        <v>0</v>
      </c>
      <c r="O154">
        <f>(I154*21)/100</f>
        <v>0</v>
      </c>
      <c r="P154" t="s">
        <v>17</v>
      </c>
    </row>
    <row r="155" spans="1:5" ht="12.75">
      <c r="A155" s="21" t="s">
        <v>44</v>
      </c>
      <c r="E155" s="22" t="s">
        <v>41</v>
      </c>
    </row>
    <row r="156" spans="1:5" ht="12.75">
      <c r="A156" s="23" t="s">
        <v>45</v>
      </c>
      <c r="E156" s="24" t="s">
        <v>41</v>
      </c>
    </row>
    <row r="157" spans="1:5" ht="63.75">
      <c r="A157" t="s">
        <v>47</v>
      </c>
      <c r="E157" s="22" t="s">
        <v>181</v>
      </c>
    </row>
    <row r="158" spans="1:16" ht="12.75">
      <c r="A158" s="11" t="s">
        <v>39</v>
      </c>
      <c r="B158" s="16" t="s">
        <v>192</v>
      </c>
      <c r="C158" s="16" t="s">
        <v>193</v>
      </c>
      <c r="D158" s="11" t="s">
        <v>41</v>
      </c>
      <c r="E158" s="17" t="s">
        <v>194</v>
      </c>
      <c r="F158" s="18" t="s">
        <v>138</v>
      </c>
      <c r="G158" s="19">
        <v>71.2</v>
      </c>
      <c r="H158" s="20">
        <v>0</v>
      </c>
      <c r="I158" s="20">
        <f>ROUND(ROUND(H158,2)*ROUND(G158,3),2)</f>
        <v>0</v>
      </c>
      <c r="O158">
        <f>(I158*21)/100</f>
        <v>0</v>
      </c>
      <c r="P158" t="s">
        <v>17</v>
      </c>
    </row>
    <row r="159" spans="1:5" ht="12.75">
      <c r="A159" s="21" t="s">
        <v>44</v>
      </c>
      <c r="E159" s="22" t="s">
        <v>41</v>
      </c>
    </row>
    <row r="160" spans="1:5" ht="12.75">
      <c r="A160" s="23" t="s">
        <v>45</v>
      </c>
      <c r="E160" s="24" t="s">
        <v>41</v>
      </c>
    </row>
    <row r="161" spans="1:5" ht="63.75">
      <c r="A161" t="s">
        <v>47</v>
      </c>
      <c r="E161" s="22" t="s">
        <v>181</v>
      </c>
    </row>
    <row r="162" spans="1:16" ht="12.75">
      <c r="A162" s="11" t="s">
        <v>39</v>
      </c>
      <c r="B162" s="16" t="s">
        <v>195</v>
      </c>
      <c r="C162" s="16" t="s">
        <v>196</v>
      </c>
      <c r="D162" s="11" t="s">
        <v>41</v>
      </c>
      <c r="E162" s="17" t="s">
        <v>197</v>
      </c>
      <c r="F162" s="18" t="s">
        <v>138</v>
      </c>
      <c r="G162" s="19">
        <v>359</v>
      </c>
      <c r="H162" s="20">
        <v>0</v>
      </c>
      <c r="I162" s="20">
        <f>ROUND(ROUND(H162,2)*ROUND(G162,3),2)</f>
        <v>0</v>
      </c>
      <c r="O162">
        <f>(I162*21)/100</f>
        <v>0</v>
      </c>
      <c r="P162" t="s">
        <v>17</v>
      </c>
    </row>
    <row r="163" spans="1:5" ht="12.75">
      <c r="A163" s="21" t="s">
        <v>44</v>
      </c>
      <c r="E163" s="22" t="s">
        <v>41</v>
      </c>
    </row>
    <row r="164" spans="1:5" ht="12.75">
      <c r="A164" s="23" t="s">
        <v>45</v>
      </c>
      <c r="E164" s="24" t="s">
        <v>198</v>
      </c>
    </row>
    <row r="165" spans="1:5" ht="25.5">
      <c r="A165" t="s">
        <v>47</v>
      </c>
      <c r="E165" s="22" t="s">
        <v>199</v>
      </c>
    </row>
    <row r="166" spans="1:16" ht="12.75">
      <c r="A166" s="11" t="s">
        <v>39</v>
      </c>
      <c r="B166" s="16" t="s">
        <v>200</v>
      </c>
      <c r="C166" s="16" t="s">
        <v>201</v>
      </c>
      <c r="D166" s="11" t="s">
        <v>41</v>
      </c>
      <c r="E166" s="17" t="s">
        <v>202</v>
      </c>
      <c r="F166" s="18" t="s">
        <v>54</v>
      </c>
      <c r="G166" s="19">
        <v>1</v>
      </c>
      <c r="H166" s="20">
        <v>0</v>
      </c>
      <c r="I166" s="20">
        <f>ROUND(ROUND(H166,2)*ROUND(G166,3),2)</f>
        <v>0</v>
      </c>
      <c r="O166">
        <f>(I166*21)/100</f>
        <v>0</v>
      </c>
      <c r="P166" t="s">
        <v>17</v>
      </c>
    </row>
    <row r="167" spans="1:5" ht="12.75">
      <c r="A167" s="21" t="s">
        <v>44</v>
      </c>
      <c r="E167" s="22" t="s">
        <v>41</v>
      </c>
    </row>
    <row r="168" spans="1:5" ht="12.75">
      <c r="A168" s="23" t="s">
        <v>45</v>
      </c>
      <c r="E168" s="24" t="s">
        <v>41</v>
      </c>
    </row>
    <row r="169" spans="1:5" ht="25.5">
      <c r="A169" t="s">
        <v>47</v>
      </c>
      <c r="E169" s="22" t="s">
        <v>203</v>
      </c>
    </row>
    <row r="170" spans="1:18" ht="12.75" customHeight="1">
      <c r="A170" s="5" t="s">
        <v>37</v>
      </c>
      <c r="B170" s="5"/>
      <c r="C170" s="25" t="s">
        <v>34</v>
      </c>
      <c r="D170" s="5"/>
      <c r="E170" s="14" t="s">
        <v>204</v>
      </c>
      <c r="F170" s="5"/>
      <c r="G170" s="5"/>
      <c r="H170" s="5"/>
      <c r="I170" s="26"/>
      <c r="O170">
        <f>0+R170</f>
        <v>0</v>
      </c>
      <c r="Q170">
        <f>0+I171+I175</f>
        <v>0</v>
      </c>
      <c r="R170">
        <f>0+O171+O175</f>
        <v>0</v>
      </c>
    </row>
    <row r="171" spans="1:16" ht="12.75">
      <c r="A171" s="11" t="s">
        <v>39</v>
      </c>
      <c r="B171" s="16" t="s">
        <v>205</v>
      </c>
      <c r="C171" s="16" t="s">
        <v>206</v>
      </c>
      <c r="D171" s="11" t="s">
        <v>41</v>
      </c>
      <c r="E171" s="17" t="s">
        <v>207</v>
      </c>
      <c r="F171" s="18" t="s">
        <v>138</v>
      </c>
      <c r="G171" s="19">
        <v>21.5</v>
      </c>
      <c r="H171" s="20">
        <v>0</v>
      </c>
      <c r="I171" s="20">
        <f>ROUND(ROUND(H171,2)*ROUND(G171,3),2)</f>
        <v>0</v>
      </c>
      <c r="O171">
        <f>(I171*21)/100</f>
        <v>0</v>
      </c>
      <c r="P171" t="s">
        <v>17</v>
      </c>
    </row>
    <row r="172" spans="1:5" ht="12.75">
      <c r="A172" s="21" t="s">
        <v>44</v>
      </c>
      <c r="E172" s="22" t="s">
        <v>41</v>
      </c>
    </row>
    <row r="173" spans="1:5" ht="12.75">
      <c r="A173" s="23" t="s">
        <v>45</v>
      </c>
      <c r="E173" s="24" t="s">
        <v>208</v>
      </c>
    </row>
    <row r="174" spans="1:5" ht="25.5">
      <c r="A174" t="s">
        <v>47</v>
      </c>
      <c r="E174" s="22" t="s">
        <v>209</v>
      </c>
    </row>
    <row r="175" spans="1:16" ht="12.75">
      <c r="A175" s="11" t="s">
        <v>39</v>
      </c>
      <c r="B175" s="16" t="s">
        <v>210</v>
      </c>
      <c r="C175" s="16" t="s">
        <v>211</v>
      </c>
      <c r="D175" s="11" t="s">
        <v>41</v>
      </c>
      <c r="E175" s="17" t="s">
        <v>212</v>
      </c>
      <c r="F175" s="18" t="s">
        <v>138</v>
      </c>
      <c r="G175" s="19">
        <v>21.5</v>
      </c>
      <c r="H175" s="20">
        <v>0</v>
      </c>
      <c r="I175" s="20">
        <f>ROUND(ROUND(H175,2)*ROUND(G175,3),2)</f>
        <v>0</v>
      </c>
      <c r="O175">
        <f>(I175*21)/100</f>
        <v>0</v>
      </c>
      <c r="P175" t="s">
        <v>17</v>
      </c>
    </row>
    <row r="176" spans="1:5" ht="12.75">
      <c r="A176" s="21" t="s">
        <v>44</v>
      </c>
      <c r="E176" s="22" t="s">
        <v>41</v>
      </c>
    </row>
    <row r="177" spans="1:5" ht="12.75">
      <c r="A177" s="23" t="s">
        <v>45</v>
      </c>
      <c r="E177" s="24" t="s">
        <v>208</v>
      </c>
    </row>
    <row r="178" spans="1:5" ht="38.25">
      <c r="A178" t="s">
        <v>47</v>
      </c>
      <c r="E178" s="22" t="s">
        <v>213</v>
      </c>
    </row>
    <row r="179" spans="2:9" ht="12.75" customHeight="1">
      <c r="B179" s="33">
        <v>42</v>
      </c>
      <c r="C179" s="33">
        <v>83434</v>
      </c>
      <c r="D179" s="34" t="s">
        <v>41</v>
      </c>
      <c r="E179" s="35" t="s">
        <v>214</v>
      </c>
      <c r="F179" s="36" t="s">
        <v>138</v>
      </c>
      <c r="G179" s="30">
        <v>13.53</v>
      </c>
      <c r="H179" s="20">
        <v>0</v>
      </c>
      <c r="I179" s="20">
        <f>ROUND(ROUND(H179,2)*ROUND(G179,3),2)</f>
        <v>0</v>
      </c>
    </row>
    <row r="180" spans="2:9" ht="12.75" customHeight="1">
      <c r="B180" s="33"/>
      <c r="C180" s="33"/>
      <c r="D180" s="34"/>
      <c r="E180" s="31" t="s">
        <v>220</v>
      </c>
      <c r="F180" s="36"/>
      <c r="G180" s="37"/>
      <c r="H180" s="38"/>
      <c r="I180" s="38"/>
    </row>
    <row r="181" spans="2:9" ht="12.75" customHeight="1">
      <c r="B181" s="33">
        <v>43</v>
      </c>
      <c r="C181" s="33">
        <v>899522</v>
      </c>
      <c r="D181" s="34" t="s">
        <v>41</v>
      </c>
      <c r="E181" s="35" t="s">
        <v>215</v>
      </c>
      <c r="F181" s="36" t="s">
        <v>59</v>
      </c>
      <c r="G181" s="37">
        <v>4.4</v>
      </c>
      <c r="H181" s="20">
        <v>0</v>
      </c>
      <c r="I181" s="20">
        <f>ROUND(ROUND(H181,2)*ROUND(G181,3),2)</f>
        <v>0</v>
      </c>
    </row>
    <row r="182" spans="2:9" ht="12.75" customHeight="1">
      <c r="B182" s="39">
        <v>44</v>
      </c>
      <c r="C182" s="39">
        <v>451311</v>
      </c>
      <c r="D182" s="40" t="s">
        <v>41</v>
      </c>
      <c r="E182" s="41" t="s">
        <v>216</v>
      </c>
      <c r="F182" s="42" t="s">
        <v>59</v>
      </c>
      <c r="G182" s="43">
        <v>1</v>
      </c>
      <c r="H182" s="20">
        <v>0</v>
      </c>
      <c r="I182" s="20">
        <f>ROUND(ROUND(H182,2)*ROUND(G182,3),2)</f>
        <v>0</v>
      </c>
    </row>
  </sheetData>
  <mergeCells count="11"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  <mergeCell ref="E6:E7"/>
  </mergeCells>
  <printOptions/>
  <pageMargins left="0.75" right="0.75" top="1" bottom="1" header="0.5" footer="0.5"/>
  <pageSetup fitToHeight="0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Šramota Petr Ing.</cp:lastModifiedBy>
  <dcterms:modified xsi:type="dcterms:W3CDTF">2023-08-25T09:17:14Z</dcterms:modified>
  <cp:category/>
  <cp:version/>
  <cp:contentType/>
  <cp:contentStatus/>
</cp:coreProperties>
</file>