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Sladkova45 - Výměna oken ..." sheetId="2" state="visible" r:id="rId3"/>
  </sheets>
  <definedNames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  <definedName function="false" hidden="false" localSheetId="1" name="_xlnm.Print_Area" vbProcedure="false">'Sladkova45 - Výměna oken ...'!$C$4:$J$76,'Sladkova45 - Výměna oken ...'!$C$82:$J$108,'Sladkova45 - Výměna oken ...'!$C$114:$K$262</definedName>
    <definedName function="false" hidden="false" localSheetId="1" name="_xlnm.Print_Titles" vbProcedure="false">'Sladkova45 - Výměna oken ...'!$124:$124</definedName>
    <definedName function="false" hidden="true" localSheetId="1" name="_xlnm._FilterDatabase" vbProcedure="false">'Sladkova45 - Výměna oken ...'!$C$124:$K$262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<sst xmlns="http://schemas.openxmlformats.org/spreadsheetml/2006/main" count="1540" uniqueCount="371">
  <si>
    <t xml:space="preserve">Export Komplet</t>
  </si>
  <si>
    <t xml:space="preserve">2.0</t>
  </si>
  <si>
    <t xml:space="preserve">False</t>
  </si>
  <si>
    <t xml:space="preserve">{84f713a8-b74c-432f-b4e8-dc3063b58339}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</si>
  <si>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</si>
  <si>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</si>
  <si>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</si>
  <si>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</si>
  <si>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</si>
  <si>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</si>
  <si>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</si>
  <si>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</si>
  <si>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</si>
  <si>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Sladkova45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</si>
  <si>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</si>
  <si>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</si>
  <si>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Výměna oken v objektu Sládkova 45</t>
  </si>
  <si>
    <t xml:space="preserve">KSO:</t>
  </si>
  <si>
    <t xml:space="preserve">CC-CZ:</t>
  </si>
  <si>
    <t xml:space="preserve">Místo:</t>
  </si>
  <si>
    <t xml:space="preserve">Sládkova 45, Brno</t>
  </si>
  <si>
    <t xml:space="preserve">Datum:</t>
  </si>
  <si>
    <t xml:space="preserve">24. 8. 2023</t>
  </si>
  <si>
    <t xml:space="preserve">Zadavatel:</t>
  </si>
  <si>
    <t xml:space="preserve">IČ:</t>
  </si>
  <si>
    <t xml:space="preserve">MmBrna,OSM,Husova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</si>
  <si>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</si>
  <si>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</si>
  <si>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</si>
  <si>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</si>
  <si>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</si>
  <si>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</si>
  <si>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</si>
  <si>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</si>
  <si>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</si>
  <si>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</si>
  <si>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</si>
  <si>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</si>
  <si>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</si>
  <si>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</si>
  <si>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</si>
  <si>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</si>
  <si>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</si>
  <si>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</si>
  <si>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</si>
  <si>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</si>
  <si>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</si>
  <si>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</si>
  <si>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</si>
  <si>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</si>
  <si>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</si>
  <si>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</si>
  <si>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</si>
  <si>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</si>
  <si>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</si>
  <si>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</si>
  <si>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</si>
  <si>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</si>
  <si>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</si>
  <si>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</si>
  <si>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</si>
  <si>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</si>
  <si>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</si>
  <si>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</si>
  <si>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</si>
  <si>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</si>
  <si>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</si>
  <si>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</si>
  <si>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</si>
  <si>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</si>
  <si>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</si>
  <si>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</si>
  <si>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</si>
  <si>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</si>
  <si>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</si>
  <si>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</si>
  <si>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</si>
  <si>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</si>
  <si>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</si>
  <si>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</si>
  <si>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</si>
  <si>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</si>
  <si>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</si>
  <si>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</si>
  <si>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</si>
  <si>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</si>
  <si>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</si>
  <si>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</si>
  <si>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</si>
  <si>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</si>
  <si>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</si>
  <si>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</si>
  <si>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</si>
  <si>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764 - Konstrukce klempířské</t>
  </si>
  <si>
    <t xml:space="preserve">    766 - Konstrukce truhlářské</t>
  </si>
  <si>
    <t xml:space="preserve">    784 - Dokončovací práce - malby a tapety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</si>
  <si>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</si>
  <si>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</si>
  <si>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</si>
  <si>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</si>
  <si>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</si>
  <si>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</si>
  <si>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</si>
  <si>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</si>
  <si>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</si>
  <si>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</si>
  <si>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</si>
  <si>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</si>
  <si>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</si>
  <si>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</si>
  <si>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</si>
  <si>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</si>
  <si>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</si>
  <si>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</si>
  <si>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</si>
  <si>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</si>
  <si>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</si>
  <si>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</si>
  <si>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</si>
  <si>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611315101</t>
  </si>
  <si>
    <t xml:space="preserve">Vápenná hrubá omítka rýh ve stropech š do 150 mm</t>
  </si>
  <si>
    <t xml:space="preserve">m2</t>
  </si>
  <si>
    <t xml:space="preserve">CS ÚRS 2023 02</t>
  </si>
  <si>
    <t xml:space="preserve">4</t>
  </si>
  <si>
    <t xml:space="preserve">2</t>
  </si>
  <si>
    <t xml:space="preserve">292963</t>
  </si>
  <si>
    <t xml:space="preserve">VV</t>
  </si>
  <si>
    <t xml:space="preserve">"1-109,110-3ks,111,112-2ks"(1+3+1+2)*1,7*2*0,2</t>
  </si>
  <si>
    <t xml:space="preserve">"2-108+113+114+116-2ks,117+101+103-2ks,105,107"</t>
  </si>
  <si>
    <t xml:space="preserve">(1+1+1+2+1+1+2+1+1)*1,1*2*0,2</t>
  </si>
  <si>
    <t xml:space="preserve">"3-206-2ks,207+208"(2+1+1)*0,75*2*0,2</t>
  </si>
  <si>
    <t xml:space="preserve">"4-204,205"2*1,1*2*0,2</t>
  </si>
  <si>
    <t xml:space="preserve">"5-001-3ks,008,009-2ks"(3+1+2)*0,85*2*0,2</t>
  </si>
  <si>
    <t xml:space="preserve">"6-003"1*0,75*2*0,2</t>
  </si>
  <si>
    <t xml:space="preserve">"7-002,005,006,007,008"5*0,6*2*0,2</t>
  </si>
  <si>
    <t xml:space="preserve">Součet</t>
  </si>
  <si>
    <t xml:space="preserve">612315101</t>
  </si>
  <si>
    <t xml:space="preserve">Vápenná hrubá omítka rýh ve stěnách š do 150 mm</t>
  </si>
  <si>
    <t xml:space="preserve">59882027</t>
  </si>
  <si>
    <t xml:space="preserve">"1-109,110-3ks,111,112-2ks"(1+3+1+2)*2,1*2*0,2</t>
  </si>
  <si>
    <t xml:space="preserve">(1+1+1+2+1+1+2+1+1)*2,1*2*0,2</t>
  </si>
  <si>
    <t xml:space="preserve">"3-206-2ks,207+208"(2+1+1)*1,6*2*0,2</t>
  </si>
  <si>
    <t xml:space="preserve">"4-204,205"2*1,55*2*0,2</t>
  </si>
  <si>
    <t xml:space="preserve">"5-001-3ks,008,009-2ks"(3+1+2)*0,6*2*0,2</t>
  </si>
  <si>
    <t xml:space="preserve">"6-003"1*0,6*2*0,2</t>
  </si>
  <si>
    <t xml:space="preserve">"7-002,005,006,007,008"5*0,91*2*0,2</t>
  </si>
  <si>
    <t xml:space="preserve">3</t>
  </si>
  <si>
    <t xml:space="preserve">612325302</t>
  </si>
  <si>
    <t xml:space="preserve">Vápenocementová štuková omítka ostění nebo nadpraží</t>
  </si>
  <si>
    <t xml:space="preserve">-952854541</t>
  </si>
  <si>
    <t xml:space="preserve">"1-109,110-3ks,111,112-2ks"(1+3+1+2)*(1,7+2,1*2)*0,45</t>
  </si>
  <si>
    <t xml:space="preserve">(1+1+1+2+1+1+2+1+1)*(1,1+2,1*2)*0,45</t>
  </si>
  <si>
    <t xml:space="preserve">"3-206-2ks,207+208"(2+1+1)*(0,7+1,55*2)*0,45</t>
  </si>
  <si>
    <t xml:space="preserve">"4-204,205"2*(1,1+1,55*2)*0,45</t>
  </si>
  <si>
    <t xml:space="preserve">"5-001-3ks,008,009-2ks"(3+1+2)*(0,85+0,6*2)*0,45</t>
  </si>
  <si>
    <t xml:space="preserve">"6-003"1*(0,75+0,5*2)*0,45</t>
  </si>
  <si>
    <t xml:space="preserve">"7-002,005,006,007,008"5*(0,6+0,95*2)*0,45</t>
  </si>
  <si>
    <t xml:space="preserve">619991011</t>
  </si>
  <si>
    <t xml:space="preserve">Obalení konstrukcí a prvků fólií přilepenou lepící páskou</t>
  </si>
  <si>
    <t xml:space="preserve">1107937450</t>
  </si>
  <si>
    <t xml:space="preserve">7*1,7*2,1+11*1,1*2,1+4*0,75*1,55+2*1,1*1,55+0,85*0,6+0,75*0,6+5*0,6*0,95</t>
  </si>
  <si>
    <t xml:space="preserve">5</t>
  </si>
  <si>
    <t xml:space="preserve">619995001</t>
  </si>
  <si>
    <t xml:space="preserve">Začištění omítek kolem oken, dveří, podlah nebo obkladů</t>
  </si>
  <si>
    <t xml:space="preserve">m</t>
  </si>
  <si>
    <t xml:space="preserve">1609099096</t>
  </si>
  <si>
    <t xml:space="preserve">"1"(1,7+2,05)*2*7</t>
  </si>
  <si>
    <t xml:space="preserve">"2"(1,05+2,1)*2*11</t>
  </si>
  <si>
    <t xml:space="preserve">(0,73+1,53)*2*4</t>
  </si>
  <si>
    <t xml:space="preserve">"4"(1,05+1,53)*2*2</t>
  </si>
  <si>
    <t xml:space="preserve">(0,81+0,6)*2*6</t>
  </si>
  <si>
    <t xml:space="preserve">"6"(0,72+0,6)*2*1</t>
  </si>
  <si>
    <t xml:space="preserve">(0,6+0,91)*2*5</t>
  </si>
  <si>
    <t xml:space="preserve">619-PC 1</t>
  </si>
  <si>
    <t xml:space="preserve">Doplnění špalet v exteriéru včetně zapravení</t>
  </si>
  <si>
    <t xml:space="preserve">kus</t>
  </si>
  <si>
    <t xml:space="preserve">872916364</t>
  </si>
  <si>
    <t xml:space="preserve">7+11+4+2+6+1+5-12</t>
  </si>
  <si>
    <t xml:space="preserve">7</t>
  </si>
  <si>
    <t xml:space="preserve">632441114</t>
  </si>
  <si>
    <t xml:space="preserve">Potěr  samonivelační tl přes 40 do 50 mm ze suchých směsí</t>
  </si>
  <si>
    <t xml:space="preserve">-1810186497</t>
  </si>
  <si>
    <t xml:space="preserve">28,3*0,35</t>
  </si>
  <si>
    <t xml:space="preserve">9</t>
  </si>
  <si>
    <t xml:space="preserve">Ostatní konstrukce a práce, bourání</t>
  </si>
  <si>
    <t xml:space="preserve">8</t>
  </si>
  <si>
    <t xml:space="preserve">949101111</t>
  </si>
  <si>
    <t xml:space="preserve">Lešení pomocné pro objekty pozemních staveb s lešeňovou podlahou v do 1,9 m zatížení do 150 kg/m2</t>
  </si>
  <si>
    <t xml:space="preserve">1847572314</t>
  </si>
  <si>
    <t xml:space="preserve">"1"2,5*7</t>
  </si>
  <si>
    <t xml:space="preserve">2,5*11</t>
  </si>
  <si>
    <t xml:space="preserve">2,0*4</t>
  </si>
  <si>
    <t xml:space="preserve">2,5*2</t>
  </si>
  <si>
    <t xml:space="preserve">1,2*(6+1+5)</t>
  </si>
  <si>
    <t xml:space="preserve">951-PC 1</t>
  </si>
  <si>
    <t xml:space="preserve">Zakrytí podlahy u měněného okna</t>
  </si>
  <si>
    <t xml:space="preserve">-1380873347</t>
  </si>
  <si>
    <t xml:space="preserve">10</t>
  </si>
  <si>
    <t xml:space="preserve">952901111</t>
  </si>
  <si>
    <t xml:space="preserve">Vyčištění budov bytové a občanské výstavby při výšce podlaží do 4 m</t>
  </si>
  <si>
    <t xml:space="preserve">sada</t>
  </si>
  <si>
    <t xml:space="preserve">305982200</t>
  </si>
  <si>
    <t xml:space="preserve">11</t>
  </si>
  <si>
    <t xml:space="preserve">967-PC 3</t>
  </si>
  <si>
    <t xml:space="preserve">Přisekání celoobvodové cihly bránící k osazení nového okna</t>
  </si>
  <si>
    <t xml:space="preserve">-2099952495</t>
  </si>
  <si>
    <t xml:space="preserve">12</t>
  </si>
  <si>
    <t xml:space="preserve">968062355</t>
  </si>
  <si>
    <t xml:space="preserve">Vybourání dřevěných rámů oken dvojitých včetně křídel pl do 2 m2 včetně vnitřního parapetu</t>
  </si>
  <si>
    <t xml:space="preserve">-349795884</t>
  </si>
  <si>
    <t xml:space="preserve">"3-206-2ks,207+208"(2+1+1)*0,73*1,53</t>
  </si>
  <si>
    <t xml:space="preserve">"4-204,205"2*1,05*1,53</t>
  </si>
  <si>
    <t xml:space="preserve">13</t>
  </si>
  <si>
    <t xml:space="preserve">968062356</t>
  </si>
  <si>
    <t xml:space="preserve">Vybourání dřevěných rámů oken dvojitých včetně křídel pl do 4 m2 včetně vnitřního parapetu</t>
  </si>
  <si>
    <t xml:space="preserve">-829942551</t>
  </si>
  <si>
    <t xml:space="preserve">"1-109,110-3ks,111,112-2ks"(1+3+1+2)*1,68*2,06</t>
  </si>
  <si>
    <t xml:space="preserve">(1+1+1+2+1+1+2+1+1)*1,05*2,06</t>
  </si>
  <si>
    <t xml:space="preserve">14</t>
  </si>
  <si>
    <t xml:space="preserve">968062374</t>
  </si>
  <si>
    <t xml:space="preserve">Vybourání dřevěných rámů oken zdvojených včetně křídel pl do 1 m2</t>
  </si>
  <si>
    <t xml:space="preserve">-488131879</t>
  </si>
  <si>
    <t xml:space="preserve">"5-001-3ks,008,009-2ks"(3+1+2)*0,81*0,6</t>
  </si>
  <si>
    <t xml:space="preserve">"6-003"1*0,72*0,6</t>
  </si>
  <si>
    <t xml:space="preserve">"7-002,005,006,007,008"5*0,6*0,91</t>
  </si>
  <si>
    <t xml:space="preserve">968-pc 1</t>
  </si>
  <si>
    <t xml:space="preserve">Demontáž mříží a uschování ve sklepě</t>
  </si>
  <si>
    <t xml:space="preserve">2009454726</t>
  </si>
  <si>
    <t xml:space="preserve">997</t>
  </si>
  <si>
    <t xml:space="preserve">Přesun sutě</t>
  </si>
  <si>
    <t xml:space="preserve">16</t>
  </si>
  <si>
    <t xml:space="preserve">997013211</t>
  </si>
  <si>
    <t xml:space="preserve">Vnitrostaveništní doprava suti a vybouraných hmot pro budovy v do 6 m ručně</t>
  </si>
  <si>
    <t xml:space="preserve">t</t>
  </si>
  <si>
    <t xml:space="preserve">1811649291</t>
  </si>
  <si>
    <t xml:space="preserve">17</t>
  </si>
  <si>
    <t xml:space="preserve">997013501</t>
  </si>
  <si>
    <t xml:space="preserve">Odvoz suti a vybouraných hmot na skládku nebo meziskládku do 1 km se složením</t>
  </si>
  <si>
    <t xml:space="preserve">-1087451790</t>
  </si>
  <si>
    <t xml:space="preserve">18</t>
  </si>
  <si>
    <t xml:space="preserve">997013509</t>
  </si>
  <si>
    <t xml:space="preserve">Příplatek k odvozu suti a vybouraných hmot na skládku ZKD 1 km přes 1 km</t>
  </si>
  <si>
    <t xml:space="preserve">240151257</t>
  </si>
  <si>
    <t xml:space="preserve">3,714*14 'Přepočtené koeficientem množství</t>
  </si>
  <si>
    <t xml:space="preserve">19</t>
  </si>
  <si>
    <t xml:space="preserve">997013811</t>
  </si>
  <si>
    <t xml:space="preserve">Poplatek za uložení na skládce (skládkovné) stavebního odpadu dřevěného kód odpadu 17 02 01</t>
  </si>
  <si>
    <t xml:space="preserve">1306477982</t>
  </si>
  <si>
    <t xml:space="preserve">998</t>
  </si>
  <si>
    <t xml:space="preserve">Přesun hmot</t>
  </si>
  <si>
    <t xml:space="preserve">20</t>
  </si>
  <si>
    <t xml:space="preserve">998018001</t>
  </si>
  <si>
    <t xml:space="preserve">Přesun hmot ruční pro budovy v do 6 m</t>
  </si>
  <si>
    <t xml:space="preserve">2108677526</t>
  </si>
  <si>
    <t xml:space="preserve">PSV</t>
  </si>
  <si>
    <t xml:space="preserve">Práce a dodávky PSV</t>
  </si>
  <si>
    <t xml:space="preserve">764</t>
  </si>
  <si>
    <t xml:space="preserve">Konstrukce klempířské</t>
  </si>
  <si>
    <t xml:space="preserve">764-pc 1</t>
  </si>
  <si>
    <t xml:space="preserve">D+m překrývací plech na venkovní parapet</t>
  </si>
  <si>
    <t xml:space="preserve">-998090300</t>
  </si>
  <si>
    <t xml:space="preserve">22</t>
  </si>
  <si>
    <t xml:space="preserve">998764201</t>
  </si>
  <si>
    <t xml:space="preserve">Přesun hmot procentní pro konstrukce klempířské v objektech v do 6 m</t>
  </si>
  <si>
    <t xml:space="preserve">%</t>
  </si>
  <si>
    <t xml:space="preserve">832240173</t>
  </si>
  <si>
    <t xml:space="preserve">766</t>
  </si>
  <si>
    <t xml:space="preserve">Konstrukce truhlářské</t>
  </si>
  <si>
    <t xml:space="preserve">23</t>
  </si>
  <si>
    <t xml:space="preserve">766694126</t>
  </si>
  <si>
    <t xml:space="preserve">Montáž parapetních desek dřevěných nebo plastových š přes 30 cm</t>
  </si>
  <si>
    <t xml:space="preserve">-703653482</t>
  </si>
  <si>
    <t xml:space="preserve">"1"7*1,78</t>
  </si>
  <si>
    <t xml:space="preserve">11*1,15</t>
  </si>
  <si>
    <t xml:space="preserve">4*0,85</t>
  </si>
  <si>
    <t xml:space="preserve">"4"2*1,15</t>
  </si>
  <si>
    <t xml:space="preserve">24</t>
  </si>
  <si>
    <t xml:space="preserve">M</t>
  </si>
  <si>
    <t xml:space="preserve">61140081</t>
  </si>
  <si>
    <t xml:space="preserve">parapet plastový komůrkový vnitřní – š 350mm, barva bílá vč.krytky</t>
  </si>
  <si>
    <t xml:space="preserve">32</t>
  </si>
  <si>
    <t xml:space="preserve">1656418644</t>
  </si>
  <si>
    <t xml:space="preserve">30,81*1,02 'Přepočtené koeficientem množství</t>
  </si>
  <si>
    <t xml:space="preserve">25</t>
  </si>
  <si>
    <t xml:space="preserve">766-Pc  1</t>
  </si>
  <si>
    <t xml:space="preserve">D+m okna-1. plastového okna 1680 x 2060,horní křídlo OS,dolní OD+OS, v barvě bílé ,zasklení troj skloUw&lt;0.8Wm2K1,Uf=0,96Wm2K1</t>
  </si>
  <si>
    <t xml:space="preserve">53057605</t>
  </si>
  <si>
    <t xml:space="preserve">"1"7</t>
  </si>
  <si>
    <t xml:space="preserve">26</t>
  </si>
  <si>
    <t xml:space="preserve">766-Pc  2</t>
  </si>
  <si>
    <t xml:space="preserve">D+m žaluzie Fe-B celostínící bílé na okno č.1</t>
  </si>
  <si>
    <t xml:space="preserve">766808886</t>
  </si>
  <si>
    <t xml:space="preserve">27</t>
  </si>
  <si>
    <t xml:space="preserve">766-Pc  3</t>
  </si>
  <si>
    <t xml:space="preserve">D+m okna-2. plastového okna 1050 x 2060,horní křídlo OS,dolní OD+OS, v barvě bílé ,zasklení troj skloUw&lt;0.8Wm2K1,Uf=0,96Wm2K1</t>
  </si>
  <si>
    <t xml:space="preserve">-1094165735</t>
  </si>
  <si>
    <t xml:space="preserve">"2"11</t>
  </si>
  <si>
    <t xml:space="preserve">28</t>
  </si>
  <si>
    <t xml:space="preserve">766-Pc  4</t>
  </si>
  <si>
    <t xml:space="preserve">D+m žaluzie Fe-B celostínící bílé na okno č.2</t>
  </si>
  <si>
    <t xml:space="preserve">-875636759</t>
  </si>
  <si>
    <t xml:space="preserve">29</t>
  </si>
  <si>
    <t xml:space="preserve">766-Pc  5</t>
  </si>
  <si>
    <t xml:space="preserve">D+m okna-3. plastového okna 730 x 1530,horní křídlo OS,dolní OS, v barvě bílé ,zasklení troj skloUw&lt;0.8Wm2K1,Uf=0,96Wm2K1</t>
  </si>
  <si>
    <t xml:space="preserve">392986485</t>
  </si>
  <si>
    <t xml:space="preserve">"3"4</t>
  </si>
  <si>
    <t xml:space="preserve">30</t>
  </si>
  <si>
    <t xml:space="preserve">766-Pc  6</t>
  </si>
  <si>
    <t xml:space="preserve">D+m žaluzie Fe-B celostínící bílé na okno č.3</t>
  </si>
  <si>
    <t xml:space="preserve">1847158267</t>
  </si>
  <si>
    <t xml:space="preserve">31</t>
  </si>
  <si>
    <t xml:space="preserve">766-Pc  7</t>
  </si>
  <si>
    <t xml:space="preserve">D+m okna-4. plastového okna 1050 x 1530,horní křídlo OS,dolní OD+OS, v barvě bílé ,zasklení troj skloUw&lt;0.8Wm2K1,Uf=0,96Wm2K1</t>
  </si>
  <si>
    <t xml:space="preserve">-1382890125</t>
  </si>
  <si>
    <t xml:space="preserve">"4"2</t>
  </si>
  <si>
    <t xml:space="preserve">766-Pc  8</t>
  </si>
  <si>
    <t xml:space="preserve">D+m žaluzie Fe-B celostínící bílé na okno č.4</t>
  </si>
  <si>
    <t xml:space="preserve">497861534</t>
  </si>
  <si>
    <t xml:space="preserve">33</t>
  </si>
  <si>
    <t xml:space="preserve">766-Pc  9</t>
  </si>
  <si>
    <t xml:space="preserve">D+m okna-5. plastového okna 810 x 600, křídlo sklopné, v barvě bílé ,zasklení troj skloUw&lt;0.8Wm2K1,Uf=0,96Wm2K1</t>
  </si>
  <si>
    <t xml:space="preserve">-720441146</t>
  </si>
  <si>
    <t xml:space="preserve">"5"6</t>
  </si>
  <si>
    <t xml:space="preserve">34</t>
  </si>
  <si>
    <t xml:space="preserve">766-Pc 10</t>
  </si>
  <si>
    <t xml:space="preserve">D+m okna-6. plastového okna 720 x 600, křídlo sklopné, v barvě bílé ,zasklení troj skloUw&lt;0.8Wm2K1,Uf=0,96Wm2K1</t>
  </si>
  <si>
    <t xml:space="preserve">707614808</t>
  </si>
  <si>
    <t xml:space="preserve">"6"1</t>
  </si>
  <si>
    <t xml:space="preserve">35</t>
  </si>
  <si>
    <t xml:space="preserve">766-Pc 11</t>
  </si>
  <si>
    <t xml:space="preserve">D+m okna-7. plastového okna 590 x 910, křídlo sklopné, v barvě bílé ,zasklení troj skloUw&lt;0.8Wm2K1,Uf=0,96Wm2K1</t>
  </si>
  <si>
    <t xml:space="preserve">-1435188061</t>
  </si>
  <si>
    <t xml:space="preserve">"7"5</t>
  </si>
  <si>
    <t xml:space="preserve">36</t>
  </si>
  <si>
    <t xml:space="preserve">998766201</t>
  </si>
  <si>
    <t xml:space="preserve">Přesun hmot procentní pro kce truhlářské v objektech v do 6 m</t>
  </si>
  <si>
    <t xml:space="preserve">-1004693310</t>
  </si>
  <si>
    <t xml:space="preserve">784</t>
  </si>
  <si>
    <t xml:space="preserve">Dokončovací práce - malby a tapety</t>
  </si>
  <si>
    <t xml:space="preserve">37</t>
  </si>
  <si>
    <t xml:space="preserve">784211101</t>
  </si>
  <si>
    <t xml:space="preserve">Dvojnásobné bílé malby ostění</t>
  </si>
  <si>
    <t xml:space="preserve">1525204672</t>
  </si>
  <si>
    <t xml:space="preserve">"1-109,110-3ks,111,112-2ks"(1+3+1+2)*(1,7+2,1*2)*0,4</t>
  </si>
  <si>
    <t xml:space="preserve">(1+1+1+2+1+1+2+1+1)*(1,1+2,1*2)*0,4</t>
  </si>
  <si>
    <t xml:space="preserve">"3-206-2ks,207+208"(2+1+1)*(0,7+1,55*2)*0,4</t>
  </si>
  <si>
    <t xml:space="preserve">"4-204,205"2*(1,1+1,55*2)*0,4</t>
  </si>
  <si>
    <t xml:space="preserve">"5-001-3ks,008,009-2ks"(3+1+2)*(0,85+0,6*2)*0,4</t>
  </si>
  <si>
    <t xml:space="preserve">"6-003"1*(0,75+0,5*2)*0,4</t>
  </si>
  <si>
    <t xml:space="preserve">"7-002,005,006,007,008"5*(0,6+0,95*2)*0,4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</si>
  <si>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</si>
  <si>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</si>
  <si>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</si>
  <si>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</si>
  <si>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38</t>
  </si>
  <si>
    <t xml:space="preserve">030001000</t>
  </si>
  <si>
    <t xml:space="preserve">Zařízení staveniště 1%</t>
  </si>
  <si>
    <t xml:space="preserve">1024</t>
  </si>
  <si>
    <t xml:space="preserve">440635007</t>
  </si>
  <si>
    <t xml:space="preserve">VRN6</t>
  </si>
  <si>
    <t xml:space="preserve">Územní vlivy</t>
  </si>
  <si>
    <t xml:space="preserve">39</t>
  </si>
  <si>
    <t xml:space="preserve">062002000</t>
  </si>
  <si>
    <t xml:space="preserve">Ztížené dopravní podmínky 3%</t>
  </si>
  <si>
    <t xml:space="preserve">-1379127692</t>
  </si>
  <si>
    <t xml:space="preserve">VRN7</t>
  </si>
  <si>
    <t xml:space="preserve">Provozní vlivy</t>
  </si>
  <si>
    <t xml:space="preserve">40</t>
  </si>
  <si>
    <t xml:space="preserve">073002000</t>
  </si>
  <si>
    <t xml:space="preserve">Ztížený pohyb vozidel v centrech měst 1,5%</t>
  </si>
  <si>
    <t xml:space="preserve">186045550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</si>
</sst>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800080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  <dxf>
      <fill>
        <patternFill patternType="solid">
          <fgColor rgb="FF969696"/>
        </patternFill>
      </fill>
    </dxf>
    <dxf>
      <fill>
        <patternFill patternType="solid">
          <fgColor rgb="FF505050"/>
        </patternFill>
      </fill>
    </dxf>
    <dxf>
      <fill>
        <patternFill patternType="solid">
          <fgColor rgb="FF800080"/>
        </patternFill>
      </fill>
    </dxf>
    <dxf>
      <fill>
        <patternFill patternType="solid">
          <f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Sladkova45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Výměna oken v objektu Sládkova 45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Sládkova 45,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24. 8. 2023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'Sladkova45 - Výměna oken 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'Sladkova45 - Výměna oken ...'!P125</f>
        <v>0</v>
      </c>
      <c r="AV95" s="94" t="n">
        <f aca="false">'Sladkova45 - Výměna oken ...'!J31</f>
        <v>0</v>
      </c>
      <c r="AW95" s="94" t="n">
        <f aca="false">'Sladkova45 - Výměna oken ...'!J32</f>
        <v>0</v>
      </c>
      <c r="AX95" s="94" t="n">
        <f aca="false">'Sladkova45 - Výměna oken ...'!J33</f>
        <v>0</v>
      </c>
      <c r="AY95" s="94" t="n">
        <f aca="false">'Sladkova45 - Výměna oken ...'!J34</f>
        <v>0</v>
      </c>
      <c r="AZ95" s="94" t="n">
        <f aca="false">'Sladkova45 - Výměna oken ...'!F31</f>
        <v>0</v>
      </c>
      <c r="BA95" s="94" t="n">
        <f aca="false">'Sladkova45 - Výměna oken ...'!F32</f>
        <v>0</v>
      </c>
      <c r="BB95" s="94" t="n">
        <f aca="false">'Sladkova45 - Výměna oken ...'!F33</f>
        <v>0</v>
      </c>
      <c r="BC95" s="94" t="n">
        <f aca="false">'Sladkova45 - Výměna oken ...'!F34</f>
        <v>0</v>
      </c>
      <c r="BD95" s="96" t="n">
        <f aca="false">'Sladkova45 - Výměna oken 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Sladkova45 - Výměna oken 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263"/>
  <sheetViews>
    <sheetView showFormulas="false" showGridLines="false" showRowColHeaders="true" showZeros="true" rightToLeft="false" tabSelected="true" showOutlineSymbols="true" defaultGridColor="true" view="normal" topLeftCell="A237" colorId="64" zoomScale="100" zoomScaleNormal="100" zoomScalePageLayoutView="100" workbookViewId="0">
      <selection pane="topLeft" activeCell="K262" activeCellId="0" sqref="K262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81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24. 8. 2023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ROUND(J125,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ROUND((SUM(BE125:BE262)),  2)</f>
        <v>0</v>
      </c>
      <c r="G31" s="22"/>
      <c r="H31" s="22"/>
      <c r="I31" s="112" t="n">
        <v>0.21</v>
      </c>
      <c r="J31" s="111" t="n">
        <f aca="false">ROUND(((SUM(BE125:BE262))*I31),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ROUND((SUM(BF125:BF262)),  2)</f>
        <v>0</v>
      </c>
      <c r="G32" s="22"/>
      <c r="H32" s="22"/>
      <c r="I32" s="112" t="n">
        <v>0.15</v>
      </c>
      <c r="J32" s="111" t="n">
        <f aca="false">ROUND(((SUM(BF125:BF262))*I32),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ROUND((SUM(BG125:BG262)),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ROUND((SUM(BH125:BH262)),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ROUND((SUM(BI125:BI262)),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Výměna oken v objektu Sládkova 45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Sládkova 45, Brno</v>
      </c>
      <c r="G87" s="22"/>
      <c r="H87" s="22"/>
      <c r="I87" s="15" t="s">
        <v>21</v>
      </c>
      <c r="J87" s="101" t="str">
        <f aca="false">IF(J10="","",J10)</f>
        <v>24. 8. 2023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MmBrna,OSM,Husova 3,Brno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83</v>
      </c>
      <c r="D92" s="113"/>
      <c r="E92" s="113"/>
      <c r="F92" s="113"/>
      <c r="G92" s="113"/>
      <c r="H92" s="113"/>
      <c r="I92" s="113"/>
      <c r="J92" s="123" t="s">
        <v>84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85</v>
      </c>
      <c r="D94" s="22"/>
      <c r="E94" s="22"/>
      <c r="F94" s="22"/>
      <c r="G94" s="22"/>
      <c r="H94" s="22"/>
      <c r="I94" s="22"/>
      <c r="J94" s="108" t="n">
        <f aca="false">J125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25" customFormat="true" ht="24.95" hidden="false" customHeight="true" outlineLevel="0" collapsed="false">
      <c r="B95" s="126"/>
      <c r="D95" s="127" t="s">
        <v>87</v>
      </c>
      <c r="E95" s="128"/>
      <c r="F95" s="128"/>
      <c r="G95" s="128"/>
      <c r="H95" s="128"/>
      <c r="I95" s="128"/>
      <c r="J95" s="129" t="n">
        <f aca="false">J126</f>
        <v>0</v>
      </c>
      <c r="L95" s="126"/>
    </row>
    <row r="96" s="130" customFormat="true" ht="19.9" hidden="false" customHeight="true" outlineLevel="0" collapsed="false">
      <c r="B96" s="131"/>
      <c r="D96" s="132" t="s">
        <v>88</v>
      </c>
      <c r="E96" s="133"/>
      <c r="F96" s="133"/>
      <c r="G96" s="133"/>
      <c r="H96" s="133"/>
      <c r="I96" s="133"/>
      <c r="J96" s="134" t="n">
        <f aca="false">J127</f>
        <v>0</v>
      </c>
      <c r="L96" s="131"/>
    </row>
    <row r="97" s="130" customFormat="true" ht="19.9" hidden="false" customHeight="true" outlineLevel="0" collapsed="false">
      <c r="B97" s="131"/>
      <c r="D97" s="132" t="s">
        <v>89</v>
      </c>
      <c r="E97" s="133"/>
      <c r="F97" s="133"/>
      <c r="G97" s="133"/>
      <c r="H97" s="133"/>
      <c r="I97" s="133"/>
      <c r="J97" s="134" t="n">
        <f aca="false">J173</f>
        <v>0</v>
      </c>
      <c r="L97" s="131"/>
    </row>
    <row r="98" s="130" customFormat="true" ht="19.9" hidden="false" customHeight="true" outlineLevel="0" collapsed="false">
      <c r="B98" s="131"/>
      <c r="D98" s="132" t="s">
        <v>90</v>
      </c>
      <c r="E98" s="133"/>
      <c r="F98" s="133"/>
      <c r="G98" s="133"/>
      <c r="H98" s="133"/>
      <c r="I98" s="133"/>
      <c r="J98" s="134" t="n">
        <f aca="false">J201</f>
        <v>0</v>
      </c>
      <c r="L98" s="131"/>
    </row>
    <row r="99" s="130" customFormat="true" ht="19.9" hidden="false" customHeight="true" outlineLevel="0" collapsed="false">
      <c r="B99" s="131"/>
      <c r="D99" s="132" t="s">
        <v>91</v>
      </c>
      <c r="E99" s="133"/>
      <c r="F99" s="133"/>
      <c r="G99" s="133"/>
      <c r="H99" s="133"/>
      <c r="I99" s="133"/>
      <c r="J99" s="134" t="n">
        <f aca="false">J207</f>
        <v>0</v>
      </c>
      <c r="L99" s="131"/>
    </row>
    <row r="100" s="125" customFormat="true" ht="24.95" hidden="false" customHeight="true" outlineLevel="0" collapsed="false">
      <c r="B100" s="126"/>
      <c r="D100" s="127" t="s">
        <v>92</v>
      </c>
      <c r="E100" s="128"/>
      <c r="F100" s="128"/>
      <c r="G100" s="128"/>
      <c r="H100" s="128"/>
      <c r="I100" s="128"/>
      <c r="J100" s="129" t="n">
        <f aca="false">J209</f>
        <v>0</v>
      </c>
      <c r="L100" s="126"/>
    </row>
    <row r="101" s="130" customFormat="true" ht="19.9" hidden="false" customHeight="true" outlineLevel="0" collapsed="false">
      <c r="B101" s="131"/>
      <c r="D101" s="132" t="s">
        <v>93</v>
      </c>
      <c r="E101" s="133"/>
      <c r="F101" s="133"/>
      <c r="G101" s="133"/>
      <c r="H101" s="133"/>
      <c r="I101" s="133"/>
      <c r="J101" s="134" t="n">
        <f aca="false">J210</f>
        <v>0</v>
      </c>
      <c r="L101" s="131"/>
    </row>
    <row r="102" s="130" customFormat="true" ht="19.9" hidden="false" customHeight="true" outlineLevel="0" collapsed="false">
      <c r="B102" s="131"/>
      <c r="D102" s="132" t="s">
        <v>94</v>
      </c>
      <c r="E102" s="133"/>
      <c r="F102" s="133"/>
      <c r="G102" s="133"/>
      <c r="H102" s="133"/>
      <c r="I102" s="133"/>
      <c r="J102" s="134" t="n">
        <f aca="false">J213</f>
        <v>0</v>
      </c>
      <c r="L102" s="131"/>
    </row>
    <row r="103" s="130" customFormat="true" ht="19.9" hidden="false" customHeight="true" outlineLevel="0" collapsed="false">
      <c r="B103" s="131"/>
      <c r="D103" s="132" t="s">
        <v>95</v>
      </c>
      <c r="E103" s="133"/>
      <c r="F103" s="133"/>
      <c r="G103" s="133"/>
      <c r="H103" s="133"/>
      <c r="I103" s="133"/>
      <c r="J103" s="134" t="n">
        <f aca="false">J245</f>
        <v>0</v>
      </c>
      <c r="L103" s="131"/>
    </row>
    <row r="104" s="125" customFormat="true" ht="24.95" hidden="false" customHeight="true" outlineLevel="0" collapsed="false">
      <c r="B104" s="126"/>
      <c r="D104" s="127" t="s">
        <v>96</v>
      </c>
      <c r="E104" s="128"/>
      <c r="F104" s="128"/>
      <c r="G104" s="128"/>
      <c r="H104" s="128"/>
      <c r="I104" s="128"/>
      <c r="J104" s="129" t="n">
        <f aca="false">J256</f>
        <v>0</v>
      </c>
      <c r="L104" s="126"/>
    </row>
    <row r="105" s="130" customFormat="true" ht="19.9" hidden="false" customHeight="true" outlineLevel="0" collapsed="false">
      <c r="B105" s="131"/>
      <c r="D105" s="132" t="s">
        <v>97</v>
      </c>
      <c r="E105" s="133"/>
      <c r="F105" s="133"/>
      <c r="G105" s="133"/>
      <c r="H105" s="133"/>
      <c r="I105" s="133"/>
      <c r="J105" s="134" t="n">
        <f aca="false">J257</f>
        <v>0</v>
      </c>
      <c r="L105" s="131"/>
    </row>
    <row r="106" s="130" customFormat="true" ht="19.9" hidden="false" customHeight="true" outlineLevel="0" collapsed="false">
      <c r="B106" s="131"/>
      <c r="D106" s="132" t="s">
        <v>98</v>
      </c>
      <c r="E106" s="133"/>
      <c r="F106" s="133"/>
      <c r="G106" s="133"/>
      <c r="H106" s="133"/>
      <c r="I106" s="133"/>
      <c r="J106" s="134" t="n">
        <f aca="false">J259</f>
        <v>0</v>
      </c>
      <c r="L106" s="131"/>
    </row>
    <row r="107" s="130" customFormat="true" ht="19.9" hidden="false" customHeight="true" outlineLevel="0" collapsed="false">
      <c r="B107" s="131"/>
      <c r="D107" s="132" t="s">
        <v>99</v>
      </c>
      <c r="E107" s="133"/>
      <c r="F107" s="133"/>
      <c r="G107" s="133"/>
      <c r="H107" s="133"/>
      <c r="I107" s="133"/>
      <c r="J107" s="134" t="n">
        <f aca="false">J261</f>
        <v>0</v>
      </c>
      <c r="L107" s="131"/>
    </row>
    <row r="108" s="27" customFormat="true" ht="21.85" hidden="false" customHeight="true" outlineLevel="0" collapsed="false">
      <c r="A108" s="22"/>
      <c r="B108" s="23"/>
      <c r="C108" s="22"/>
      <c r="D108" s="22"/>
      <c r="E108" s="22"/>
      <c r="F108" s="22"/>
      <c r="G108" s="22"/>
      <c r="H108" s="22"/>
      <c r="I108" s="22"/>
      <c r="J108" s="22"/>
      <c r="K108" s="22"/>
      <c r="L108" s="39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s="27" customFormat="true" ht="6.95" hidden="false" customHeight="true" outlineLevel="0" collapsed="false">
      <c r="A109" s="22"/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9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</row>
    <row r="113" s="27" customFormat="true" ht="6.95" hidden="false" customHeight="true" outlineLevel="0" collapsed="false">
      <c r="A113" s="22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="27" customFormat="true" ht="24.95" hidden="false" customHeight="true" outlineLevel="0" collapsed="false">
      <c r="A114" s="22"/>
      <c r="B114" s="23"/>
      <c r="C114" s="7" t="s">
        <v>100</v>
      </c>
      <c r="D114" s="22"/>
      <c r="E114" s="22"/>
      <c r="F114" s="22"/>
      <c r="G114" s="22"/>
      <c r="H114" s="22"/>
      <c r="I114" s="22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6.95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22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12" hidden="false" customHeight="true" outlineLevel="0" collapsed="false">
      <c r="A116" s="22"/>
      <c r="B116" s="23"/>
      <c r="C116" s="15" t="s">
        <v>15</v>
      </c>
      <c r="D116" s="22"/>
      <c r="E116" s="22"/>
      <c r="F116" s="22"/>
      <c r="G116" s="22"/>
      <c r="H116" s="22"/>
      <c r="I116" s="22"/>
      <c r="J116" s="22"/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16.5" hidden="false" customHeight="true" outlineLevel="0" collapsed="false">
      <c r="A117" s="22"/>
      <c r="B117" s="23"/>
      <c r="C117" s="22"/>
      <c r="D117" s="22"/>
      <c r="E117" s="100" t="str">
        <f aca="false">E7</f>
        <v>Výměna oken v objektu Sládkova 45</v>
      </c>
      <c r="F117" s="100"/>
      <c r="G117" s="100"/>
      <c r="H117" s="100"/>
      <c r="I117" s="22"/>
      <c r="J117" s="22"/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6.95" hidden="false" customHeight="true" outlineLevel="0" collapsed="false">
      <c r="A118" s="22"/>
      <c r="B118" s="23"/>
      <c r="C118" s="22"/>
      <c r="D118" s="22"/>
      <c r="E118" s="22"/>
      <c r="F118" s="22"/>
      <c r="G118" s="22"/>
      <c r="H118" s="22"/>
      <c r="I118" s="22"/>
      <c r="J118" s="22"/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12" hidden="false" customHeight="true" outlineLevel="0" collapsed="false">
      <c r="A119" s="22"/>
      <c r="B119" s="23"/>
      <c r="C119" s="15" t="s">
        <v>19</v>
      </c>
      <c r="D119" s="22"/>
      <c r="E119" s="22"/>
      <c r="F119" s="16" t="str">
        <f aca="false">F10</f>
        <v>Sládkova 45, Brno</v>
      </c>
      <c r="G119" s="22"/>
      <c r="H119" s="22"/>
      <c r="I119" s="15" t="s">
        <v>21</v>
      </c>
      <c r="J119" s="101" t="str">
        <f aca="false">IF(J10="","",J10)</f>
        <v>24. 8. 2023</v>
      </c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6.95" hidden="false" customHeight="true" outlineLevel="0" collapsed="false">
      <c r="A120" s="22"/>
      <c r="B120" s="23"/>
      <c r="C120" s="22"/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15.15" hidden="false" customHeight="true" outlineLevel="0" collapsed="false">
      <c r="A121" s="22"/>
      <c r="B121" s="23"/>
      <c r="C121" s="15" t="s">
        <v>23</v>
      </c>
      <c r="D121" s="22"/>
      <c r="E121" s="22"/>
      <c r="F121" s="16" t="str">
        <f aca="false">E13</f>
        <v>MmBrna,OSM,Husova 3,Brno</v>
      </c>
      <c r="G121" s="22"/>
      <c r="H121" s="22"/>
      <c r="I121" s="15" t="s">
        <v>29</v>
      </c>
      <c r="J121" s="121" t="str">
        <f aca="false">E19</f>
        <v>Radka Volková</v>
      </c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15.15" hidden="false" customHeight="true" outlineLevel="0" collapsed="false">
      <c r="A122" s="22"/>
      <c r="B122" s="23"/>
      <c r="C122" s="15" t="s">
        <v>27</v>
      </c>
      <c r="D122" s="22"/>
      <c r="E122" s="22"/>
      <c r="F122" s="16" t="str">
        <f aca="false">IF(E16="","",E16)</f>
        <v>Vyplň údaj</v>
      </c>
      <c r="G122" s="22"/>
      <c r="H122" s="22"/>
      <c r="I122" s="15" t="s">
        <v>32</v>
      </c>
      <c r="J122" s="121" t="str">
        <f aca="false">E22</f>
        <v>Radka Volková</v>
      </c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10.3" hidden="false" customHeight="true" outlineLevel="0" collapsed="false">
      <c r="A123" s="22"/>
      <c r="B123" s="23"/>
      <c r="C123" s="22"/>
      <c r="D123" s="22"/>
      <c r="E123" s="22"/>
      <c r="F123" s="22"/>
      <c r="G123" s="22"/>
      <c r="H123" s="22"/>
      <c r="I123" s="22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141" customFormat="true" ht="29.3" hidden="false" customHeight="true" outlineLevel="0" collapsed="false">
      <c r="A124" s="135"/>
      <c r="B124" s="136"/>
      <c r="C124" s="137" t="s">
        <v>101</v>
      </c>
      <c r="D124" s="138" t="s">
        <v>59</v>
      </c>
      <c r="E124" s="138" t="s">
        <v>55</v>
      </c>
      <c r="F124" s="138" t="s">
        <v>56</v>
      </c>
      <c r="G124" s="138" t="s">
        <v>102</v>
      </c>
      <c r="H124" s="138" t="s">
        <v>103</v>
      </c>
      <c r="I124" s="138" t="s">
        <v>104</v>
      </c>
      <c r="J124" s="138" t="s">
        <v>84</v>
      </c>
      <c r="K124" s="139" t="s">
        <v>105</v>
      </c>
      <c r="L124" s="140"/>
      <c r="M124" s="68"/>
      <c r="N124" s="69" t="s">
        <v>38</v>
      </c>
      <c r="O124" s="69" t="s">
        <v>106</v>
      </c>
      <c r="P124" s="69" t="s">
        <v>107</v>
      </c>
      <c r="Q124" s="69" t="s">
        <v>108</v>
      </c>
      <c r="R124" s="69" t="s">
        <v>109</v>
      </c>
      <c r="S124" s="69" t="s">
        <v>110</v>
      </c>
      <c r="T124" s="70" t="s">
        <v>111</v>
      </c>
      <c r="U124" s="135"/>
      <c r="V124" s="135"/>
      <c r="W124" s="135"/>
      <c r="X124" s="135"/>
      <c r="Y124" s="135"/>
      <c r="Z124" s="135"/>
      <c r="AA124" s="135"/>
      <c r="AB124" s="135"/>
      <c r="AC124" s="135"/>
      <c r="AD124" s="135"/>
      <c r="AE124" s="135"/>
    </row>
    <row r="125" s="27" customFormat="true" ht="22.8" hidden="false" customHeight="true" outlineLevel="0" collapsed="false">
      <c r="A125" s="22"/>
      <c r="B125" s="23"/>
      <c r="C125" s="76" t="s">
        <v>112</v>
      </c>
      <c r="D125" s="22"/>
      <c r="E125" s="22"/>
      <c r="F125" s="22"/>
      <c r="G125" s="22"/>
      <c r="H125" s="22"/>
      <c r="I125" s="22"/>
      <c r="J125" s="142" t="n">
        <f aca="false">BK125</f>
        <v>0</v>
      </c>
      <c r="K125" s="22"/>
      <c r="L125" s="23"/>
      <c r="M125" s="71"/>
      <c r="N125" s="58"/>
      <c r="O125" s="72"/>
      <c r="P125" s="143" t="n">
        <f aca="false">P126+P209+P256</f>
        <v>0</v>
      </c>
      <c r="Q125" s="72"/>
      <c r="R125" s="143" t="n">
        <f aca="false">R126+R209+R256</f>
        <v>5.52194214</v>
      </c>
      <c r="S125" s="72"/>
      <c r="T125" s="144" t="n">
        <f aca="false">T126+T209+T256</f>
        <v>3.714392</v>
      </c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T125" s="3" t="s">
        <v>73</v>
      </c>
      <c r="AU125" s="3" t="s">
        <v>86</v>
      </c>
      <c r="BK125" s="145" t="n">
        <f aca="false">BK126+BK209+BK256</f>
        <v>0</v>
      </c>
    </row>
    <row r="126" s="146" customFormat="true" ht="25.9" hidden="false" customHeight="true" outlineLevel="0" collapsed="false">
      <c r="B126" s="147"/>
      <c r="D126" s="148" t="s">
        <v>73</v>
      </c>
      <c r="E126" s="149" t="s">
        <v>113</v>
      </c>
      <c r="F126" s="149" t="s">
        <v>114</v>
      </c>
      <c r="I126" s="150"/>
      <c r="J126" s="151" t="n">
        <f aca="false">BK126</f>
        <v>0</v>
      </c>
      <c r="L126" s="147"/>
      <c r="M126" s="152"/>
      <c r="N126" s="153"/>
      <c r="O126" s="153"/>
      <c r="P126" s="154" t="n">
        <f aca="false">P127+P173+P201+P207</f>
        <v>0</v>
      </c>
      <c r="Q126" s="153"/>
      <c r="R126" s="154" t="n">
        <f aca="false">R127+R173+R201+R207</f>
        <v>5.44037354</v>
      </c>
      <c r="S126" s="153"/>
      <c r="T126" s="155" t="n">
        <f aca="false">T127+T173+T201+T207</f>
        <v>3.714392</v>
      </c>
      <c r="AR126" s="148" t="s">
        <v>79</v>
      </c>
      <c r="AT126" s="156" t="s">
        <v>73</v>
      </c>
      <c r="AU126" s="156" t="s">
        <v>74</v>
      </c>
      <c r="AY126" s="148" t="s">
        <v>115</v>
      </c>
      <c r="BK126" s="157" t="n">
        <f aca="false">BK127+BK173+BK201+BK207</f>
        <v>0</v>
      </c>
    </row>
    <row r="127" s="146" customFormat="true" ht="22.8" hidden="false" customHeight="true" outlineLevel="0" collapsed="false">
      <c r="B127" s="147"/>
      <c r="D127" s="148" t="s">
        <v>73</v>
      </c>
      <c r="E127" s="158" t="s">
        <v>116</v>
      </c>
      <c r="F127" s="158" t="s">
        <v>117</v>
      </c>
      <c r="I127" s="150"/>
      <c r="J127" s="159" t="n">
        <f aca="false">BK127</f>
        <v>0</v>
      </c>
      <c r="L127" s="147"/>
      <c r="M127" s="152"/>
      <c r="N127" s="153"/>
      <c r="O127" s="153"/>
      <c r="P127" s="154" t="n">
        <f aca="false">SUM(P128:P172)</f>
        <v>0</v>
      </c>
      <c r="Q127" s="153"/>
      <c r="R127" s="154" t="n">
        <f aca="false">SUM(R128:R172)</f>
        <v>5.13092154</v>
      </c>
      <c r="S127" s="153"/>
      <c r="T127" s="155" t="n">
        <f aca="false">SUM(T128:T172)</f>
        <v>0</v>
      </c>
      <c r="AR127" s="148" t="s">
        <v>79</v>
      </c>
      <c r="AT127" s="156" t="s">
        <v>73</v>
      </c>
      <c r="AU127" s="156" t="s">
        <v>79</v>
      </c>
      <c r="AY127" s="148" t="s">
        <v>115</v>
      </c>
      <c r="BK127" s="157" t="n">
        <f aca="false">SUM(BK128:BK172)</f>
        <v>0</v>
      </c>
    </row>
    <row r="128" s="27" customFormat="true" ht="21.75" hidden="false" customHeight="true" outlineLevel="0" collapsed="false">
      <c r="A128" s="22"/>
      <c r="B128" s="160"/>
      <c r="C128" s="161" t="s">
        <v>79</v>
      </c>
      <c r="D128" s="161" t="s">
        <v>118</v>
      </c>
      <c r="E128" s="162" t="s">
        <v>119</v>
      </c>
      <c r="F128" s="163" t="s">
        <v>120</v>
      </c>
      <c r="G128" s="164" t="s">
        <v>121</v>
      </c>
      <c r="H128" s="165" t="n">
        <v>15.22</v>
      </c>
      <c r="I128" s="166"/>
      <c r="J128" s="167" t="n">
        <f aca="false">ROUND(I128*H128,2)</f>
        <v>0</v>
      </c>
      <c r="K128" s="163" t="s">
        <v>122</v>
      </c>
      <c r="L128" s="23"/>
      <c r="M128" s="168"/>
      <c r="N128" s="169" t="s">
        <v>40</v>
      </c>
      <c r="O128" s="60"/>
      <c r="P128" s="170" t="n">
        <f aca="false">O128*H128</f>
        <v>0</v>
      </c>
      <c r="Q128" s="170" t="n">
        <v>0.038</v>
      </c>
      <c r="R128" s="170" t="n">
        <f aca="false">Q128*H128</f>
        <v>0.57836</v>
      </c>
      <c r="S128" s="170" t="n">
        <v>0</v>
      </c>
      <c r="T128" s="171" t="n">
        <f aca="false">S128*H128</f>
        <v>0</v>
      </c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R128" s="172" t="s">
        <v>123</v>
      </c>
      <c r="AT128" s="172" t="s">
        <v>118</v>
      </c>
      <c r="AU128" s="172" t="s">
        <v>124</v>
      </c>
      <c r="AY128" s="3" t="s">
        <v>115</v>
      </c>
      <c r="BE128" s="173" t="n">
        <f aca="false">IF(N128="základní",J128,0)</f>
        <v>0</v>
      </c>
      <c r="BF128" s="173" t="n">
        <f aca="false">IF(N128="snížená",J128,0)</f>
        <v>0</v>
      </c>
      <c r="BG128" s="173" t="n">
        <f aca="false">IF(N128="zákl. přenesená",J128,0)</f>
        <v>0</v>
      </c>
      <c r="BH128" s="173" t="n">
        <f aca="false">IF(N128="sníž. přenesená",J128,0)</f>
        <v>0</v>
      </c>
      <c r="BI128" s="173" t="n">
        <f aca="false">IF(N128="nulová",J128,0)</f>
        <v>0</v>
      </c>
      <c r="BJ128" s="3" t="s">
        <v>124</v>
      </c>
      <c r="BK128" s="173" t="n">
        <f aca="false">ROUND(I128*H128,2)</f>
        <v>0</v>
      </c>
      <c r="BL128" s="3" t="s">
        <v>123</v>
      </c>
      <c r="BM128" s="172" t="s">
        <v>125</v>
      </c>
    </row>
    <row r="129" s="174" customFormat="true" ht="12.8" hidden="false" customHeight="false" outlineLevel="0" collapsed="false">
      <c r="B129" s="175"/>
      <c r="D129" s="176" t="s">
        <v>126</v>
      </c>
      <c r="E129" s="177"/>
      <c r="F129" s="178" t="s">
        <v>127</v>
      </c>
      <c r="H129" s="179" t="n">
        <v>4.76</v>
      </c>
      <c r="I129" s="180"/>
      <c r="L129" s="175"/>
      <c r="M129" s="181"/>
      <c r="N129" s="182"/>
      <c r="O129" s="182"/>
      <c r="P129" s="182"/>
      <c r="Q129" s="182"/>
      <c r="R129" s="182"/>
      <c r="S129" s="182"/>
      <c r="T129" s="183"/>
      <c r="AT129" s="177" t="s">
        <v>126</v>
      </c>
      <c r="AU129" s="177" t="s">
        <v>124</v>
      </c>
      <c r="AV129" s="174" t="s">
        <v>124</v>
      </c>
      <c r="AW129" s="174" t="s">
        <v>31</v>
      </c>
      <c r="AX129" s="174" t="s">
        <v>74</v>
      </c>
      <c r="AY129" s="177" t="s">
        <v>115</v>
      </c>
    </row>
    <row r="130" s="184" customFormat="true" ht="12.8" hidden="false" customHeight="false" outlineLevel="0" collapsed="false">
      <c r="B130" s="185"/>
      <c r="D130" s="176" t="s">
        <v>126</v>
      </c>
      <c r="E130" s="186"/>
      <c r="F130" s="187" t="s">
        <v>128</v>
      </c>
      <c r="H130" s="186"/>
      <c r="I130" s="188"/>
      <c r="L130" s="185"/>
      <c r="M130" s="189"/>
      <c r="N130" s="190"/>
      <c r="O130" s="190"/>
      <c r="P130" s="190"/>
      <c r="Q130" s="190"/>
      <c r="R130" s="190"/>
      <c r="S130" s="190"/>
      <c r="T130" s="191"/>
      <c r="AT130" s="186" t="s">
        <v>126</v>
      </c>
      <c r="AU130" s="186" t="s">
        <v>124</v>
      </c>
      <c r="AV130" s="184" t="s">
        <v>79</v>
      </c>
      <c r="AW130" s="184" t="s">
        <v>31</v>
      </c>
      <c r="AX130" s="184" t="s">
        <v>74</v>
      </c>
      <c r="AY130" s="186" t="s">
        <v>115</v>
      </c>
    </row>
    <row r="131" s="174" customFormat="true" ht="12.8" hidden="false" customHeight="false" outlineLevel="0" collapsed="false">
      <c r="B131" s="175"/>
      <c r="D131" s="176" t="s">
        <v>126</v>
      </c>
      <c r="E131" s="177"/>
      <c r="F131" s="178" t="s">
        <v>129</v>
      </c>
      <c r="H131" s="179" t="n">
        <v>4.84</v>
      </c>
      <c r="I131" s="180"/>
      <c r="L131" s="175"/>
      <c r="M131" s="181"/>
      <c r="N131" s="182"/>
      <c r="O131" s="182"/>
      <c r="P131" s="182"/>
      <c r="Q131" s="182"/>
      <c r="R131" s="182"/>
      <c r="S131" s="182"/>
      <c r="T131" s="183"/>
      <c r="AT131" s="177" t="s">
        <v>126</v>
      </c>
      <c r="AU131" s="177" t="s">
        <v>124</v>
      </c>
      <c r="AV131" s="174" t="s">
        <v>124</v>
      </c>
      <c r="AW131" s="174" t="s">
        <v>31</v>
      </c>
      <c r="AX131" s="174" t="s">
        <v>74</v>
      </c>
      <c r="AY131" s="177" t="s">
        <v>115</v>
      </c>
    </row>
    <row r="132" s="174" customFormat="true" ht="12.8" hidden="false" customHeight="false" outlineLevel="0" collapsed="false">
      <c r="B132" s="175"/>
      <c r="D132" s="176" t="s">
        <v>126</v>
      </c>
      <c r="E132" s="177"/>
      <c r="F132" s="178" t="s">
        <v>130</v>
      </c>
      <c r="H132" s="179" t="n">
        <v>1.2</v>
      </c>
      <c r="I132" s="180"/>
      <c r="L132" s="175"/>
      <c r="M132" s="181"/>
      <c r="N132" s="182"/>
      <c r="O132" s="182"/>
      <c r="P132" s="182"/>
      <c r="Q132" s="182"/>
      <c r="R132" s="182"/>
      <c r="S132" s="182"/>
      <c r="T132" s="183"/>
      <c r="AT132" s="177" t="s">
        <v>126</v>
      </c>
      <c r="AU132" s="177" t="s">
        <v>124</v>
      </c>
      <c r="AV132" s="174" t="s">
        <v>124</v>
      </c>
      <c r="AW132" s="174" t="s">
        <v>31</v>
      </c>
      <c r="AX132" s="174" t="s">
        <v>74</v>
      </c>
      <c r="AY132" s="177" t="s">
        <v>115</v>
      </c>
    </row>
    <row r="133" s="174" customFormat="true" ht="12.8" hidden="false" customHeight="false" outlineLevel="0" collapsed="false">
      <c r="B133" s="175"/>
      <c r="D133" s="176" t="s">
        <v>126</v>
      </c>
      <c r="E133" s="177"/>
      <c r="F133" s="178" t="s">
        <v>131</v>
      </c>
      <c r="H133" s="179" t="n">
        <v>0.88</v>
      </c>
      <c r="I133" s="180"/>
      <c r="L133" s="175"/>
      <c r="M133" s="181"/>
      <c r="N133" s="182"/>
      <c r="O133" s="182"/>
      <c r="P133" s="182"/>
      <c r="Q133" s="182"/>
      <c r="R133" s="182"/>
      <c r="S133" s="182"/>
      <c r="T133" s="183"/>
      <c r="AT133" s="177" t="s">
        <v>126</v>
      </c>
      <c r="AU133" s="177" t="s">
        <v>124</v>
      </c>
      <c r="AV133" s="174" t="s">
        <v>124</v>
      </c>
      <c r="AW133" s="174" t="s">
        <v>31</v>
      </c>
      <c r="AX133" s="174" t="s">
        <v>74</v>
      </c>
      <c r="AY133" s="177" t="s">
        <v>115</v>
      </c>
    </row>
    <row r="134" s="174" customFormat="true" ht="12.8" hidden="false" customHeight="false" outlineLevel="0" collapsed="false">
      <c r="B134" s="175"/>
      <c r="D134" s="176" t="s">
        <v>126</v>
      </c>
      <c r="E134" s="177"/>
      <c r="F134" s="178" t="s">
        <v>132</v>
      </c>
      <c r="H134" s="179" t="n">
        <v>2.04</v>
      </c>
      <c r="I134" s="180"/>
      <c r="L134" s="175"/>
      <c r="M134" s="181"/>
      <c r="N134" s="182"/>
      <c r="O134" s="182"/>
      <c r="P134" s="182"/>
      <c r="Q134" s="182"/>
      <c r="R134" s="182"/>
      <c r="S134" s="182"/>
      <c r="T134" s="183"/>
      <c r="AT134" s="177" t="s">
        <v>126</v>
      </c>
      <c r="AU134" s="177" t="s">
        <v>124</v>
      </c>
      <c r="AV134" s="174" t="s">
        <v>124</v>
      </c>
      <c r="AW134" s="174" t="s">
        <v>31</v>
      </c>
      <c r="AX134" s="174" t="s">
        <v>74</v>
      </c>
      <c r="AY134" s="177" t="s">
        <v>115</v>
      </c>
    </row>
    <row r="135" s="174" customFormat="true" ht="12.8" hidden="false" customHeight="false" outlineLevel="0" collapsed="false">
      <c r="B135" s="175"/>
      <c r="D135" s="176" t="s">
        <v>126</v>
      </c>
      <c r="E135" s="177"/>
      <c r="F135" s="178" t="s">
        <v>133</v>
      </c>
      <c r="H135" s="179" t="n">
        <v>0.3</v>
      </c>
      <c r="I135" s="180"/>
      <c r="L135" s="175"/>
      <c r="M135" s="181"/>
      <c r="N135" s="182"/>
      <c r="O135" s="182"/>
      <c r="P135" s="182"/>
      <c r="Q135" s="182"/>
      <c r="R135" s="182"/>
      <c r="S135" s="182"/>
      <c r="T135" s="183"/>
      <c r="AT135" s="177" t="s">
        <v>126</v>
      </c>
      <c r="AU135" s="177" t="s">
        <v>124</v>
      </c>
      <c r="AV135" s="174" t="s">
        <v>124</v>
      </c>
      <c r="AW135" s="174" t="s">
        <v>31</v>
      </c>
      <c r="AX135" s="174" t="s">
        <v>74</v>
      </c>
      <c r="AY135" s="177" t="s">
        <v>115</v>
      </c>
    </row>
    <row r="136" s="174" customFormat="true" ht="12.8" hidden="false" customHeight="false" outlineLevel="0" collapsed="false">
      <c r="B136" s="175"/>
      <c r="D136" s="176" t="s">
        <v>126</v>
      </c>
      <c r="E136" s="177"/>
      <c r="F136" s="178" t="s">
        <v>134</v>
      </c>
      <c r="H136" s="179" t="n">
        <v>1.2</v>
      </c>
      <c r="I136" s="180"/>
      <c r="L136" s="175"/>
      <c r="M136" s="181"/>
      <c r="N136" s="182"/>
      <c r="O136" s="182"/>
      <c r="P136" s="182"/>
      <c r="Q136" s="182"/>
      <c r="R136" s="182"/>
      <c r="S136" s="182"/>
      <c r="T136" s="183"/>
      <c r="AT136" s="177" t="s">
        <v>126</v>
      </c>
      <c r="AU136" s="177" t="s">
        <v>124</v>
      </c>
      <c r="AV136" s="174" t="s">
        <v>124</v>
      </c>
      <c r="AW136" s="174" t="s">
        <v>31</v>
      </c>
      <c r="AX136" s="174" t="s">
        <v>74</v>
      </c>
      <c r="AY136" s="177" t="s">
        <v>115</v>
      </c>
    </row>
    <row r="137" s="192" customFormat="true" ht="12.8" hidden="false" customHeight="false" outlineLevel="0" collapsed="false">
      <c r="B137" s="193"/>
      <c r="D137" s="176" t="s">
        <v>126</v>
      </c>
      <c r="E137" s="194"/>
      <c r="F137" s="195" t="s">
        <v>135</v>
      </c>
      <c r="H137" s="196" t="n">
        <v>15.22</v>
      </c>
      <c r="I137" s="197"/>
      <c r="L137" s="193"/>
      <c r="M137" s="198"/>
      <c r="N137" s="199"/>
      <c r="O137" s="199"/>
      <c r="P137" s="199"/>
      <c r="Q137" s="199"/>
      <c r="R137" s="199"/>
      <c r="S137" s="199"/>
      <c r="T137" s="200"/>
      <c r="AT137" s="194" t="s">
        <v>126</v>
      </c>
      <c r="AU137" s="194" t="s">
        <v>124</v>
      </c>
      <c r="AV137" s="192" t="s">
        <v>123</v>
      </c>
      <c r="AW137" s="192" t="s">
        <v>31</v>
      </c>
      <c r="AX137" s="192" t="s">
        <v>79</v>
      </c>
      <c r="AY137" s="194" t="s">
        <v>115</v>
      </c>
    </row>
    <row r="138" s="27" customFormat="true" ht="21.75" hidden="false" customHeight="true" outlineLevel="0" collapsed="false">
      <c r="A138" s="22"/>
      <c r="B138" s="160"/>
      <c r="C138" s="161" t="s">
        <v>124</v>
      </c>
      <c r="D138" s="161" t="s">
        <v>118</v>
      </c>
      <c r="E138" s="162" t="s">
        <v>136</v>
      </c>
      <c r="F138" s="163" t="s">
        <v>137</v>
      </c>
      <c r="G138" s="164" t="s">
        <v>121</v>
      </c>
      <c r="H138" s="165" t="n">
        <v>22.42</v>
      </c>
      <c r="I138" s="166"/>
      <c r="J138" s="167" t="n">
        <f aca="false">ROUND(I138*H138,2)</f>
        <v>0</v>
      </c>
      <c r="K138" s="163" t="s">
        <v>122</v>
      </c>
      <c r="L138" s="23"/>
      <c r="M138" s="168"/>
      <c r="N138" s="169" t="s">
        <v>40</v>
      </c>
      <c r="O138" s="60"/>
      <c r="P138" s="170" t="n">
        <f aca="false">O138*H138</f>
        <v>0</v>
      </c>
      <c r="Q138" s="170" t="n">
        <v>0.038</v>
      </c>
      <c r="R138" s="170" t="n">
        <f aca="false">Q138*H138</f>
        <v>0.85196</v>
      </c>
      <c r="S138" s="170" t="n">
        <v>0</v>
      </c>
      <c r="T138" s="171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72" t="s">
        <v>123</v>
      </c>
      <c r="AT138" s="172" t="s">
        <v>118</v>
      </c>
      <c r="AU138" s="172" t="s">
        <v>124</v>
      </c>
      <c r="AY138" s="3" t="s">
        <v>115</v>
      </c>
      <c r="BE138" s="173" t="n">
        <f aca="false">IF(N138="základní",J138,0)</f>
        <v>0</v>
      </c>
      <c r="BF138" s="173" t="n">
        <f aca="false">IF(N138="snížená",J138,0)</f>
        <v>0</v>
      </c>
      <c r="BG138" s="173" t="n">
        <f aca="false">IF(N138="zákl. přenesená",J138,0)</f>
        <v>0</v>
      </c>
      <c r="BH138" s="173" t="n">
        <f aca="false">IF(N138="sníž. přenesená",J138,0)</f>
        <v>0</v>
      </c>
      <c r="BI138" s="173" t="n">
        <f aca="false">IF(N138="nulová",J138,0)</f>
        <v>0</v>
      </c>
      <c r="BJ138" s="3" t="s">
        <v>124</v>
      </c>
      <c r="BK138" s="173" t="n">
        <f aca="false">ROUND(I138*H138,2)</f>
        <v>0</v>
      </c>
      <c r="BL138" s="3" t="s">
        <v>123</v>
      </c>
      <c r="BM138" s="172" t="s">
        <v>138</v>
      </c>
    </row>
    <row r="139" s="174" customFormat="true" ht="12.8" hidden="false" customHeight="false" outlineLevel="0" collapsed="false">
      <c r="B139" s="175"/>
      <c r="D139" s="176" t="s">
        <v>126</v>
      </c>
      <c r="E139" s="177"/>
      <c r="F139" s="178" t="s">
        <v>139</v>
      </c>
      <c r="H139" s="179" t="n">
        <v>5.88</v>
      </c>
      <c r="I139" s="180"/>
      <c r="L139" s="175"/>
      <c r="M139" s="181"/>
      <c r="N139" s="182"/>
      <c r="O139" s="182"/>
      <c r="P139" s="182"/>
      <c r="Q139" s="182"/>
      <c r="R139" s="182"/>
      <c r="S139" s="182"/>
      <c r="T139" s="183"/>
      <c r="AT139" s="177" t="s">
        <v>126</v>
      </c>
      <c r="AU139" s="177" t="s">
        <v>124</v>
      </c>
      <c r="AV139" s="174" t="s">
        <v>124</v>
      </c>
      <c r="AW139" s="174" t="s">
        <v>31</v>
      </c>
      <c r="AX139" s="174" t="s">
        <v>74</v>
      </c>
      <c r="AY139" s="177" t="s">
        <v>115</v>
      </c>
    </row>
    <row r="140" s="184" customFormat="true" ht="12.8" hidden="false" customHeight="false" outlineLevel="0" collapsed="false">
      <c r="B140" s="185"/>
      <c r="D140" s="176" t="s">
        <v>126</v>
      </c>
      <c r="E140" s="186"/>
      <c r="F140" s="187" t="s">
        <v>128</v>
      </c>
      <c r="H140" s="186"/>
      <c r="I140" s="188"/>
      <c r="L140" s="185"/>
      <c r="M140" s="189"/>
      <c r="N140" s="190"/>
      <c r="O140" s="190"/>
      <c r="P140" s="190"/>
      <c r="Q140" s="190"/>
      <c r="R140" s="190"/>
      <c r="S140" s="190"/>
      <c r="T140" s="191"/>
      <c r="AT140" s="186" t="s">
        <v>126</v>
      </c>
      <c r="AU140" s="186" t="s">
        <v>124</v>
      </c>
      <c r="AV140" s="184" t="s">
        <v>79</v>
      </c>
      <c r="AW140" s="184" t="s">
        <v>31</v>
      </c>
      <c r="AX140" s="184" t="s">
        <v>74</v>
      </c>
      <c r="AY140" s="186" t="s">
        <v>115</v>
      </c>
    </row>
    <row r="141" s="174" customFormat="true" ht="12.8" hidden="false" customHeight="false" outlineLevel="0" collapsed="false">
      <c r="B141" s="175"/>
      <c r="D141" s="176" t="s">
        <v>126</v>
      </c>
      <c r="E141" s="177"/>
      <c r="F141" s="178" t="s">
        <v>140</v>
      </c>
      <c r="H141" s="179" t="n">
        <v>9.24</v>
      </c>
      <c r="I141" s="180"/>
      <c r="L141" s="175"/>
      <c r="M141" s="181"/>
      <c r="N141" s="182"/>
      <c r="O141" s="182"/>
      <c r="P141" s="182"/>
      <c r="Q141" s="182"/>
      <c r="R141" s="182"/>
      <c r="S141" s="182"/>
      <c r="T141" s="183"/>
      <c r="AT141" s="177" t="s">
        <v>126</v>
      </c>
      <c r="AU141" s="177" t="s">
        <v>124</v>
      </c>
      <c r="AV141" s="174" t="s">
        <v>124</v>
      </c>
      <c r="AW141" s="174" t="s">
        <v>31</v>
      </c>
      <c r="AX141" s="174" t="s">
        <v>74</v>
      </c>
      <c r="AY141" s="177" t="s">
        <v>115</v>
      </c>
    </row>
    <row r="142" s="174" customFormat="true" ht="12.8" hidden="false" customHeight="false" outlineLevel="0" collapsed="false">
      <c r="B142" s="175"/>
      <c r="D142" s="176" t="s">
        <v>126</v>
      </c>
      <c r="E142" s="177"/>
      <c r="F142" s="178" t="s">
        <v>141</v>
      </c>
      <c r="H142" s="179" t="n">
        <v>2.56</v>
      </c>
      <c r="I142" s="180"/>
      <c r="L142" s="175"/>
      <c r="M142" s="181"/>
      <c r="N142" s="182"/>
      <c r="O142" s="182"/>
      <c r="P142" s="182"/>
      <c r="Q142" s="182"/>
      <c r="R142" s="182"/>
      <c r="S142" s="182"/>
      <c r="T142" s="183"/>
      <c r="AT142" s="177" t="s">
        <v>126</v>
      </c>
      <c r="AU142" s="177" t="s">
        <v>124</v>
      </c>
      <c r="AV142" s="174" t="s">
        <v>124</v>
      </c>
      <c r="AW142" s="174" t="s">
        <v>31</v>
      </c>
      <c r="AX142" s="174" t="s">
        <v>74</v>
      </c>
      <c r="AY142" s="177" t="s">
        <v>115</v>
      </c>
    </row>
    <row r="143" s="174" customFormat="true" ht="12.8" hidden="false" customHeight="false" outlineLevel="0" collapsed="false">
      <c r="B143" s="175"/>
      <c r="D143" s="176" t="s">
        <v>126</v>
      </c>
      <c r="E143" s="177"/>
      <c r="F143" s="178" t="s">
        <v>142</v>
      </c>
      <c r="H143" s="179" t="n">
        <v>1.24</v>
      </c>
      <c r="I143" s="180"/>
      <c r="L143" s="175"/>
      <c r="M143" s="181"/>
      <c r="N143" s="182"/>
      <c r="O143" s="182"/>
      <c r="P143" s="182"/>
      <c r="Q143" s="182"/>
      <c r="R143" s="182"/>
      <c r="S143" s="182"/>
      <c r="T143" s="183"/>
      <c r="AT143" s="177" t="s">
        <v>126</v>
      </c>
      <c r="AU143" s="177" t="s">
        <v>124</v>
      </c>
      <c r="AV143" s="174" t="s">
        <v>124</v>
      </c>
      <c r="AW143" s="174" t="s">
        <v>31</v>
      </c>
      <c r="AX143" s="174" t="s">
        <v>74</v>
      </c>
      <c r="AY143" s="177" t="s">
        <v>115</v>
      </c>
    </row>
    <row r="144" s="174" customFormat="true" ht="12.8" hidden="false" customHeight="false" outlineLevel="0" collapsed="false">
      <c r="B144" s="175"/>
      <c r="D144" s="176" t="s">
        <v>126</v>
      </c>
      <c r="E144" s="177"/>
      <c r="F144" s="178" t="s">
        <v>143</v>
      </c>
      <c r="H144" s="179" t="n">
        <v>1.44</v>
      </c>
      <c r="I144" s="180"/>
      <c r="L144" s="175"/>
      <c r="M144" s="181"/>
      <c r="N144" s="182"/>
      <c r="O144" s="182"/>
      <c r="P144" s="182"/>
      <c r="Q144" s="182"/>
      <c r="R144" s="182"/>
      <c r="S144" s="182"/>
      <c r="T144" s="183"/>
      <c r="AT144" s="177" t="s">
        <v>126</v>
      </c>
      <c r="AU144" s="177" t="s">
        <v>124</v>
      </c>
      <c r="AV144" s="174" t="s">
        <v>124</v>
      </c>
      <c r="AW144" s="174" t="s">
        <v>31</v>
      </c>
      <c r="AX144" s="174" t="s">
        <v>74</v>
      </c>
      <c r="AY144" s="177" t="s">
        <v>115</v>
      </c>
    </row>
    <row r="145" s="174" customFormat="true" ht="12.8" hidden="false" customHeight="false" outlineLevel="0" collapsed="false">
      <c r="B145" s="175"/>
      <c r="D145" s="176" t="s">
        <v>126</v>
      </c>
      <c r="E145" s="177"/>
      <c r="F145" s="178" t="s">
        <v>144</v>
      </c>
      <c r="H145" s="179" t="n">
        <v>0.24</v>
      </c>
      <c r="I145" s="180"/>
      <c r="L145" s="175"/>
      <c r="M145" s="181"/>
      <c r="N145" s="182"/>
      <c r="O145" s="182"/>
      <c r="P145" s="182"/>
      <c r="Q145" s="182"/>
      <c r="R145" s="182"/>
      <c r="S145" s="182"/>
      <c r="T145" s="183"/>
      <c r="AT145" s="177" t="s">
        <v>126</v>
      </c>
      <c r="AU145" s="177" t="s">
        <v>124</v>
      </c>
      <c r="AV145" s="174" t="s">
        <v>124</v>
      </c>
      <c r="AW145" s="174" t="s">
        <v>31</v>
      </c>
      <c r="AX145" s="174" t="s">
        <v>74</v>
      </c>
      <c r="AY145" s="177" t="s">
        <v>115</v>
      </c>
    </row>
    <row r="146" s="174" customFormat="true" ht="12.8" hidden="false" customHeight="false" outlineLevel="0" collapsed="false">
      <c r="B146" s="175"/>
      <c r="D146" s="176" t="s">
        <v>126</v>
      </c>
      <c r="E146" s="177"/>
      <c r="F146" s="178" t="s">
        <v>145</v>
      </c>
      <c r="H146" s="179" t="n">
        <v>1.82</v>
      </c>
      <c r="I146" s="180"/>
      <c r="L146" s="175"/>
      <c r="M146" s="181"/>
      <c r="N146" s="182"/>
      <c r="O146" s="182"/>
      <c r="P146" s="182"/>
      <c r="Q146" s="182"/>
      <c r="R146" s="182"/>
      <c r="S146" s="182"/>
      <c r="T146" s="183"/>
      <c r="AT146" s="177" t="s">
        <v>126</v>
      </c>
      <c r="AU146" s="177" t="s">
        <v>124</v>
      </c>
      <c r="AV146" s="174" t="s">
        <v>124</v>
      </c>
      <c r="AW146" s="174" t="s">
        <v>31</v>
      </c>
      <c r="AX146" s="174" t="s">
        <v>74</v>
      </c>
      <c r="AY146" s="177" t="s">
        <v>115</v>
      </c>
    </row>
    <row r="147" s="192" customFormat="true" ht="12.8" hidden="false" customHeight="false" outlineLevel="0" collapsed="false">
      <c r="B147" s="193"/>
      <c r="D147" s="176" t="s">
        <v>126</v>
      </c>
      <c r="E147" s="194"/>
      <c r="F147" s="195" t="s">
        <v>135</v>
      </c>
      <c r="H147" s="196" t="n">
        <v>22.42</v>
      </c>
      <c r="I147" s="197"/>
      <c r="L147" s="193"/>
      <c r="M147" s="198"/>
      <c r="N147" s="199"/>
      <c r="O147" s="199"/>
      <c r="P147" s="199"/>
      <c r="Q147" s="199"/>
      <c r="R147" s="199"/>
      <c r="S147" s="199"/>
      <c r="T147" s="200"/>
      <c r="AT147" s="194" t="s">
        <v>126</v>
      </c>
      <c r="AU147" s="194" t="s">
        <v>124</v>
      </c>
      <c r="AV147" s="192" t="s">
        <v>123</v>
      </c>
      <c r="AW147" s="192" t="s">
        <v>31</v>
      </c>
      <c r="AX147" s="192" t="s">
        <v>79</v>
      </c>
      <c r="AY147" s="194" t="s">
        <v>115</v>
      </c>
    </row>
    <row r="148" s="27" customFormat="true" ht="24.15" hidden="false" customHeight="true" outlineLevel="0" collapsed="false">
      <c r="A148" s="22"/>
      <c r="B148" s="160"/>
      <c r="C148" s="161" t="s">
        <v>146</v>
      </c>
      <c r="D148" s="161" t="s">
        <v>118</v>
      </c>
      <c r="E148" s="162" t="s">
        <v>147</v>
      </c>
      <c r="F148" s="163" t="s">
        <v>148</v>
      </c>
      <c r="G148" s="164" t="s">
        <v>121</v>
      </c>
      <c r="H148" s="165" t="n">
        <v>67.388</v>
      </c>
      <c r="I148" s="166"/>
      <c r="J148" s="167" t="n">
        <f aca="false">ROUND(I148*H148,2)</f>
        <v>0</v>
      </c>
      <c r="K148" s="163" t="s">
        <v>122</v>
      </c>
      <c r="L148" s="23"/>
      <c r="M148" s="168"/>
      <c r="N148" s="169" t="s">
        <v>40</v>
      </c>
      <c r="O148" s="60"/>
      <c r="P148" s="170" t="n">
        <f aca="false">O148*H148</f>
        <v>0</v>
      </c>
      <c r="Q148" s="170" t="n">
        <v>0.03358</v>
      </c>
      <c r="R148" s="170" t="n">
        <f aca="false">Q148*H148</f>
        <v>2.26288904</v>
      </c>
      <c r="S148" s="170" t="n">
        <v>0</v>
      </c>
      <c r="T148" s="171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2" t="s">
        <v>123</v>
      </c>
      <c r="AT148" s="172" t="s">
        <v>118</v>
      </c>
      <c r="AU148" s="172" t="s">
        <v>124</v>
      </c>
      <c r="AY148" s="3" t="s">
        <v>115</v>
      </c>
      <c r="BE148" s="173" t="n">
        <f aca="false">IF(N148="základní",J148,0)</f>
        <v>0</v>
      </c>
      <c r="BF148" s="173" t="n">
        <f aca="false">IF(N148="snížená",J148,0)</f>
        <v>0</v>
      </c>
      <c r="BG148" s="173" t="n">
        <f aca="false">IF(N148="zákl. přenesená",J148,0)</f>
        <v>0</v>
      </c>
      <c r="BH148" s="173" t="n">
        <f aca="false">IF(N148="sníž. přenesená",J148,0)</f>
        <v>0</v>
      </c>
      <c r="BI148" s="173" t="n">
        <f aca="false">IF(N148="nulová",J148,0)</f>
        <v>0</v>
      </c>
      <c r="BJ148" s="3" t="s">
        <v>124</v>
      </c>
      <c r="BK148" s="173" t="n">
        <f aca="false">ROUND(I148*H148,2)</f>
        <v>0</v>
      </c>
      <c r="BL148" s="3" t="s">
        <v>123</v>
      </c>
      <c r="BM148" s="172" t="s">
        <v>149</v>
      </c>
    </row>
    <row r="149" s="174" customFormat="true" ht="12.8" hidden="false" customHeight="false" outlineLevel="0" collapsed="false">
      <c r="B149" s="175"/>
      <c r="D149" s="176" t="s">
        <v>126</v>
      </c>
      <c r="E149" s="177"/>
      <c r="F149" s="178" t="s">
        <v>150</v>
      </c>
      <c r="H149" s="179" t="n">
        <v>18.585</v>
      </c>
      <c r="I149" s="180"/>
      <c r="L149" s="175"/>
      <c r="M149" s="181"/>
      <c r="N149" s="182"/>
      <c r="O149" s="182"/>
      <c r="P149" s="182"/>
      <c r="Q149" s="182"/>
      <c r="R149" s="182"/>
      <c r="S149" s="182"/>
      <c r="T149" s="183"/>
      <c r="AT149" s="177" t="s">
        <v>126</v>
      </c>
      <c r="AU149" s="177" t="s">
        <v>124</v>
      </c>
      <c r="AV149" s="174" t="s">
        <v>124</v>
      </c>
      <c r="AW149" s="174" t="s">
        <v>31</v>
      </c>
      <c r="AX149" s="174" t="s">
        <v>74</v>
      </c>
      <c r="AY149" s="177" t="s">
        <v>115</v>
      </c>
    </row>
    <row r="150" s="184" customFormat="true" ht="12.8" hidden="false" customHeight="false" outlineLevel="0" collapsed="false">
      <c r="B150" s="185"/>
      <c r="D150" s="176" t="s">
        <v>126</v>
      </c>
      <c r="E150" s="186"/>
      <c r="F150" s="187" t="s">
        <v>128</v>
      </c>
      <c r="H150" s="186"/>
      <c r="I150" s="188"/>
      <c r="L150" s="185"/>
      <c r="M150" s="189"/>
      <c r="N150" s="190"/>
      <c r="O150" s="190"/>
      <c r="P150" s="190"/>
      <c r="Q150" s="190"/>
      <c r="R150" s="190"/>
      <c r="S150" s="190"/>
      <c r="T150" s="191"/>
      <c r="AT150" s="186" t="s">
        <v>126</v>
      </c>
      <c r="AU150" s="186" t="s">
        <v>124</v>
      </c>
      <c r="AV150" s="184" t="s">
        <v>79</v>
      </c>
      <c r="AW150" s="184" t="s">
        <v>31</v>
      </c>
      <c r="AX150" s="184" t="s">
        <v>74</v>
      </c>
      <c r="AY150" s="186" t="s">
        <v>115</v>
      </c>
    </row>
    <row r="151" s="174" customFormat="true" ht="12.8" hidden="false" customHeight="false" outlineLevel="0" collapsed="false">
      <c r="B151" s="175"/>
      <c r="D151" s="176" t="s">
        <v>126</v>
      </c>
      <c r="E151" s="177"/>
      <c r="F151" s="178" t="s">
        <v>151</v>
      </c>
      <c r="H151" s="179" t="n">
        <v>26.235</v>
      </c>
      <c r="I151" s="180"/>
      <c r="L151" s="175"/>
      <c r="M151" s="181"/>
      <c r="N151" s="182"/>
      <c r="O151" s="182"/>
      <c r="P151" s="182"/>
      <c r="Q151" s="182"/>
      <c r="R151" s="182"/>
      <c r="S151" s="182"/>
      <c r="T151" s="183"/>
      <c r="AT151" s="177" t="s">
        <v>126</v>
      </c>
      <c r="AU151" s="177" t="s">
        <v>124</v>
      </c>
      <c r="AV151" s="174" t="s">
        <v>124</v>
      </c>
      <c r="AW151" s="174" t="s">
        <v>31</v>
      </c>
      <c r="AX151" s="174" t="s">
        <v>74</v>
      </c>
      <c r="AY151" s="177" t="s">
        <v>115</v>
      </c>
    </row>
    <row r="152" s="174" customFormat="true" ht="12.8" hidden="false" customHeight="false" outlineLevel="0" collapsed="false">
      <c r="B152" s="175"/>
      <c r="D152" s="176" t="s">
        <v>126</v>
      </c>
      <c r="E152" s="177"/>
      <c r="F152" s="178" t="s">
        <v>152</v>
      </c>
      <c r="H152" s="179" t="n">
        <v>6.84</v>
      </c>
      <c r="I152" s="180"/>
      <c r="L152" s="175"/>
      <c r="M152" s="181"/>
      <c r="N152" s="182"/>
      <c r="O152" s="182"/>
      <c r="P152" s="182"/>
      <c r="Q152" s="182"/>
      <c r="R152" s="182"/>
      <c r="S152" s="182"/>
      <c r="T152" s="183"/>
      <c r="AT152" s="177" t="s">
        <v>126</v>
      </c>
      <c r="AU152" s="177" t="s">
        <v>124</v>
      </c>
      <c r="AV152" s="174" t="s">
        <v>124</v>
      </c>
      <c r="AW152" s="174" t="s">
        <v>31</v>
      </c>
      <c r="AX152" s="174" t="s">
        <v>74</v>
      </c>
      <c r="AY152" s="177" t="s">
        <v>115</v>
      </c>
    </row>
    <row r="153" s="174" customFormat="true" ht="12.8" hidden="false" customHeight="false" outlineLevel="0" collapsed="false">
      <c r="B153" s="175"/>
      <c r="D153" s="176" t="s">
        <v>126</v>
      </c>
      <c r="E153" s="177"/>
      <c r="F153" s="178" t="s">
        <v>153</v>
      </c>
      <c r="H153" s="179" t="n">
        <v>3.78</v>
      </c>
      <c r="I153" s="180"/>
      <c r="L153" s="175"/>
      <c r="M153" s="181"/>
      <c r="N153" s="182"/>
      <c r="O153" s="182"/>
      <c r="P153" s="182"/>
      <c r="Q153" s="182"/>
      <c r="R153" s="182"/>
      <c r="S153" s="182"/>
      <c r="T153" s="183"/>
      <c r="AT153" s="177" t="s">
        <v>126</v>
      </c>
      <c r="AU153" s="177" t="s">
        <v>124</v>
      </c>
      <c r="AV153" s="174" t="s">
        <v>124</v>
      </c>
      <c r="AW153" s="174" t="s">
        <v>31</v>
      </c>
      <c r="AX153" s="174" t="s">
        <v>74</v>
      </c>
      <c r="AY153" s="177" t="s">
        <v>115</v>
      </c>
    </row>
    <row r="154" s="174" customFormat="true" ht="12.8" hidden="false" customHeight="false" outlineLevel="0" collapsed="false">
      <c r="B154" s="175"/>
      <c r="D154" s="176" t="s">
        <v>126</v>
      </c>
      <c r="E154" s="177"/>
      <c r="F154" s="178" t="s">
        <v>154</v>
      </c>
      <c r="H154" s="179" t="n">
        <v>5.535</v>
      </c>
      <c r="I154" s="180"/>
      <c r="L154" s="175"/>
      <c r="M154" s="181"/>
      <c r="N154" s="182"/>
      <c r="O154" s="182"/>
      <c r="P154" s="182"/>
      <c r="Q154" s="182"/>
      <c r="R154" s="182"/>
      <c r="S154" s="182"/>
      <c r="T154" s="183"/>
      <c r="AT154" s="177" t="s">
        <v>126</v>
      </c>
      <c r="AU154" s="177" t="s">
        <v>124</v>
      </c>
      <c r="AV154" s="174" t="s">
        <v>124</v>
      </c>
      <c r="AW154" s="174" t="s">
        <v>31</v>
      </c>
      <c r="AX154" s="174" t="s">
        <v>74</v>
      </c>
      <c r="AY154" s="177" t="s">
        <v>115</v>
      </c>
    </row>
    <row r="155" s="174" customFormat="true" ht="12.8" hidden="false" customHeight="false" outlineLevel="0" collapsed="false">
      <c r="B155" s="175"/>
      <c r="D155" s="176" t="s">
        <v>126</v>
      </c>
      <c r="E155" s="177"/>
      <c r="F155" s="178" t="s">
        <v>155</v>
      </c>
      <c r="H155" s="179" t="n">
        <v>0.788</v>
      </c>
      <c r="I155" s="180"/>
      <c r="L155" s="175"/>
      <c r="M155" s="181"/>
      <c r="N155" s="182"/>
      <c r="O155" s="182"/>
      <c r="P155" s="182"/>
      <c r="Q155" s="182"/>
      <c r="R155" s="182"/>
      <c r="S155" s="182"/>
      <c r="T155" s="183"/>
      <c r="AT155" s="177" t="s">
        <v>126</v>
      </c>
      <c r="AU155" s="177" t="s">
        <v>124</v>
      </c>
      <c r="AV155" s="174" t="s">
        <v>124</v>
      </c>
      <c r="AW155" s="174" t="s">
        <v>31</v>
      </c>
      <c r="AX155" s="174" t="s">
        <v>74</v>
      </c>
      <c r="AY155" s="177" t="s">
        <v>115</v>
      </c>
    </row>
    <row r="156" s="174" customFormat="true" ht="12.8" hidden="false" customHeight="false" outlineLevel="0" collapsed="false">
      <c r="B156" s="175"/>
      <c r="D156" s="176" t="s">
        <v>126</v>
      </c>
      <c r="E156" s="177"/>
      <c r="F156" s="178" t="s">
        <v>156</v>
      </c>
      <c r="H156" s="179" t="n">
        <v>5.625</v>
      </c>
      <c r="I156" s="180"/>
      <c r="L156" s="175"/>
      <c r="M156" s="181"/>
      <c r="N156" s="182"/>
      <c r="O156" s="182"/>
      <c r="P156" s="182"/>
      <c r="Q156" s="182"/>
      <c r="R156" s="182"/>
      <c r="S156" s="182"/>
      <c r="T156" s="183"/>
      <c r="AT156" s="177" t="s">
        <v>126</v>
      </c>
      <c r="AU156" s="177" t="s">
        <v>124</v>
      </c>
      <c r="AV156" s="174" t="s">
        <v>124</v>
      </c>
      <c r="AW156" s="174" t="s">
        <v>31</v>
      </c>
      <c r="AX156" s="174" t="s">
        <v>74</v>
      </c>
      <c r="AY156" s="177" t="s">
        <v>115</v>
      </c>
    </row>
    <row r="157" s="192" customFormat="true" ht="12.8" hidden="false" customHeight="false" outlineLevel="0" collapsed="false">
      <c r="B157" s="193"/>
      <c r="D157" s="176" t="s">
        <v>126</v>
      </c>
      <c r="E157" s="194"/>
      <c r="F157" s="195" t="s">
        <v>135</v>
      </c>
      <c r="H157" s="196" t="n">
        <v>67.388</v>
      </c>
      <c r="I157" s="197"/>
      <c r="L157" s="193"/>
      <c r="M157" s="198"/>
      <c r="N157" s="199"/>
      <c r="O157" s="199"/>
      <c r="P157" s="199"/>
      <c r="Q157" s="199"/>
      <c r="R157" s="199"/>
      <c r="S157" s="199"/>
      <c r="T157" s="200"/>
      <c r="AT157" s="194" t="s">
        <v>126</v>
      </c>
      <c r="AU157" s="194" t="s">
        <v>124</v>
      </c>
      <c r="AV157" s="192" t="s">
        <v>123</v>
      </c>
      <c r="AW157" s="192" t="s">
        <v>31</v>
      </c>
      <c r="AX157" s="192" t="s">
        <v>79</v>
      </c>
      <c r="AY157" s="194" t="s">
        <v>115</v>
      </c>
    </row>
    <row r="158" s="27" customFormat="true" ht="24.15" hidden="false" customHeight="true" outlineLevel="0" collapsed="false">
      <c r="A158" s="22"/>
      <c r="B158" s="160"/>
      <c r="C158" s="161" t="s">
        <v>123</v>
      </c>
      <c r="D158" s="161" t="s">
        <v>118</v>
      </c>
      <c r="E158" s="162" t="s">
        <v>157</v>
      </c>
      <c r="F158" s="163" t="s">
        <v>158</v>
      </c>
      <c r="G158" s="164" t="s">
        <v>121</v>
      </c>
      <c r="H158" s="165" t="n">
        <v>62.27</v>
      </c>
      <c r="I158" s="166"/>
      <c r="J158" s="167" t="n">
        <f aca="false">ROUND(I158*H158,2)</f>
        <v>0</v>
      </c>
      <c r="K158" s="163" t="s">
        <v>122</v>
      </c>
      <c r="L158" s="23"/>
      <c r="M158" s="168"/>
      <c r="N158" s="169" t="s">
        <v>40</v>
      </c>
      <c r="O158" s="60"/>
      <c r="P158" s="170" t="n">
        <f aca="false">O158*H158</f>
        <v>0</v>
      </c>
      <c r="Q158" s="170" t="n">
        <v>0</v>
      </c>
      <c r="R158" s="170" t="n">
        <f aca="false">Q158*H158</f>
        <v>0</v>
      </c>
      <c r="S158" s="170" t="n">
        <v>0</v>
      </c>
      <c r="T158" s="171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2" t="s">
        <v>123</v>
      </c>
      <c r="AT158" s="172" t="s">
        <v>118</v>
      </c>
      <c r="AU158" s="172" t="s">
        <v>124</v>
      </c>
      <c r="AY158" s="3" t="s">
        <v>115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3" t="s">
        <v>124</v>
      </c>
      <c r="BK158" s="173" t="n">
        <f aca="false">ROUND(I158*H158,2)</f>
        <v>0</v>
      </c>
      <c r="BL158" s="3" t="s">
        <v>123</v>
      </c>
      <c r="BM158" s="172" t="s">
        <v>159</v>
      </c>
    </row>
    <row r="159" s="174" customFormat="true" ht="19.4" hidden="false" customHeight="false" outlineLevel="0" collapsed="false">
      <c r="B159" s="175"/>
      <c r="D159" s="176" t="s">
        <v>126</v>
      </c>
      <c r="E159" s="177"/>
      <c r="F159" s="178" t="s">
        <v>160</v>
      </c>
      <c r="H159" s="179" t="n">
        <v>62.27</v>
      </c>
      <c r="I159" s="180"/>
      <c r="L159" s="175"/>
      <c r="M159" s="181"/>
      <c r="N159" s="182"/>
      <c r="O159" s="182"/>
      <c r="P159" s="182"/>
      <c r="Q159" s="182"/>
      <c r="R159" s="182"/>
      <c r="S159" s="182"/>
      <c r="T159" s="183"/>
      <c r="AT159" s="177" t="s">
        <v>126</v>
      </c>
      <c r="AU159" s="177" t="s">
        <v>124</v>
      </c>
      <c r="AV159" s="174" t="s">
        <v>124</v>
      </c>
      <c r="AW159" s="174" t="s">
        <v>31</v>
      </c>
      <c r="AX159" s="174" t="s">
        <v>79</v>
      </c>
      <c r="AY159" s="177" t="s">
        <v>115</v>
      </c>
    </row>
    <row r="160" s="27" customFormat="true" ht="24.15" hidden="false" customHeight="true" outlineLevel="0" collapsed="false">
      <c r="A160" s="22"/>
      <c r="B160" s="160"/>
      <c r="C160" s="161" t="s">
        <v>161</v>
      </c>
      <c r="D160" s="161" t="s">
        <v>118</v>
      </c>
      <c r="E160" s="162" t="s">
        <v>162</v>
      </c>
      <c r="F160" s="163" t="s">
        <v>163</v>
      </c>
      <c r="G160" s="164" t="s">
        <v>164</v>
      </c>
      <c r="H160" s="165" t="n">
        <v>184.86</v>
      </c>
      <c r="I160" s="166"/>
      <c r="J160" s="167" t="n">
        <f aca="false">ROUND(I160*H160,2)</f>
        <v>0</v>
      </c>
      <c r="K160" s="163" t="s">
        <v>122</v>
      </c>
      <c r="L160" s="23"/>
      <c r="M160" s="168"/>
      <c r="N160" s="169" t="s">
        <v>40</v>
      </c>
      <c r="O160" s="60"/>
      <c r="P160" s="170" t="n">
        <f aca="false">O160*H160</f>
        <v>0</v>
      </c>
      <c r="Q160" s="170" t="n">
        <v>0.0015</v>
      </c>
      <c r="R160" s="170" t="n">
        <f aca="false">Q160*H160</f>
        <v>0.27729</v>
      </c>
      <c r="S160" s="170" t="n">
        <v>0</v>
      </c>
      <c r="T160" s="171" t="n">
        <f aca="false">S160*H160</f>
        <v>0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72" t="s">
        <v>123</v>
      </c>
      <c r="AT160" s="172" t="s">
        <v>118</v>
      </c>
      <c r="AU160" s="172" t="s">
        <v>124</v>
      </c>
      <c r="AY160" s="3" t="s">
        <v>115</v>
      </c>
      <c r="BE160" s="173" t="n">
        <f aca="false">IF(N160="základní",J160,0)</f>
        <v>0</v>
      </c>
      <c r="BF160" s="173" t="n">
        <f aca="false">IF(N160="snížená",J160,0)</f>
        <v>0</v>
      </c>
      <c r="BG160" s="173" t="n">
        <f aca="false">IF(N160="zákl. přenesená",J160,0)</f>
        <v>0</v>
      </c>
      <c r="BH160" s="173" t="n">
        <f aca="false">IF(N160="sníž. přenesená",J160,0)</f>
        <v>0</v>
      </c>
      <c r="BI160" s="173" t="n">
        <f aca="false">IF(N160="nulová",J160,0)</f>
        <v>0</v>
      </c>
      <c r="BJ160" s="3" t="s">
        <v>124</v>
      </c>
      <c r="BK160" s="173" t="n">
        <f aca="false">ROUND(I160*H160,2)</f>
        <v>0</v>
      </c>
      <c r="BL160" s="3" t="s">
        <v>123</v>
      </c>
      <c r="BM160" s="172" t="s">
        <v>165</v>
      </c>
    </row>
    <row r="161" s="174" customFormat="true" ht="12.8" hidden="false" customHeight="false" outlineLevel="0" collapsed="false">
      <c r="B161" s="175"/>
      <c r="D161" s="176" t="s">
        <v>126</v>
      </c>
      <c r="E161" s="177"/>
      <c r="F161" s="178" t="s">
        <v>166</v>
      </c>
      <c r="H161" s="179" t="n">
        <v>52.5</v>
      </c>
      <c r="I161" s="180"/>
      <c r="L161" s="175"/>
      <c r="M161" s="181"/>
      <c r="N161" s="182"/>
      <c r="O161" s="182"/>
      <c r="P161" s="182"/>
      <c r="Q161" s="182"/>
      <c r="R161" s="182"/>
      <c r="S161" s="182"/>
      <c r="T161" s="183"/>
      <c r="AT161" s="177" t="s">
        <v>126</v>
      </c>
      <c r="AU161" s="177" t="s">
        <v>124</v>
      </c>
      <c r="AV161" s="174" t="s">
        <v>124</v>
      </c>
      <c r="AW161" s="174" t="s">
        <v>31</v>
      </c>
      <c r="AX161" s="174" t="s">
        <v>74</v>
      </c>
      <c r="AY161" s="177" t="s">
        <v>115</v>
      </c>
    </row>
    <row r="162" s="174" customFormat="true" ht="12.8" hidden="false" customHeight="false" outlineLevel="0" collapsed="false">
      <c r="B162" s="175"/>
      <c r="D162" s="176" t="s">
        <v>126</v>
      </c>
      <c r="E162" s="177"/>
      <c r="F162" s="178" t="s">
        <v>167</v>
      </c>
      <c r="H162" s="179" t="n">
        <v>69.3</v>
      </c>
      <c r="I162" s="180"/>
      <c r="L162" s="175"/>
      <c r="M162" s="181"/>
      <c r="N162" s="182"/>
      <c r="O162" s="182"/>
      <c r="P162" s="182"/>
      <c r="Q162" s="182"/>
      <c r="R162" s="182"/>
      <c r="S162" s="182"/>
      <c r="T162" s="183"/>
      <c r="AT162" s="177" t="s">
        <v>126</v>
      </c>
      <c r="AU162" s="177" t="s">
        <v>124</v>
      </c>
      <c r="AV162" s="174" t="s">
        <v>124</v>
      </c>
      <c r="AW162" s="174" t="s">
        <v>31</v>
      </c>
      <c r="AX162" s="174" t="s">
        <v>74</v>
      </c>
      <c r="AY162" s="177" t="s">
        <v>115</v>
      </c>
    </row>
    <row r="163" s="174" customFormat="true" ht="12.8" hidden="false" customHeight="false" outlineLevel="0" collapsed="false">
      <c r="B163" s="175"/>
      <c r="D163" s="176" t="s">
        <v>126</v>
      </c>
      <c r="E163" s="177"/>
      <c r="F163" s="178" t="s">
        <v>168</v>
      </c>
      <c r="H163" s="179" t="n">
        <v>18.08</v>
      </c>
      <c r="I163" s="180"/>
      <c r="L163" s="175"/>
      <c r="M163" s="181"/>
      <c r="N163" s="182"/>
      <c r="O163" s="182"/>
      <c r="P163" s="182"/>
      <c r="Q163" s="182"/>
      <c r="R163" s="182"/>
      <c r="S163" s="182"/>
      <c r="T163" s="183"/>
      <c r="AT163" s="177" t="s">
        <v>126</v>
      </c>
      <c r="AU163" s="177" t="s">
        <v>124</v>
      </c>
      <c r="AV163" s="174" t="s">
        <v>124</v>
      </c>
      <c r="AW163" s="174" t="s">
        <v>31</v>
      </c>
      <c r="AX163" s="174" t="s">
        <v>74</v>
      </c>
      <c r="AY163" s="177" t="s">
        <v>115</v>
      </c>
    </row>
    <row r="164" s="174" customFormat="true" ht="12.8" hidden="false" customHeight="false" outlineLevel="0" collapsed="false">
      <c r="B164" s="175"/>
      <c r="D164" s="176" t="s">
        <v>126</v>
      </c>
      <c r="E164" s="177"/>
      <c r="F164" s="178" t="s">
        <v>169</v>
      </c>
      <c r="H164" s="179" t="n">
        <v>10.32</v>
      </c>
      <c r="I164" s="180"/>
      <c r="L164" s="175"/>
      <c r="M164" s="181"/>
      <c r="N164" s="182"/>
      <c r="O164" s="182"/>
      <c r="P164" s="182"/>
      <c r="Q164" s="182"/>
      <c r="R164" s="182"/>
      <c r="S164" s="182"/>
      <c r="T164" s="183"/>
      <c r="AT164" s="177" t="s">
        <v>126</v>
      </c>
      <c r="AU164" s="177" t="s">
        <v>124</v>
      </c>
      <c r="AV164" s="174" t="s">
        <v>124</v>
      </c>
      <c r="AW164" s="174" t="s">
        <v>31</v>
      </c>
      <c r="AX164" s="174" t="s">
        <v>74</v>
      </c>
      <c r="AY164" s="177" t="s">
        <v>115</v>
      </c>
    </row>
    <row r="165" s="174" customFormat="true" ht="12.8" hidden="false" customHeight="false" outlineLevel="0" collapsed="false">
      <c r="B165" s="175"/>
      <c r="D165" s="176" t="s">
        <v>126</v>
      </c>
      <c r="E165" s="177"/>
      <c r="F165" s="178" t="s">
        <v>170</v>
      </c>
      <c r="H165" s="179" t="n">
        <v>16.92</v>
      </c>
      <c r="I165" s="180"/>
      <c r="L165" s="175"/>
      <c r="M165" s="181"/>
      <c r="N165" s="182"/>
      <c r="O165" s="182"/>
      <c r="P165" s="182"/>
      <c r="Q165" s="182"/>
      <c r="R165" s="182"/>
      <c r="S165" s="182"/>
      <c r="T165" s="183"/>
      <c r="AT165" s="177" t="s">
        <v>126</v>
      </c>
      <c r="AU165" s="177" t="s">
        <v>124</v>
      </c>
      <c r="AV165" s="174" t="s">
        <v>124</v>
      </c>
      <c r="AW165" s="174" t="s">
        <v>31</v>
      </c>
      <c r="AX165" s="174" t="s">
        <v>74</v>
      </c>
      <c r="AY165" s="177" t="s">
        <v>115</v>
      </c>
    </row>
    <row r="166" s="174" customFormat="true" ht="12.8" hidden="false" customHeight="false" outlineLevel="0" collapsed="false">
      <c r="B166" s="175"/>
      <c r="D166" s="176" t="s">
        <v>126</v>
      </c>
      <c r="E166" s="177"/>
      <c r="F166" s="178" t="s">
        <v>171</v>
      </c>
      <c r="H166" s="179" t="n">
        <v>2.64</v>
      </c>
      <c r="I166" s="180"/>
      <c r="L166" s="175"/>
      <c r="M166" s="181"/>
      <c r="N166" s="182"/>
      <c r="O166" s="182"/>
      <c r="P166" s="182"/>
      <c r="Q166" s="182"/>
      <c r="R166" s="182"/>
      <c r="S166" s="182"/>
      <c r="T166" s="183"/>
      <c r="AT166" s="177" t="s">
        <v>126</v>
      </c>
      <c r="AU166" s="177" t="s">
        <v>124</v>
      </c>
      <c r="AV166" s="174" t="s">
        <v>124</v>
      </c>
      <c r="AW166" s="174" t="s">
        <v>31</v>
      </c>
      <c r="AX166" s="174" t="s">
        <v>74</v>
      </c>
      <c r="AY166" s="177" t="s">
        <v>115</v>
      </c>
    </row>
    <row r="167" s="174" customFormat="true" ht="12.8" hidden="false" customHeight="false" outlineLevel="0" collapsed="false">
      <c r="B167" s="175"/>
      <c r="D167" s="176" t="s">
        <v>126</v>
      </c>
      <c r="E167" s="177"/>
      <c r="F167" s="178" t="s">
        <v>172</v>
      </c>
      <c r="H167" s="179" t="n">
        <v>15.1</v>
      </c>
      <c r="I167" s="180"/>
      <c r="L167" s="175"/>
      <c r="M167" s="181"/>
      <c r="N167" s="182"/>
      <c r="O167" s="182"/>
      <c r="P167" s="182"/>
      <c r="Q167" s="182"/>
      <c r="R167" s="182"/>
      <c r="S167" s="182"/>
      <c r="T167" s="183"/>
      <c r="AT167" s="177" t="s">
        <v>126</v>
      </c>
      <c r="AU167" s="177" t="s">
        <v>124</v>
      </c>
      <c r="AV167" s="174" t="s">
        <v>124</v>
      </c>
      <c r="AW167" s="174" t="s">
        <v>31</v>
      </c>
      <c r="AX167" s="174" t="s">
        <v>74</v>
      </c>
      <c r="AY167" s="177" t="s">
        <v>115</v>
      </c>
    </row>
    <row r="168" s="192" customFormat="true" ht="12.8" hidden="false" customHeight="false" outlineLevel="0" collapsed="false">
      <c r="B168" s="193"/>
      <c r="D168" s="176" t="s">
        <v>126</v>
      </c>
      <c r="E168" s="194"/>
      <c r="F168" s="195" t="s">
        <v>135</v>
      </c>
      <c r="H168" s="196" t="n">
        <v>184.86</v>
      </c>
      <c r="I168" s="197"/>
      <c r="L168" s="193"/>
      <c r="M168" s="198"/>
      <c r="N168" s="199"/>
      <c r="O168" s="199"/>
      <c r="P168" s="199"/>
      <c r="Q168" s="199"/>
      <c r="R168" s="199"/>
      <c r="S168" s="199"/>
      <c r="T168" s="200"/>
      <c r="AT168" s="194" t="s">
        <v>126</v>
      </c>
      <c r="AU168" s="194" t="s">
        <v>124</v>
      </c>
      <c r="AV168" s="192" t="s">
        <v>123</v>
      </c>
      <c r="AW168" s="192" t="s">
        <v>31</v>
      </c>
      <c r="AX168" s="192" t="s">
        <v>79</v>
      </c>
      <c r="AY168" s="194" t="s">
        <v>115</v>
      </c>
    </row>
    <row r="169" s="27" customFormat="true" ht="16.5" hidden="false" customHeight="true" outlineLevel="0" collapsed="false">
      <c r="A169" s="22"/>
      <c r="B169" s="160"/>
      <c r="C169" s="161" t="s">
        <v>116</v>
      </c>
      <c r="D169" s="161" t="s">
        <v>118</v>
      </c>
      <c r="E169" s="162" t="s">
        <v>173</v>
      </c>
      <c r="F169" s="163" t="s">
        <v>174</v>
      </c>
      <c r="G169" s="164" t="s">
        <v>175</v>
      </c>
      <c r="H169" s="165" t="n">
        <v>24</v>
      </c>
      <c r="I169" s="166"/>
      <c r="J169" s="167" t="n">
        <f aca="false">ROUND(I169*H169,2)</f>
        <v>0</v>
      </c>
      <c r="K169" s="163"/>
      <c r="L169" s="23"/>
      <c r="M169" s="168"/>
      <c r="N169" s="169" t="s">
        <v>40</v>
      </c>
      <c r="O169" s="60"/>
      <c r="P169" s="170" t="n">
        <f aca="false">O169*H169</f>
        <v>0</v>
      </c>
      <c r="Q169" s="170" t="n">
        <v>0.00935</v>
      </c>
      <c r="R169" s="170" t="n">
        <f aca="false">Q169*H169</f>
        <v>0.2244</v>
      </c>
      <c r="S169" s="170" t="n">
        <v>0</v>
      </c>
      <c r="T169" s="171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2" t="s">
        <v>123</v>
      </c>
      <c r="AT169" s="172" t="s">
        <v>118</v>
      </c>
      <c r="AU169" s="172" t="s">
        <v>124</v>
      </c>
      <c r="AY169" s="3" t="s">
        <v>115</v>
      </c>
      <c r="BE169" s="173" t="n">
        <f aca="false">IF(N169="základní",J169,0)</f>
        <v>0</v>
      </c>
      <c r="BF169" s="173" t="n">
        <f aca="false">IF(N169="snížená",J169,0)</f>
        <v>0</v>
      </c>
      <c r="BG169" s="173" t="n">
        <f aca="false">IF(N169="zákl. přenesená",J169,0)</f>
        <v>0</v>
      </c>
      <c r="BH169" s="173" t="n">
        <f aca="false">IF(N169="sníž. přenesená",J169,0)</f>
        <v>0</v>
      </c>
      <c r="BI169" s="173" t="n">
        <f aca="false">IF(N169="nulová",J169,0)</f>
        <v>0</v>
      </c>
      <c r="BJ169" s="3" t="s">
        <v>124</v>
      </c>
      <c r="BK169" s="173" t="n">
        <f aca="false">ROUND(I169*H169,2)</f>
        <v>0</v>
      </c>
      <c r="BL169" s="3" t="s">
        <v>123</v>
      </c>
      <c r="BM169" s="172" t="s">
        <v>176</v>
      </c>
    </row>
    <row r="170" s="174" customFormat="true" ht="12.8" hidden="false" customHeight="false" outlineLevel="0" collapsed="false">
      <c r="B170" s="175"/>
      <c r="D170" s="176" t="s">
        <v>126</v>
      </c>
      <c r="E170" s="177"/>
      <c r="F170" s="178" t="s">
        <v>177</v>
      </c>
      <c r="H170" s="179" t="n">
        <v>24</v>
      </c>
      <c r="I170" s="180"/>
      <c r="L170" s="175"/>
      <c r="M170" s="181"/>
      <c r="N170" s="182"/>
      <c r="O170" s="182"/>
      <c r="P170" s="182"/>
      <c r="Q170" s="182"/>
      <c r="R170" s="182"/>
      <c r="S170" s="182"/>
      <c r="T170" s="183"/>
      <c r="AT170" s="177" t="s">
        <v>126</v>
      </c>
      <c r="AU170" s="177" t="s">
        <v>124</v>
      </c>
      <c r="AV170" s="174" t="s">
        <v>124</v>
      </c>
      <c r="AW170" s="174" t="s">
        <v>31</v>
      </c>
      <c r="AX170" s="174" t="s">
        <v>79</v>
      </c>
      <c r="AY170" s="177" t="s">
        <v>115</v>
      </c>
    </row>
    <row r="171" s="27" customFormat="true" ht="24.15" hidden="false" customHeight="true" outlineLevel="0" collapsed="false">
      <c r="A171" s="22"/>
      <c r="B171" s="160"/>
      <c r="C171" s="161" t="s">
        <v>178</v>
      </c>
      <c r="D171" s="161" t="s">
        <v>118</v>
      </c>
      <c r="E171" s="162" t="s">
        <v>179</v>
      </c>
      <c r="F171" s="163" t="s">
        <v>180</v>
      </c>
      <c r="G171" s="164" t="s">
        <v>121</v>
      </c>
      <c r="H171" s="165" t="n">
        <v>9.905</v>
      </c>
      <c r="I171" s="166"/>
      <c r="J171" s="167" t="n">
        <f aca="false">ROUND(I171*H171,2)</f>
        <v>0</v>
      </c>
      <c r="K171" s="163" t="s">
        <v>122</v>
      </c>
      <c r="L171" s="23"/>
      <c r="M171" s="168"/>
      <c r="N171" s="169" t="s">
        <v>40</v>
      </c>
      <c r="O171" s="60"/>
      <c r="P171" s="170" t="n">
        <f aca="false">O171*H171</f>
        <v>0</v>
      </c>
      <c r="Q171" s="170" t="n">
        <v>0.0945</v>
      </c>
      <c r="R171" s="170" t="n">
        <f aca="false">Q171*H171</f>
        <v>0.9360225</v>
      </c>
      <c r="S171" s="170" t="n">
        <v>0</v>
      </c>
      <c r="T171" s="171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2" t="s">
        <v>123</v>
      </c>
      <c r="AT171" s="172" t="s">
        <v>118</v>
      </c>
      <c r="AU171" s="172" t="s">
        <v>124</v>
      </c>
      <c r="AY171" s="3" t="s">
        <v>115</v>
      </c>
      <c r="BE171" s="173" t="n">
        <f aca="false">IF(N171="základní",J171,0)</f>
        <v>0</v>
      </c>
      <c r="BF171" s="173" t="n">
        <f aca="false">IF(N171="snížená",J171,0)</f>
        <v>0</v>
      </c>
      <c r="BG171" s="173" t="n">
        <f aca="false">IF(N171="zákl. přenesená",J171,0)</f>
        <v>0</v>
      </c>
      <c r="BH171" s="173" t="n">
        <f aca="false">IF(N171="sníž. přenesená",J171,0)</f>
        <v>0</v>
      </c>
      <c r="BI171" s="173" t="n">
        <f aca="false">IF(N171="nulová",J171,0)</f>
        <v>0</v>
      </c>
      <c r="BJ171" s="3" t="s">
        <v>124</v>
      </c>
      <c r="BK171" s="173" t="n">
        <f aca="false">ROUND(I171*H171,2)</f>
        <v>0</v>
      </c>
      <c r="BL171" s="3" t="s">
        <v>123</v>
      </c>
      <c r="BM171" s="172" t="s">
        <v>181</v>
      </c>
    </row>
    <row r="172" s="174" customFormat="true" ht="12.8" hidden="false" customHeight="false" outlineLevel="0" collapsed="false">
      <c r="B172" s="175"/>
      <c r="D172" s="176" t="s">
        <v>126</v>
      </c>
      <c r="E172" s="177"/>
      <c r="F172" s="178" t="s">
        <v>182</v>
      </c>
      <c r="H172" s="179" t="n">
        <v>9.905</v>
      </c>
      <c r="I172" s="180"/>
      <c r="L172" s="175"/>
      <c r="M172" s="181"/>
      <c r="N172" s="182"/>
      <c r="O172" s="182"/>
      <c r="P172" s="182"/>
      <c r="Q172" s="182"/>
      <c r="R172" s="182"/>
      <c r="S172" s="182"/>
      <c r="T172" s="183"/>
      <c r="AT172" s="177" t="s">
        <v>126</v>
      </c>
      <c r="AU172" s="177" t="s">
        <v>124</v>
      </c>
      <c r="AV172" s="174" t="s">
        <v>124</v>
      </c>
      <c r="AW172" s="174" t="s">
        <v>31</v>
      </c>
      <c r="AX172" s="174" t="s">
        <v>79</v>
      </c>
      <c r="AY172" s="177" t="s">
        <v>115</v>
      </c>
    </row>
    <row r="173" s="146" customFormat="true" ht="22.8" hidden="false" customHeight="true" outlineLevel="0" collapsed="false">
      <c r="B173" s="147"/>
      <c r="D173" s="148" t="s">
        <v>73</v>
      </c>
      <c r="E173" s="158" t="s">
        <v>183</v>
      </c>
      <c r="F173" s="158" t="s">
        <v>184</v>
      </c>
      <c r="I173" s="150"/>
      <c r="J173" s="159" t="n">
        <f aca="false">BK173</f>
        <v>0</v>
      </c>
      <c r="L173" s="147"/>
      <c r="M173" s="152"/>
      <c r="N173" s="153"/>
      <c r="O173" s="153"/>
      <c r="P173" s="154" t="n">
        <f aca="false">SUM(P174:P200)</f>
        <v>0</v>
      </c>
      <c r="Q173" s="153"/>
      <c r="R173" s="154" t="n">
        <f aca="false">SUM(R174:R200)</f>
        <v>0.309452</v>
      </c>
      <c r="S173" s="153"/>
      <c r="T173" s="155" t="n">
        <f aca="false">SUM(T174:T200)</f>
        <v>3.714392</v>
      </c>
      <c r="AR173" s="148" t="s">
        <v>79</v>
      </c>
      <c r="AT173" s="156" t="s">
        <v>73</v>
      </c>
      <c r="AU173" s="156" t="s">
        <v>79</v>
      </c>
      <c r="AY173" s="148" t="s">
        <v>115</v>
      </c>
      <c r="BK173" s="157" t="n">
        <f aca="false">SUM(BK174:BK200)</f>
        <v>0</v>
      </c>
    </row>
    <row r="174" s="27" customFormat="true" ht="33" hidden="false" customHeight="true" outlineLevel="0" collapsed="false">
      <c r="A174" s="22"/>
      <c r="B174" s="160"/>
      <c r="C174" s="161" t="s">
        <v>185</v>
      </c>
      <c r="D174" s="161" t="s">
        <v>118</v>
      </c>
      <c r="E174" s="162" t="s">
        <v>186</v>
      </c>
      <c r="F174" s="163" t="s">
        <v>187</v>
      </c>
      <c r="G174" s="164" t="s">
        <v>121</v>
      </c>
      <c r="H174" s="165" t="n">
        <v>72.4</v>
      </c>
      <c r="I174" s="166"/>
      <c r="J174" s="167" t="n">
        <f aca="false">ROUND(I174*H174,2)</f>
        <v>0</v>
      </c>
      <c r="K174" s="163" t="s">
        <v>122</v>
      </c>
      <c r="L174" s="23"/>
      <c r="M174" s="168"/>
      <c r="N174" s="169" t="s">
        <v>40</v>
      </c>
      <c r="O174" s="60"/>
      <c r="P174" s="170" t="n">
        <f aca="false">O174*H174</f>
        <v>0</v>
      </c>
      <c r="Q174" s="170" t="n">
        <v>0.00013</v>
      </c>
      <c r="R174" s="170" t="n">
        <f aca="false">Q174*H174</f>
        <v>0.009412</v>
      </c>
      <c r="S174" s="170" t="n">
        <v>0</v>
      </c>
      <c r="T174" s="171" t="n">
        <f aca="false">S174*H174</f>
        <v>0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2" t="s">
        <v>123</v>
      </c>
      <c r="AT174" s="172" t="s">
        <v>118</v>
      </c>
      <c r="AU174" s="172" t="s">
        <v>124</v>
      </c>
      <c r="AY174" s="3" t="s">
        <v>115</v>
      </c>
      <c r="BE174" s="173" t="n">
        <f aca="false">IF(N174="základní",J174,0)</f>
        <v>0</v>
      </c>
      <c r="BF174" s="173" t="n">
        <f aca="false">IF(N174="snížená",J174,0)</f>
        <v>0</v>
      </c>
      <c r="BG174" s="173" t="n">
        <f aca="false">IF(N174="zákl. přenesená",J174,0)</f>
        <v>0</v>
      </c>
      <c r="BH174" s="173" t="n">
        <f aca="false">IF(N174="sníž. přenesená",J174,0)</f>
        <v>0</v>
      </c>
      <c r="BI174" s="173" t="n">
        <f aca="false">IF(N174="nulová",J174,0)</f>
        <v>0</v>
      </c>
      <c r="BJ174" s="3" t="s">
        <v>124</v>
      </c>
      <c r="BK174" s="173" t="n">
        <f aca="false">ROUND(I174*H174,2)</f>
        <v>0</v>
      </c>
      <c r="BL174" s="3" t="s">
        <v>123</v>
      </c>
      <c r="BM174" s="172" t="s">
        <v>188</v>
      </c>
    </row>
    <row r="175" s="174" customFormat="true" ht="12.8" hidden="false" customHeight="false" outlineLevel="0" collapsed="false">
      <c r="B175" s="175"/>
      <c r="D175" s="176" t="s">
        <v>126</v>
      </c>
      <c r="E175" s="177"/>
      <c r="F175" s="178" t="s">
        <v>189</v>
      </c>
      <c r="H175" s="179" t="n">
        <v>17.5</v>
      </c>
      <c r="I175" s="180"/>
      <c r="L175" s="175"/>
      <c r="M175" s="181"/>
      <c r="N175" s="182"/>
      <c r="O175" s="182"/>
      <c r="P175" s="182"/>
      <c r="Q175" s="182"/>
      <c r="R175" s="182"/>
      <c r="S175" s="182"/>
      <c r="T175" s="183"/>
      <c r="AT175" s="177" t="s">
        <v>126</v>
      </c>
      <c r="AU175" s="177" t="s">
        <v>124</v>
      </c>
      <c r="AV175" s="174" t="s">
        <v>124</v>
      </c>
      <c r="AW175" s="174" t="s">
        <v>31</v>
      </c>
      <c r="AX175" s="174" t="s">
        <v>74</v>
      </c>
      <c r="AY175" s="177" t="s">
        <v>115</v>
      </c>
    </row>
    <row r="176" s="174" customFormat="true" ht="12.8" hidden="false" customHeight="false" outlineLevel="0" collapsed="false">
      <c r="B176" s="175"/>
      <c r="D176" s="176" t="s">
        <v>126</v>
      </c>
      <c r="E176" s="177"/>
      <c r="F176" s="178" t="s">
        <v>190</v>
      </c>
      <c r="H176" s="179" t="n">
        <v>27.5</v>
      </c>
      <c r="I176" s="180"/>
      <c r="L176" s="175"/>
      <c r="M176" s="181"/>
      <c r="N176" s="182"/>
      <c r="O176" s="182"/>
      <c r="P176" s="182"/>
      <c r="Q176" s="182"/>
      <c r="R176" s="182"/>
      <c r="S176" s="182"/>
      <c r="T176" s="183"/>
      <c r="AT176" s="177" t="s">
        <v>126</v>
      </c>
      <c r="AU176" s="177" t="s">
        <v>124</v>
      </c>
      <c r="AV176" s="174" t="s">
        <v>124</v>
      </c>
      <c r="AW176" s="174" t="s">
        <v>31</v>
      </c>
      <c r="AX176" s="174" t="s">
        <v>74</v>
      </c>
      <c r="AY176" s="177" t="s">
        <v>115</v>
      </c>
    </row>
    <row r="177" s="174" customFormat="true" ht="12.8" hidden="false" customHeight="false" outlineLevel="0" collapsed="false">
      <c r="B177" s="175"/>
      <c r="D177" s="176" t="s">
        <v>126</v>
      </c>
      <c r="E177" s="177"/>
      <c r="F177" s="178" t="s">
        <v>191</v>
      </c>
      <c r="H177" s="179" t="n">
        <v>8</v>
      </c>
      <c r="I177" s="180"/>
      <c r="L177" s="175"/>
      <c r="M177" s="181"/>
      <c r="N177" s="182"/>
      <c r="O177" s="182"/>
      <c r="P177" s="182"/>
      <c r="Q177" s="182"/>
      <c r="R177" s="182"/>
      <c r="S177" s="182"/>
      <c r="T177" s="183"/>
      <c r="AT177" s="177" t="s">
        <v>126</v>
      </c>
      <c r="AU177" s="177" t="s">
        <v>124</v>
      </c>
      <c r="AV177" s="174" t="s">
        <v>124</v>
      </c>
      <c r="AW177" s="174" t="s">
        <v>31</v>
      </c>
      <c r="AX177" s="174" t="s">
        <v>74</v>
      </c>
      <c r="AY177" s="177" t="s">
        <v>115</v>
      </c>
    </row>
    <row r="178" s="174" customFormat="true" ht="12.8" hidden="false" customHeight="false" outlineLevel="0" collapsed="false">
      <c r="B178" s="175"/>
      <c r="D178" s="176" t="s">
        <v>126</v>
      </c>
      <c r="E178" s="177"/>
      <c r="F178" s="178" t="s">
        <v>192</v>
      </c>
      <c r="H178" s="179" t="n">
        <v>5</v>
      </c>
      <c r="I178" s="180"/>
      <c r="L178" s="175"/>
      <c r="M178" s="181"/>
      <c r="N178" s="182"/>
      <c r="O178" s="182"/>
      <c r="P178" s="182"/>
      <c r="Q178" s="182"/>
      <c r="R178" s="182"/>
      <c r="S178" s="182"/>
      <c r="T178" s="183"/>
      <c r="AT178" s="177" t="s">
        <v>126</v>
      </c>
      <c r="AU178" s="177" t="s">
        <v>124</v>
      </c>
      <c r="AV178" s="174" t="s">
        <v>124</v>
      </c>
      <c r="AW178" s="174" t="s">
        <v>31</v>
      </c>
      <c r="AX178" s="174" t="s">
        <v>74</v>
      </c>
      <c r="AY178" s="177" t="s">
        <v>115</v>
      </c>
    </row>
    <row r="179" s="174" customFormat="true" ht="12.8" hidden="false" customHeight="false" outlineLevel="0" collapsed="false">
      <c r="B179" s="175"/>
      <c r="D179" s="176" t="s">
        <v>126</v>
      </c>
      <c r="E179" s="177"/>
      <c r="F179" s="178" t="s">
        <v>193</v>
      </c>
      <c r="H179" s="179" t="n">
        <v>14.4</v>
      </c>
      <c r="I179" s="180"/>
      <c r="L179" s="175"/>
      <c r="M179" s="181"/>
      <c r="N179" s="182"/>
      <c r="O179" s="182"/>
      <c r="P179" s="182"/>
      <c r="Q179" s="182"/>
      <c r="R179" s="182"/>
      <c r="S179" s="182"/>
      <c r="T179" s="183"/>
      <c r="AT179" s="177" t="s">
        <v>126</v>
      </c>
      <c r="AU179" s="177" t="s">
        <v>124</v>
      </c>
      <c r="AV179" s="174" t="s">
        <v>124</v>
      </c>
      <c r="AW179" s="174" t="s">
        <v>31</v>
      </c>
      <c r="AX179" s="174" t="s">
        <v>74</v>
      </c>
      <c r="AY179" s="177" t="s">
        <v>115</v>
      </c>
    </row>
    <row r="180" s="192" customFormat="true" ht="12.8" hidden="false" customHeight="false" outlineLevel="0" collapsed="false">
      <c r="B180" s="193"/>
      <c r="D180" s="176" t="s">
        <v>126</v>
      </c>
      <c r="E180" s="194"/>
      <c r="F180" s="195" t="s">
        <v>135</v>
      </c>
      <c r="H180" s="196" t="n">
        <v>72.4</v>
      </c>
      <c r="I180" s="197"/>
      <c r="L180" s="193"/>
      <c r="M180" s="198"/>
      <c r="N180" s="199"/>
      <c r="O180" s="199"/>
      <c r="P180" s="199"/>
      <c r="Q180" s="199"/>
      <c r="R180" s="199"/>
      <c r="S180" s="199"/>
      <c r="T180" s="200"/>
      <c r="AT180" s="194" t="s">
        <v>126</v>
      </c>
      <c r="AU180" s="194" t="s">
        <v>124</v>
      </c>
      <c r="AV180" s="192" t="s">
        <v>123</v>
      </c>
      <c r="AW180" s="192" t="s">
        <v>31</v>
      </c>
      <c r="AX180" s="192" t="s">
        <v>79</v>
      </c>
      <c r="AY180" s="194" t="s">
        <v>115</v>
      </c>
    </row>
    <row r="181" s="27" customFormat="true" ht="16.5" hidden="false" customHeight="true" outlineLevel="0" collapsed="false">
      <c r="A181" s="22"/>
      <c r="B181" s="160"/>
      <c r="C181" s="161" t="s">
        <v>183</v>
      </c>
      <c r="D181" s="161" t="s">
        <v>118</v>
      </c>
      <c r="E181" s="162" t="s">
        <v>194</v>
      </c>
      <c r="F181" s="163" t="s">
        <v>195</v>
      </c>
      <c r="G181" s="164" t="s">
        <v>175</v>
      </c>
      <c r="H181" s="165" t="n">
        <v>36</v>
      </c>
      <c r="I181" s="166"/>
      <c r="J181" s="167" t="n">
        <f aca="false">ROUND(I181*H181,2)</f>
        <v>0</v>
      </c>
      <c r="K181" s="163"/>
      <c r="L181" s="23"/>
      <c r="M181" s="168"/>
      <c r="N181" s="169" t="s">
        <v>40</v>
      </c>
      <c r="O181" s="60"/>
      <c r="P181" s="170" t="n">
        <f aca="false">O181*H181</f>
        <v>0</v>
      </c>
      <c r="Q181" s="170" t="n">
        <v>0</v>
      </c>
      <c r="R181" s="170" t="n">
        <f aca="false">Q181*H181</f>
        <v>0</v>
      </c>
      <c r="S181" s="170" t="n">
        <v>0</v>
      </c>
      <c r="T181" s="171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2" t="s">
        <v>123</v>
      </c>
      <c r="AT181" s="172" t="s">
        <v>118</v>
      </c>
      <c r="AU181" s="172" t="s">
        <v>124</v>
      </c>
      <c r="AY181" s="3" t="s">
        <v>115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3" t="s">
        <v>124</v>
      </c>
      <c r="BK181" s="173" t="n">
        <f aca="false">ROUND(I181*H181,2)</f>
        <v>0</v>
      </c>
      <c r="BL181" s="3" t="s">
        <v>123</v>
      </c>
      <c r="BM181" s="172" t="s">
        <v>196</v>
      </c>
    </row>
    <row r="182" s="27" customFormat="true" ht="24.15" hidden="false" customHeight="true" outlineLevel="0" collapsed="false">
      <c r="A182" s="22"/>
      <c r="B182" s="160"/>
      <c r="C182" s="161" t="s">
        <v>197</v>
      </c>
      <c r="D182" s="161" t="s">
        <v>118</v>
      </c>
      <c r="E182" s="162" t="s">
        <v>198</v>
      </c>
      <c r="F182" s="163" t="s">
        <v>199</v>
      </c>
      <c r="G182" s="164" t="s">
        <v>200</v>
      </c>
      <c r="H182" s="165" t="n">
        <v>1</v>
      </c>
      <c r="I182" s="166"/>
      <c r="J182" s="167" t="n">
        <f aca="false">ROUND(I182*H182,2)</f>
        <v>0</v>
      </c>
      <c r="K182" s="163" t="s">
        <v>122</v>
      </c>
      <c r="L182" s="23"/>
      <c r="M182" s="168"/>
      <c r="N182" s="169" t="s">
        <v>40</v>
      </c>
      <c r="O182" s="60"/>
      <c r="P182" s="170" t="n">
        <f aca="false">O182*H182</f>
        <v>0</v>
      </c>
      <c r="Q182" s="170" t="n">
        <v>4E-005</v>
      </c>
      <c r="R182" s="170" t="n">
        <f aca="false">Q182*H182</f>
        <v>4E-005</v>
      </c>
      <c r="S182" s="170" t="n">
        <v>0</v>
      </c>
      <c r="T182" s="171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2" t="s">
        <v>123</v>
      </c>
      <c r="AT182" s="172" t="s">
        <v>118</v>
      </c>
      <c r="AU182" s="172" t="s">
        <v>124</v>
      </c>
      <c r="AY182" s="3" t="s">
        <v>115</v>
      </c>
      <c r="BE182" s="173" t="n">
        <f aca="false">IF(N182="základní",J182,0)</f>
        <v>0</v>
      </c>
      <c r="BF182" s="173" t="n">
        <f aca="false">IF(N182="snížená",J182,0)</f>
        <v>0</v>
      </c>
      <c r="BG182" s="173" t="n">
        <f aca="false">IF(N182="zákl. přenesená",J182,0)</f>
        <v>0</v>
      </c>
      <c r="BH182" s="173" t="n">
        <f aca="false">IF(N182="sníž. přenesená",J182,0)</f>
        <v>0</v>
      </c>
      <c r="BI182" s="173" t="n">
        <f aca="false">IF(N182="nulová",J182,0)</f>
        <v>0</v>
      </c>
      <c r="BJ182" s="3" t="s">
        <v>124</v>
      </c>
      <c r="BK182" s="173" t="n">
        <f aca="false">ROUND(I182*H182,2)</f>
        <v>0</v>
      </c>
      <c r="BL182" s="3" t="s">
        <v>123</v>
      </c>
      <c r="BM182" s="172" t="s">
        <v>201</v>
      </c>
    </row>
    <row r="183" s="174" customFormat="true" ht="12.8" hidden="false" customHeight="false" outlineLevel="0" collapsed="false">
      <c r="B183" s="175"/>
      <c r="D183" s="176" t="s">
        <v>126</v>
      </c>
      <c r="E183" s="177"/>
      <c r="F183" s="178" t="s">
        <v>79</v>
      </c>
      <c r="H183" s="179" t="n">
        <v>1</v>
      </c>
      <c r="I183" s="180"/>
      <c r="L183" s="175"/>
      <c r="M183" s="181"/>
      <c r="N183" s="182"/>
      <c r="O183" s="182"/>
      <c r="P183" s="182"/>
      <c r="Q183" s="182"/>
      <c r="R183" s="182"/>
      <c r="S183" s="182"/>
      <c r="T183" s="183"/>
      <c r="AT183" s="177" t="s">
        <v>126</v>
      </c>
      <c r="AU183" s="177" t="s">
        <v>124</v>
      </c>
      <c r="AV183" s="174" t="s">
        <v>124</v>
      </c>
      <c r="AW183" s="174" t="s">
        <v>31</v>
      </c>
      <c r="AX183" s="174" t="s">
        <v>79</v>
      </c>
      <c r="AY183" s="177" t="s">
        <v>115</v>
      </c>
    </row>
    <row r="184" s="27" customFormat="true" ht="24.15" hidden="false" customHeight="true" outlineLevel="0" collapsed="false">
      <c r="A184" s="22"/>
      <c r="B184" s="160"/>
      <c r="C184" s="161" t="s">
        <v>202</v>
      </c>
      <c r="D184" s="161" t="s">
        <v>118</v>
      </c>
      <c r="E184" s="162" t="s">
        <v>203</v>
      </c>
      <c r="F184" s="163" t="s">
        <v>204</v>
      </c>
      <c r="G184" s="164" t="s">
        <v>175</v>
      </c>
      <c r="H184" s="165" t="n">
        <v>24</v>
      </c>
      <c r="I184" s="166"/>
      <c r="J184" s="167" t="n">
        <f aca="false">ROUND(I184*H184,2)</f>
        <v>0</v>
      </c>
      <c r="K184" s="163"/>
      <c r="L184" s="23"/>
      <c r="M184" s="168"/>
      <c r="N184" s="169" t="s">
        <v>40</v>
      </c>
      <c r="O184" s="60"/>
      <c r="P184" s="170" t="n">
        <f aca="false">O184*H184</f>
        <v>0</v>
      </c>
      <c r="Q184" s="170" t="n">
        <v>0</v>
      </c>
      <c r="R184" s="170" t="n">
        <f aca="false">Q184*H184</f>
        <v>0</v>
      </c>
      <c r="S184" s="170" t="n">
        <v>0.0116</v>
      </c>
      <c r="T184" s="171" t="n">
        <f aca="false">S184*H184</f>
        <v>0.2784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2" t="s">
        <v>123</v>
      </c>
      <c r="AT184" s="172" t="s">
        <v>118</v>
      </c>
      <c r="AU184" s="172" t="s">
        <v>124</v>
      </c>
      <c r="AY184" s="3" t="s">
        <v>115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124</v>
      </c>
      <c r="BK184" s="173" t="n">
        <f aca="false">ROUND(I184*H184,2)</f>
        <v>0</v>
      </c>
      <c r="BL184" s="3" t="s">
        <v>123</v>
      </c>
      <c r="BM184" s="172" t="s">
        <v>205</v>
      </c>
    </row>
    <row r="185" s="27" customFormat="true" ht="24.15" hidden="false" customHeight="true" outlineLevel="0" collapsed="false">
      <c r="A185" s="22"/>
      <c r="B185" s="160"/>
      <c r="C185" s="161" t="s">
        <v>206</v>
      </c>
      <c r="D185" s="161" t="s">
        <v>118</v>
      </c>
      <c r="E185" s="162" t="s">
        <v>207</v>
      </c>
      <c r="F185" s="163" t="s">
        <v>208</v>
      </c>
      <c r="G185" s="164" t="s">
        <v>121</v>
      </c>
      <c r="H185" s="165" t="n">
        <v>7.681</v>
      </c>
      <c r="I185" s="166"/>
      <c r="J185" s="167" t="n">
        <f aca="false">ROUND(I185*H185,2)</f>
        <v>0</v>
      </c>
      <c r="K185" s="163" t="s">
        <v>122</v>
      </c>
      <c r="L185" s="23"/>
      <c r="M185" s="168"/>
      <c r="N185" s="169" t="s">
        <v>40</v>
      </c>
      <c r="O185" s="60"/>
      <c r="P185" s="170" t="n">
        <f aca="false">O185*H185</f>
        <v>0</v>
      </c>
      <c r="Q185" s="170" t="n">
        <v>0</v>
      </c>
      <c r="R185" s="170" t="n">
        <f aca="false">Q185*H185</f>
        <v>0</v>
      </c>
      <c r="S185" s="170" t="n">
        <v>0.062</v>
      </c>
      <c r="T185" s="171" t="n">
        <f aca="false">S185*H185</f>
        <v>0.476222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2" t="s">
        <v>123</v>
      </c>
      <c r="AT185" s="172" t="s">
        <v>118</v>
      </c>
      <c r="AU185" s="172" t="s">
        <v>124</v>
      </c>
      <c r="AY185" s="3" t="s">
        <v>115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124</v>
      </c>
      <c r="BK185" s="173" t="n">
        <f aca="false">ROUND(I185*H185,2)</f>
        <v>0</v>
      </c>
      <c r="BL185" s="3" t="s">
        <v>123</v>
      </c>
      <c r="BM185" s="172" t="s">
        <v>209</v>
      </c>
    </row>
    <row r="186" s="174" customFormat="true" ht="12.8" hidden="false" customHeight="false" outlineLevel="0" collapsed="false">
      <c r="B186" s="175"/>
      <c r="D186" s="176" t="s">
        <v>126</v>
      </c>
      <c r="E186" s="177"/>
      <c r="F186" s="178" t="s">
        <v>210</v>
      </c>
      <c r="H186" s="179" t="n">
        <v>4.468</v>
      </c>
      <c r="I186" s="180"/>
      <c r="L186" s="175"/>
      <c r="M186" s="181"/>
      <c r="N186" s="182"/>
      <c r="O186" s="182"/>
      <c r="P186" s="182"/>
      <c r="Q186" s="182"/>
      <c r="R186" s="182"/>
      <c r="S186" s="182"/>
      <c r="T186" s="183"/>
      <c r="AT186" s="177" t="s">
        <v>126</v>
      </c>
      <c r="AU186" s="177" t="s">
        <v>124</v>
      </c>
      <c r="AV186" s="174" t="s">
        <v>124</v>
      </c>
      <c r="AW186" s="174" t="s">
        <v>31</v>
      </c>
      <c r="AX186" s="174" t="s">
        <v>74</v>
      </c>
      <c r="AY186" s="177" t="s">
        <v>115</v>
      </c>
    </row>
    <row r="187" s="174" customFormat="true" ht="12.8" hidden="false" customHeight="false" outlineLevel="0" collapsed="false">
      <c r="B187" s="175"/>
      <c r="D187" s="176" t="s">
        <v>126</v>
      </c>
      <c r="E187" s="177"/>
      <c r="F187" s="178" t="s">
        <v>211</v>
      </c>
      <c r="H187" s="179" t="n">
        <v>3.213</v>
      </c>
      <c r="I187" s="180"/>
      <c r="L187" s="175"/>
      <c r="M187" s="181"/>
      <c r="N187" s="182"/>
      <c r="O187" s="182"/>
      <c r="P187" s="182"/>
      <c r="Q187" s="182"/>
      <c r="R187" s="182"/>
      <c r="S187" s="182"/>
      <c r="T187" s="183"/>
      <c r="AT187" s="177" t="s">
        <v>126</v>
      </c>
      <c r="AU187" s="177" t="s">
        <v>124</v>
      </c>
      <c r="AV187" s="174" t="s">
        <v>124</v>
      </c>
      <c r="AW187" s="174" t="s">
        <v>31</v>
      </c>
      <c r="AX187" s="174" t="s">
        <v>74</v>
      </c>
      <c r="AY187" s="177" t="s">
        <v>115</v>
      </c>
    </row>
    <row r="188" s="192" customFormat="true" ht="12.8" hidden="false" customHeight="false" outlineLevel="0" collapsed="false">
      <c r="B188" s="193"/>
      <c r="D188" s="176" t="s">
        <v>126</v>
      </c>
      <c r="E188" s="194"/>
      <c r="F188" s="195" t="s">
        <v>135</v>
      </c>
      <c r="H188" s="196" t="n">
        <v>7.681</v>
      </c>
      <c r="I188" s="197"/>
      <c r="L188" s="193"/>
      <c r="M188" s="198"/>
      <c r="N188" s="199"/>
      <c r="O188" s="199"/>
      <c r="P188" s="199"/>
      <c r="Q188" s="199"/>
      <c r="R188" s="199"/>
      <c r="S188" s="199"/>
      <c r="T188" s="200"/>
      <c r="AT188" s="194" t="s">
        <v>126</v>
      </c>
      <c r="AU188" s="194" t="s">
        <v>124</v>
      </c>
      <c r="AV188" s="192" t="s">
        <v>123</v>
      </c>
      <c r="AW188" s="192" t="s">
        <v>31</v>
      </c>
      <c r="AX188" s="192" t="s">
        <v>79</v>
      </c>
      <c r="AY188" s="194" t="s">
        <v>115</v>
      </c>
    </row>
    <row r="189" s="27" customFormat="true" ht="24.15" hidden="false" customHeight="true" outlineLevel="0" collapsed="false">
      <c r="A189" s="22"/>
      <c r="B189" s="160"/>
      <c r="C189" s="161" t="s">
        <v>212</v>
      </c>
      <c r="D189" s="161" t="s">
        <v>118</v>
      </c>
      <c r="E189" s="162" t="s">
        <v>213</v>
      </c>
      <c r="F189" s="163" t="s">
        <v>214</v>
      </c>
      <c r="G189" s="164" t="s">
        <v>121</v>
      </c>
      <c r="H189" s="165" t="n">
        <v>48.019</v>
      </c>
      <c r="I189" s="166"/>
      <c r="J189" s="167" t="n">
        <f aca="false">ROUND(I189*H189,2)</f>
        <v>0</v>
      </c>
      <c r="K189" s="163" t="s">
        <v>122</v>
      </c>
      <c r="L189" s="23"/>
      <c r="M189" s="168"/>
      <c r="N189" s="169" t="s">
        <v>40</v>
      </c>
      <c r="O189" s="60"/>
      <c r="P189" s="170" t="n">
        <f aca="false">O189*H189</f>
        <v>0</v>
      </c>
      <c r="Q189" s="170" t="n">
        <v>0</v>
      </c>
      <c r="R189" s="170" t="n">
        <f aca="false">Q189*H189</f>
        <v>0</v>
      </c>
      <c r="S189" s="170" t="n">
        <v>0.054</v>
      </c>
      <c r="T189" s="171" t="n">
        <f aca="false">S189*H189</f>
        <v>2.593026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2" t="s">
        <v>123</v>
      </c>
      <c r="AT189" s="172" t="s">
        <v>118</v>
      </c>
      <c r="AU189" s="172" t="s">
        <v>124</v>
      </c>
      <c r="AY189" s="3" t="s">
        <v>115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3" t="s">
        <v>124</v>
      </c>
      <c r="BK189" s="173" t="n">
        <f aca="false">ROUND(I189*H189,2)</f>
        <v>0</v>
      </c>
      <c r="BL189" s="3" t="s">
        <v>123</v>
      </c>
      <c r="BM189" s="172" t="s">
        <v>215</v>
      </c>
    </row>
    <row r="190" s="174" customFormat="true" ht="12.8" hidden="false" customHeight="false" outlineLevel="0" collapsed="false">
      <c r="B190" s="175"/>
      <c r="D190" s="176" t="s">
        <v>126</v>
      </c>
      <c r="E190" s="177"/>
      <c r="F190" s="178" t="s">
        <v>216</v>
      </c>
      <c r="H190" s="179" t="n">
        <v>24.226</v>
      </c>
      <c r="I190" s="180"/>
      <c r="L190" s="175"/>
      <c r="M190" s="181"/>
      <c r="N190" s="182"/>
      <c r="O190" s="182"/>
      <c r="P190" s="182"/>
      <c r="Q190" s="182"/>
      <c r="R190" s="182"/>
      <c r="S190" s="182"/>
      <c r="T190" s="183"/>
      <c r="AT190" s="177" t="s">
        <v>126</v>
      </c>
      <c r="AU190" s="177" t="s">
        <v>124</v>
      </c>
      <c r="AV190" s="174" t="s">
        <v>124</v>
      </c>
      <c r="AW190" s="174" t="s">
        <v>31</v>
      </c>
      <c r="AX190" s="174" t="s">
        <v>74</v>
      </c>
      <c r="AY190" s="177" t="s">
        <v>115</v>
      </c>
    </row>
    <row r="191" s="184" customFormat="true" ht="12.8" hidden="false" customHeight="false" outlineLevel="0" collapsed="false">
      <c r="B191" s="185"/>
      <c r="D191" s="176" t="s">
        <v>126</v>
      </c>
      <c r="E191" s="186"/>
      <c r="F191" s="187" t="s">
        <v>128</v>
      </c>
      <c r="H191" s="186"/>
      <c r="I191" s="188"/>
      <c r="L191" s="185"/>
      <c r="M191" s="189"/>
      <c r="N191" s="190"/>
      <c r="O191" s="190"/>
      <c r="P191" s="190"/>
      <c r="Q191" s="190"/>
      <c r="R191" s="190"/>
      <c r="S191" s="190"/>
      <c r="T191" s="191"/>
      <c r="AT191" s="186" t="s">
        <v>126</v>
      </c>
      <c r="AU191" s="186" t="s">
        <v>124</v>
      </c>
      <c r="AV191" s="184" t="s">
        <v>79</v>
      </c>
      <c r="AW191" s="184" t="s">
        <v>31</v>
      </c>
      <c r="AX191" s="184" t="s">
        <v>74</v>
      </c>
      <c r="AY191" s="186" t="s">
        <v>115</v>
      </c>
    </row>
    <row r="192" s="174" customFormat="true" ht="12.8" hidden="false" customHeight="false" outlineLevel="0" collapsed="false">
      <c r="B192" s="175"/>
      <c r="D192" s="176" t="s">
        <v>126</v>
      </c>
      <c r="E192" s="177"/>
      <c r="F192" s="178" t="s">
        <v>217</v>
      </c>
      <c r="H192" s="179" t="n">
        <v>23.793</v>
      </c>
      <c r="I192" s="180"/>
      <c r="L192" s="175"/>
      <c r="M192" s="181"/>
      <c r="N192" s="182"/>
      <c r="O192" s="182"/>
      <c r="P192" s="182"/>
      <c r="Q192" s="182"/>
      <c r="R192" s="182"/>
      <c r="S192" s="182"/>
      <c r="T192" s="183"/>
      <c r="AT192" s="177" t="s">
        <v>126</v>
      </c>
      <c r="AU192" s="177" t="s">
        <v>124</v>
      </c>
      <c r="AV192" s="174" t="s">
        <v>124</v>
      </c>
      <c r="AW192" s="174" t="s">
        <v>31</v>
      </c>
      <c r="AX192" s="174" t="s">
        <v>74</v>
      </c>
      <c r="AY192" s="177" t="s">
        <v>115</v>
      </c>
    </row>
    <row r="193" s="192" customFormat="true" ht="12.8" hidden="false" customHeight="false" outlineLevel="0" collapsed="false">
      <c r="B193" s="193"/>
      <c r="D193" s="176" t="s">
        <v>126</v>
      </c>
      <c r="E193" s="194"/>
      <c r="F193" s="195" t="s">
        <v>135</v>
      </c>
      <c r="H193" s="196" t="n">
        <v>48.019</v>
      </c>
      <c r="I193" s="197"/>
      <c r="L193" s="193"/>
      <c r="M193" s="198"/>
      <c r="N193" s="199"/>
      <c r="O193" s="199"/>
      <c r="P193" s="199"/>
      <c r="Q193" s="199"/>
      <c r="R193" s="199"/>
      <c r="S193" s="199"/>
      <c r="T193" s="200"/>
      <c r="AT193" s="194" t="s">
        <v>126</v>
      </c>
      <c r="AU193" s="194" t="s">
        <v>124</v>
      </c>
      <c r="AV193" s="192" t="s">
        <v>123</v>
      </c>
      <c r="AW193" s="192" t="s">
        <v>31</v>
      </c>
      <c r="AX193" s="192" t="s">
        <v>79</v>
      </c>
      <c r="AY193" s="194" t="s">
        <v>115</v>
      </c>
    </row>
    <row r="194" s="27" customFormat="true" ht="24.15" hidden="false" customHeight="true" outlineLevel="0" collapsed="false">
      <c r="A194" s="22"/>
      <c r="B194" s="160"/>
      <c r="C194" s="161" t="s">
        <v>218</v>
      </c>
      <c r="D194" s="161" t="s">
        <v>118</v>
      </c>
      <c r="E194" s="162" t="s">
        <v>219</v>
      </c>
      <c r="F194" s="163" t="s">
        <v>220</v>
      </c>
      <c r="G194" s="164" t="s">
        <v>121</v>
      </c>
      <c r="H194" s="165" t="n">
        <v>6.078</v>
      </c>
      <c r="I194" s="166"/>
      <c r="J194" s="167" t="n">
        <f aca="false">ROUND(I194*H194,2)</f>
        <v>0</v>
      </c>
      <c r="K194" s="163" t="s">
        <v>122</v>
      </c>
      <c r="L194" s="23"/>
      <c r="M194" s="168"/>
      <c r="N194" s="169" t="s">
        <v>40</v>
      </c>
      <c r="O194" s="60"/>
      <c r="P194" s="170" t="n">
        <f aca="false">O194*H194</f>
        <v>0</v>
      </c>
      <c r="Q194" s="170" t="n">
        <v>0</v>
      </c>
      <c r="R194" s="170" t="n">
        <f aca="false">Q194*H194</f>
        <v>0</v>
      </c>
      <c r="S194" s="170" t="n">
        <v>0.048</v>
      </c>
      <c r="T194" s="171" t="n">
        <f aca="false">S194*H194</f>
        <v>0.291744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2" t="s">
        <v>123</v>
      </c>
      <c r="AT194" s="172" t="s">
        <v>118</v>
      </c>
      <c r="AU194" s="172" t="s">
        <v>124</v>
      </c>
      <c r="AY194" s="3" t="s">
        <v>115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3" t="s">
        <v>124</v>
      </c>
      <c r="BK194" s="173" t="n">
        <f aca="false">ROUND(I194*H194,2)</f>
        <v>0</v>
      </c>
      <c r="BL194" s="3" t="s">
        <v>123</v>
      </c>
      <c r="BM194" s="172" t="s">
        <v>221</v>
      </c>
    </row>
    <row r="195" s="174" customFormat="true" ht="12.8" hidden="false" customHeight="false" outlineLevel="0" collapsed="false">
      <c r="B195" s="175"/>
      <c r="D195" s="176" t="s">
        <v>126</v>
      </c>
      <c r="E195" s="177"/>
      <c r="F195" s="178" t="s">
        <v>222</v>
      </c>
      <c r="H195" s="179" t="n">
        <v>2.916</v>
      </c>
      <c r="I195" s="180"/>
      <c r="L195" s="175"/>
      <c r="M195" s="181"/>
      <c r="N195" s="182"/>
      <c r="O195" s="182"/>
      <c r="P195" s="182"/>
      <c r="Q195" s="182"/>
      <c r="R195" s="182"/>
      <c r="S195" s="182"/>
      <c r="T195" s="183"/>
      <c r="AT195" s="177" t="s">
        <v>126</v>
      </c>
      <c r="AU195" s="177" t="s">
        <v>124</v>
      </c>
      <c r="AV195" s="174" t="s">
        <v>124</v>
      </c>
      <c r="AW195" s="174" t="s">
        <v>31</v>
      </c>
      <c r="AX195" s="174" t="s">
        <v>74</v>
      </c>
      <c r="AY195" s="177" t="s">
        <v>115</v>
      </c>
    </row>
    <row r="196" s="174" customFormat="true" ht="12.8" hidden="false" customHeight="false" outlineLevel="0" collapsed="false">
      <c r="B196" s="175"/>
      <c r="D196" s="176" t="s">
        <v>126</v>
      </c>
      <c r="E196" s="177"/>
      <c r="F196" s="178" t="s">
        <v>223</v>
      </c>
      <c r="H196" s="179" t="n">
        <v>0.432</v>
      </c>
      <c r="I196" s="180"/>
      <c r="L196" s="175"/>
      <c r="M196" s="181"/>
      <c r="N196" s="182"/>
      <c r="O196" s="182"/>
      <c r="P196" s="182"/>
      <c r="Q196" s="182"/>
      <c r="R196" s="182"/>
      <c r="S196" s="182"/>
      <c r="T196" s="183"/>
      <c r="AT196" s="177" t="s">
        <v>126</v>
      </c>
      <c r="AU196" s="177" t="s">
        <v>124</v>
      </c>
      <c r="AV196" s="174" t="s">
        <v>124</v>
      </c>
      <c r="AW196" s="174" t="s">
        <v>31</v>
      </c>
      <c r="AX196" s="174" t="s">
        <v>74</v>
      </c>
      <c r="AY196" s="177" t="s">
        <v>115</v>
      </c>
    </row>
    <row r="197" s="174" customFormat="true" ht="12.8" hidden="false" customHeight="false" outlineLevel="0" collapsed="false">
      <c r="B197" s="175"/>
      <c r="D197" s="176" t="s">
        <v>126</v>
      </c>
      <c r="E197" s="177"/>
      <c r="F197" s="178" t="s">
        <v>224</v>
      </c>
      <c r="H197" s="179" t="n">
        <v>2.73</v>
      </c>
      <c r="I197" s="180"/>
      <c r="L197" s="175"/>
      <c r="M197" s="181"/>
      <c r="N197" s="182"/>
      <c r="O197" s="182"/>
      <c r="P197" s="182"/>
      <c r="Q197" s="182"/>
      <c r="R197" s="182"/>
      <c r="S197" s="182"/>
      <c r="T197" s="183"/>
      <c r="AT197" s="177" t="s">
        <v>126</v>
      </c>
      <c r="AU197" s="177" t="s">
        <v>124</v>
      </c>
      <c r="AV197" s="174" t="s">
        <v>124</v>
      </c>
      <c r="AW197" s="174" t="s">
        <v>31</v>
      </c>
      <c r="AX197" s="174" t="s">
        <v>74</v>
      </c>
      <c r="AY197" s="177" t="s">
        <v>115</v>
      </c>
    </row>
    <row r="198" s="192" customFormat="true" ht="12.8" hidden="false" customHeight="false" outlineLevel="0" collapsed="false">
      <c r="B198" s="193"/>
      <c r="D198" s="176" t="s">
        <v>126</v>
      </c>
      <c r="E198" s="194"/>
      <c r="F198" s="195" t="s">
        <v>135</v>
      </c>
      <c r="H198" s="196" t="n">
        <v>6.078</v>
      </c>
      <c r="I198" s="197"/>
      <c r="L198" s="193"/>
      <c r="M198" s="198"/>
      <c r="N198" s="199"/>
      <c r="O198" s="199"/>
      <c r="P198" s="199"/>
      <c r="Q198" s="199"/>
      <c r="R198" s="199"/>
      <c r="S198" s="199"/>
      <c r="T198" s="200"/>
      <c r="AT198" s="194" t="s">
        <v>126</v>
      </c>
      <c r="AU198" s="194" t="s">
        <v>124</v>
      </c>
      <c r="AV198" s="192" t="s">
        <v>123</v>
      </c>
      <c r="AW198" s="192" t="s">
        <v>31</v>
      </c>
      <c r="AX198" s="192" t="s">
        <v>79</v>
      </c>
      <c r="AY198" s="194" t="s">
        <v>115</v>
      </c>
    </row>
    <row r="199" s="27" customFormat="true" ht="16.5" hidden="false" customHeight="true" outlineLevel="0" collapsed="false">
      <c r="A199" s="22"/>
      <c r="B199" s="160"/>
      <c r="C199" s="161" t="s">
        <v>7</v>
      </c>
      <c r="D199" s="161" t="s">
        <v>118</v>
      </c>
      <c r="E199" s="162" t="s">
        <v>225</v>
      </c>
      <c r="F199" s="163" t="s">
        <v>226</v>
      </c>
      <c r="G199" s="164" t="s">
        <v>200</v>
      </c>
      <c r="H199" s="165" t="n">
        <v>1</v>
      </c>
      <c r="I199" s="166"/>
      <c r="J199" s="167" t="n">
        <f aca="false">ROUND(I199*H199,2)</f>
        <v>0</v>
      </c>
      <c r="K199" s="163"/>
      <c r="L199" s="23"/>
      <c r="M199" s="168"/>
      <c r="N199" s="169" t="s">
        <v>40</v>
      </c>
      <c r="O199" s="60"/>
      <c r="P199" s="170" t="n">
        <f aca="false">O199*H199</f>
        <v>0</v>
      </c>
      <c r="Q199" s="170" t="n">
        <v>0.3</v>
      </c>
      <c r="R199" s="170" t="n">
        <f aca="false">Q199*H199</f>
        <v>0.3</v>
      </c>
      <c r="S199" s="170" t="n">
        <v>0.075</v>
      </c>
      <c r="T199" s="171" t="n">
        <f aca="false">S199*H199</f>
        <v>0.075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123</v>
      </c>
      <c r="AT199" s="172" t="s">
        <v>118</v>
      </c>
      <c r="AU199" s="172" t="s">
        <v>124</v>
      </c>
      <c r="AY199" s="3" t="s">
        <v>115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124</v>
      </c>
      <c r="BK199" s="173" t="n">
        <f aca="false">ROUND(I199*H199,2)</f>
        <v>0</v>
      </c>
      <c r="BL199" s="3" t="s">
        <v>123</v>
      </c>
      <c r="BM199" s="172" t="s">
        <v>227</v>
      </c>
    </row>
    <row r="200" s="174" customFormat="true" ht="12.8" hidden="false" customHeight="false" outlineLevel="0" collapsed="false">
      <c r="B200" s="175"/>
      <c r="D200" s="176" t="s">
        <v>126</v>
      </c>
      <c r="E200" s="177"/>
      <c r="F200" s="178" t="s">
        <v>79</v>
      </c>
      <c r="H200" s="179" t="n">
        <v>1</v>
      </c>
      <c r="I200" s="180"/>
      <c r="L200" s="175"/>
      <c r="M200" s="181"/>
      <c r="N200" s="182"/>
      <c r="O200" s="182"/>
      <c r="P200" s="182"/>
      <c r="Q200" s="182"/>
      <c r="R200" s="182"/>
      <c r="S200" s="182"/>
      <c r="T200" s="183"/>
      <c r="AT200" s="177" t="s">
        <v>126</v>
      </c>
      <c r="AU200" s="177" t="s">
        <v>124</v>
      </c>
      <c r="AV200" s="174" t="s">
        <v>124</v>
      </c>
      <c r="AW200" s="174" t="s">
        <v>31</v>
      </c>
      <c r="AX200" s="174" t="s">
        <v>79</v>
      </c>
      <c r="AY200" s="177" t="s">
        <v>115</v>
      </c>
    </row>
    <row r="201" s="146" customFormat="true" ht="22.8" hidden="false" customHeight="true" outlineLevel="0" collapsed="false">
      <c r="B201" s="147"/>
      <c r="D201" s="148" t="s">
        <v>73</v>
      </c>
      <c r="E201" s="158" t="s">
        <v>228</v>
      </c>
      <c r="F201" s="158" t="s">
        <v>229</v>
      </c>
      <c r="I201" s="150"/>
      <c r="J201" s="159" t="n">
        <f aca="false">BK201</f>
        <v>0</v>
      </c>
      <c r="L201" s="147"/>
      <c r="M201" s="152"/>
      <c r="N201" s="153"/>
      <c r="O201" s="153"/>
      <c r="P201" s="154" t="n">
        <f aca="false">SUM(P202:P206)</f>
        <v>0</v>
      </c>
      <c r="Q201" s="153"/>
      <c r="R201" s="154" t="n">
        <f aca="false">SUM(R202:R206)</f>
        <v>0</v>
      </c>
      <c r="S201" s="153"/>
      <c r="T201" s="155" t="n">
        <f aca="false">SUM(T202:T206)</f>
        <v>0</v>
      </c>
      <c r="AR201" s="148" t="s">
        <v>79</v>
      </c>
      <c r="AT201" s="156" t="s">
        <v>73</v>
      </c>
      <c r="AU201" s="156" t="s">
        <v>79</v>
      </c>
      <c r="AY201" s="148" t="s">
        <v>115</v>
      </c>
      <c r="BK201" s="157" t="n">
        <f aca="false">SUM(BK202:BK206)</f>
        <v>0</v>
      </c>
    </row>
    <row r="202" s="27" customFormat="true" ht="24.15" hidden="false" customHeight="true" outlineLevel="0" collapsed="false">
      <c r="A202" s="22"/>
      <c r="B202" s="160"/>
      <c r="C202" s="161" t="s">
        <v>230</v>
      </c>
      <c r="D202" s="161" t="s">
        <v>118</v>
      </c>
      <c r="E202" s="162" t="s">
        <v>231</v>
      </c>
      <c r="F202" s="163" t="s">
        <v>232</v>
      </c>
      <c r="G202" s="164" t="s">
        <v>233</v>
      </c>
      <c r="H202" s="165" t="n">
        <v>3.714</v>
      </c>
      <c r="I202" s="166"/>
      <c r="J202" s="167" t="n">
        <f aca="false">ROUND(I202*H202,2)</f>
        <v>0</v>
      </c>
      <c r="K202" s="163" t="s">
        <v>122</v>
      </c>
      <c r="L202" s="23"/>
      <c r="M202" s="168"/>
      <c r="N202" s="169" t="s">
        <v>40</v>
      </c>
      <c r="O202" s="60"/>
      <c r="P202" s="170" t="n">
        <f aca="false">O202*H202</f>
        <v>0</v>
      </c>
      <c r="Q202" s="170" t="n">
        <v>0</v>
      </c>
      <c r="R202" s="170" t="n">
        <f aca="false">Q202*H202</f>
        <v>0</v>
      </c>
      <c r="S202" s="170" t="n">
        <v>0</v>
      </c>
      <c r="T202" s="171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2" t="s">
        <v>123</v>
      </c>
      <c r="AT202" s="172" t="s">
        <v>118</v>
      </c>
      <c r="AU202" s="172" t="s">
        <v>124</v>
      </c>
      <c r="AY202" s="3" t="s">
        <v>115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124</v>
      </c>
      <c r="BK202" s="173" t="n">
        <f aca="false">ROUND(I202*H202,2)</f>
        <v>0</v>
      </c>
      <c r="BL202" s="3" t="s">
        <v>123</v>
      </c>
      <c r="BM202" s="172" t="s">
        <v>234</v>
      </c>
    </row>
    <row r="203" s="27" customFormat="true" ht="24.15" hidden="false" customHeight="true" outlineLevel="0" collapsed="false">
      <c r="A203" s="22"/>
      <c r="B203" s="160"/>
      <c r="C203" s="161" t="s">
        <v>235</v>
      </c>
      <c r="D203" s="161" t="s">
        <v>118</v>
      </c>
      <c r="E203" s="162" t="s">
        <v>236</v>
      </c>
      <c r="F203" s="163" t="s">
        <v>237</v>
      </c>
      <c r="G203" s="164" t="s">
        <v>233</v>
      </c>
      <c r="H203" s="165" t="n">
        <v>3.714</v>
      </c>
      <c r="I203" s="166"/>
      <c r="J203" s="167" t="n">
        <f aca="false">ROUND(I203*H203,2)</f>
        <v>0</v>
      </c>
      <c r="K203" s="163" t="s">
        <v>122</v>
      </c>
      <c r="L203" s="23"/>
      <c r="M203" s="168"/>
      <c r="N203" s="169" t="s">
        <v>40</v>
      </c>
      <c r="O203" s="60"/>
      <c r="P203" s="170" t="n">
        <f aca="false">O203*H203</f>
        <v>0</v>
      </c>
      <c r="Q203" s="170" t="n">
        <v>0</v>
      </c>
      <c r="R203" s="170" t="n">
        <f aca="false">Q203*H203</f>
        <v>0</v>
      </c>
      <c r="S203" s="170" t="n">
        <v>0</v>
      </c>
      <c r="T203" s="171" t="n">
        <f aca="false">S203*H203</f>
        <v>0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2" t="s">
        <v>123</v>
      </c>
      <c r="AT203" s="172" t="s">
        <v>118</v>
      </c>
      <c r="AU203" s="172" t="s">
        <v>124</v>
      </c>
      <c r="AY203" s="3" t="s">
        <v>115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3" t="s">
        <v>124</v>
      </c>
      <c r="BK203" s="173" t="n">
        <f aca="false">ROUND(I203*H203,2)</f>
        <v>0</v>
      </c>
      <c r="BL203" s="3" t="s">
        <v>123</v>
      </c>
      <c r="BM203" s="172" t="s">
        <v>238</v>
      </c>
    </row>
    <row r="204" s="27" customFormat="true" ht="24.15" hidden="false" customHeight="true" outlineLevel="0" collapsed="false">
      <c r="A204" s="22"/>
      <c r="B204" s="160"/>
      <c r="C204" s="161" t="s">
        <v>239</v>
      </c>
      <c r="D204" s="161" t="s">
        <v>118</v>
      </c>
      <c r="E204" s="162" t="s">
        <v>240</v>
      </c>
      <c r="F204" s="163" t="s">
        <v>241</v>
      </c>
      <c r="G204" s="164" t="s">
        <v>233</v>
      </c>
      <c r="H204" s="165" t="n">
        <v>51.996</v>
      </c>
      <c r="I204" s="166"/>
      <c r="J204" s="167" t="n">
        <f aca="false">ROUND(I204*H204,2)</f>
        <v>0</v>
      </c>
      <c r="K204" s="163" t="s">
        <v>122</v>
      </c>
      <c r="L204" s="23"/>
      <c r="M204" s="168"/>
      <c r="N204" s="169" t="s">
        <v>40</v>
      </c>
      <c r="O204" s="60"/>
      <c r="P204" s="170" t="n">
        <f aca="false">O204*H204</f>
        <v>0</v>
      </c>
      <c r="Q204" s="170" t="n">
        <v>0</v>
      </c>
      <c r="R204" s="170" t="n">
        <f aca="false">Q204*H204</f>
        <v>0</v>
      </c>
      <c r="S204" s="170" t="n">
        <v>0</v>
      </c>
      <c r="T204" s="171" t="n">
        <f aca="false">S204*H204</f>
        <v>0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2" t="s">
        <v>123</v>
      </c>
      <c r="AT204" s="172" t="s">
        <v>118</v>
      </c>
      <c r="AU204" s="172" t="s">
        <v>124</v>
      </c>
      <c r="AY204" s="3" t="s">
        <v>115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3" t="s">
        <v>124</v>
      </c>
      <c r="BK204" s="173" t="n">
        <f aca="false">ROUND(I204*H204,2)</f>
        <v>0</v>
      </c>
      <c r="BL204" s="3" t="s">
        <v>123</v>
      </c>
      <c r="BM204" s="172" t="s">
        <v>242</v>
      </c>
    </row>
    <row r="205" s="174" customFormat="true" ht="12.8" hidden="false" customHeight="false" outlineLevel="0" collapsed="false">
      <c r="B205" s="175"/>
      <c r="D205" s="176" t="s">
        <v>126</v>
      </c>
      <c r="F205" s="178" t="s">
        <v>243</v>
      </c>
      <c r="H205" s="179" t="n">
        <v>51.996</v>
      </c>
      <c r="I205" s="180"/>
      <c r="L205" s="175"/>
      <c r="M205" s="181"/>
      <c r="N205" s="182"/>
      <c r="O205" s="182"/>
      <c r="P205" s="182"/>
      <c r="Q205" s="182"/>
      <c r="R205" s="182"/>
      <c r="S205" s="182"/>
      <c r="T205" s="183"/>
      <c r="AT205" s="177" t="s">
        <v>126</v>
      </c>
      <c r="AU205" s="177" t="s">
        <v>124</v>
      </c>
      <c r="AV205" s="174" t="s">
        <v>124</v>
      </c>
      <c r="AW205" s="174" t="s">
        <v>2</v>
      </c>
      <c r="AX205" s="174" t="s">
        <v>79</v>
      </c>
      <c r="AY205" s="177" t="s">
        <v>115</v>
      </c>
    </row>
    <row r="206" s="27" customFormat="true" ht="33" hidden="false" customHeight="true" outlineLevel="0" collapsed="false">
      <c r="A206" s="22"/>
      <c r="B206" s="160"/>
      <c r="C206" s="161" t="s">
        <v>244</v>
      </c>
      <c r="D206" s="161" t="s">
        <v>118</v>
      </c>
      <c r="E206" s="162" t="s">
        <v>245</v>
      </c>
      <c r="F206" s="163" t="s">
        <v>246</v>
      </c>
      <c r="G206" s="164" t="s">
        <v>233</v>
      </c>
      <c r="H206" s="165" t="n">
        <v>3.714</v>
      </c>
      <c r="I206" s="166"/>
      <c r="J206" s="167" t="n">
        <f aca="false">ROUND(I206*H206,2)</f>
        <v>0</v>
      </c>
      <c r="K206" s="163" t="s">
        <v>122</v>
      </c>
      <c r="L206" s="23"/>
      <c r="M206" s="168"/>
      <c r="N206" s="169" t="s">
        <v>40</v>
      </c>
      <c r="O206" s="60"/>
      <c r="P206" s="170" t="n">
        <f aca="false">O206*H206</f>
        <v>0</v>
      </c>
      <c r="Q206" s="170" t="n">
        <v>0</v>
      </c>
      <c r="R206" s="170" t="n">
        <f aca="false">Q206*H206</f>
        <v>0</v>
      </c>
      <c r="S206" s="170" t="n">
        <v>0</v>
      </c>
      <c r="T206" s="171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2" t="s">
        <v>123</v>
      </c>
      <c r="AT206" s="172" t="s">
        <v>118</v>
      </c>
      <c r="AU206" s="172" t="s">
        <v>124</v>
      </c>
      <c r="AY206" s="3" t="s">
        <v>115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3" t="s">
        <v>124</v>
      </c>
      <c r="BK206" s="173" t="n">
        <f aca="false">ROUND(I206*H206,2)</f>
        <v>0</v>
      </c>
      <c r="BL206" s="3" t="s">
        <v>123</v>
      </c>
      <c r="BM206" s="172" t="s">
        <v>247</v>
      </c>
    </row>
    <row r="207" s="146" customFormat="true" ht="22.8" hidden="false" customHeight="true" outlineLevel="0" collapsed="false">
      <c r="B207" s="147"/>
      <c r="D207" s="148" t="s">
        <v>73</v>
      </c>
      <c r="E207" s="158" t="s">
        <v>248</v>
      </c>
      <c r="F207" s="158" t="s">
        <v>249</v>
      </c>
      <c r="I207" s="150"/>
      <c r="J207" s="159" t="n">
        <f aca="false">BK207</f>
        <v>0</v>
      </c>
      <c r="L207" s="147"/>
      <c r="M207" s="152"/>
      <c r="N207" s="153"/>
      <c r="O207" s="153"/>
      <c r="P207" s="154" t="n">
        <f aca="false">P208</f>
        <v>0</v>
      </c>
      <c r="Q207" s="153"/>
      <c r="R207" s="154" t="n">
        <f aca="false">R208</f>
        <v>0</v>
      </c>
      <c r="S207" s="153"/>
      <c r="T207" s="155" t="n">
        <f aca="false">T208</f>
        <v>0</v>
      </c>
      <c r="AR207" s="148" t="s">
        <v>79</v>
      </c>
      <c r="AT207" s="156" t="s">
        <v>73</v>
      </c>
      <c r="AU207" s="156" t="s">
        <v>79</v>
      </c>
      <c r="AY207" s="148" t="s">
        <v>115</v>
      </c>
      <c r="BK207" s="157" t="n">
        <f aca="false">BK208</f>
        <v>0</v>
      </c>
    </row>
    <row r="208" s="27" customFormat="true" ht="16.5" hidden="false" customHeight="true" outlineLevel="0" collapsed="false">
      <c r="A208" s="22"/>
      <c r="B208" s="160"/>
      <c r="C208" s="161" t="s">
        <v>250</v>
      </c>
      <c r="D208" s="161" t="s">
        <v>118</v>
      </c>
      <c r="E208" s="162" t="s">
        <v>251</v>
      </c>
      <c r="F208" s="163" t="s">
        <v>252</v>
      </c>
      <c r="G208" s="164" t="s">
        <v>233</v>
      </c>
      <c r="H208" s="165" t="n">
        <v>5.44</v>
      </c>
      <c r="I208" s="166"/>
      <c r="J208" s="167" t="n">
        <f aca="false">ROUND(I208*H208,2)</f>
        <v>0</v>
      </c>
      <c r="K208" s="163" t="s">
        <v>122</v>
      </c>
      <c r="L208" s="23"/>
      <c r="M208" s="168"/>
      <c r="N208" s="169" t="s">
        <v>40</v>
      </c>
      <c r="O208" s="60"/>
      <c r="P208" s="170" t="n">
        <f aca="false">O208*H208</f>
        <v>0</v>
      </c>
      <c r="Q208" s="170" t="n">
        <v>0</v>
      </c>
      <c r="R208" s="170" t="n">
        <f aca="false">Q208*H208</f>
        <v>0</v>
      </c>
      <c r="S208" s="170" t="n">
        <v>0</v>
      </c>
      <c r="T208" s="171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2" t="s">
        <v>123</v>
      </c>
      <c r="AT208" s="172" t="s">
        <v>118</v>
      </c>
      <c r="AU208" s="172" t="s">
        <v>124</v>
      </c>
      <c r="AY208" s="3" t="s">
        <v>115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3" t="s">
        <v>124</v>
      </c>
      <c r="BK208" s="173" t="n">
        <f aca="false">ROUND(I208*H208,2)</f>
        <v>0</v>
      </c>
      <c r="BL208" s="3" t="s">
        <v>123</v>
      </c>
      <c r="BM208" s="172" t="s">
        <v>253</v>
      </c>
    </row>
    <row r="209" s="146" customFormat="true" ht="25.9" hidden="false" customHeight="true" outlineLevel="0" collapsed="false">
      <c r="B209" s="147"/>
      <c r="D209" s="148" t="s">
        <v>73</v>
      </c>
      <c r="E209" s="149" t="s">
        <v>254</v>
      </c>
      <c r="F209" s="149" t="s">
        <v>255</v>
      </c>
      <c r="I209" s="150"/>
      <c r="J209" s="151" t="n">
        <f aca="false">BK209</f>
        <v>0</v>
      </c>
      <c r="L209" s="147"/>
      <c r="M209" s="152"/>
      <c r="N209" s="153"/>
      <c r="O209" s="153"/>
      <c r="P209" s="154" t="n">
        <f aca="false">P210+P213+P245</f>
        <v>0</v>
      </c>
      <c r="Q209" s="153"/>
      <c r="R209" s="154" t="n">
        <f aca="false">R210+R213+R245</f>
        <v>0.0815686</v>
      </c>
      <c r="S209" s="153"/>
      <c r="T209" s="155" t="n">
        <f aca="false">T210+T213+T245</f>
        <v>0</v>
      </c>
      <c r="AR209" s="148" t="s">
        <v>124</v>
      </c>
      <c r="AT209" s="156" t="s">
        <v>73</v>
      </c>
      <c r="AU209" s="156" t="s">
        <v>74</v>
      </c>
      <c r="AY209" s="148" t="s">
        <v>115</v>
      </c>
      <c r="BK209" s="157" t="n">
        <f aca="false">BK210+BK213+BK245</f>
        <v>0</v>
      </c>
    </row>
    <row r="210" s="146" customFormat="true" ht="22.8" hidden="false" customHeight="true" outlineLevel="0" collapsed="false">
      <c r="B210" s="147"/>
      <c r="D210" s="148" t="s">
        <v>73</v>
      </c>
      <c r="E210" s="158" t="s">
        <v>256</v>
      </c>
      <c r="F210" s="158" t="s">
        <v>257</v>
      </c>
      <c r="I210" s="150"/>
      <c r="J210" s="159" t="n">
        <f aca="false">BK210</f>
        <v>0</v>
      </c>
      <c r="L210" s="147"/>
      <c r="M210" s="152"/>
      <c r="N210" s="153"/>
      <c r="O210" s="153"/>
      <c r="P210" s="154" t="n">
        <f aca="false">SUM(P211:P212)</f>
        <v>0</v>
      </c>
      <c r="Q210" s="153"/>
      <c r="R210" s="154" t="n">
        <f aca="false">SUM(R211:R212)</f>
        <v>0</v>
      </c>
      <c r="S210" s="153"/>
      <c r="T210" s="155" t="n">
        <f aca="false">SUM(T211:T212)</f>
        <v>0</v>
      </c>
      <c r="AR210" s="148" t="s">
        <v>124</v>
      </c>
      <c r="AT210" s="156" t="s">
        <v>73</v>
      </c>
      <c r="AU210" s="156" t="s">
        <v>79</v>
      </c>
      <c r="AY210" s="148" t="s">
        <v>115</v>
      </c>
      <c r="BK210" s="157" t="n">
        <f aca="false">SUM(BK211:BK212)</f>
        <v>0</v>
      </c>
    </row>
    <row r="211" s="27" customFormat="true" ht="16.5" hidden="false" customHeight="true" outlineLevel="0" collapsed="false">
      <c r="A211" s="22"/>
      <c r="B211" s="160"/>
      <c r="C211" s="161" t="s">
        <v>6</v>
      </c>
      <c r="D211" s="161" t="s">
        <v>118</v>
      </c>
      <c r="E211" s="162" t="s">
        <v>258</v>
      </c>
      <c r="F211" s="163" t="s">
        <v>259</v>
      </c>
      <c r="G211" s="164" t="s">
        <v>164</v>
      </c>
      <c r="H211" s="165" t="n">
        <v>28.3</v>
      </c>
      <c r="I211" s="166"/>
      <c r="J211" s="167" t="n">
        <f aca="false">ROUND(I211*H211,2)</f>
        <v>0</v>
      </c>
      <c r="K211" s="163"/>
      <c r="L211" s="23"/>
      <c r="M211" s="168"/>
      <c r="N211" s="169" t="s">
        <v>40</v>
      </c>
      <c r="O211" s="60"/>
      <c r="P211" s="170" t="n">
        <f aca="false">O211*H211</f>
        <v>0</v>
      </c>
      <c r="Q211" s="170" t="n">
        <v>0</v>
      </c>
      <c r="R211" s="170" t="n">
        <f aca="false">Q211*H211</f>
        <v>0</v>
      </c>
      <c r="S211" s="170" t="n">
        <v>0</v>
      </c>
      <c r="T211" s="171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2" t="s">
        <v>123</v>
      </c>
      <c r="AT211" s="172" t="s">
        <v>118</v>
      </c>
      <c r="AU211" s="172" t="s">
        <v>124</v>
      </c>
      <c r="AY211" s="3" t="s">
        <v>115</v>
      </c>
      <c r="BE211" s="173" t="n">
        <f aca="false">IF(N211="základní",J211,0)</f>
        <v>0</v>
      </c>
      <c r="BF211" s="173" t="n">
        <f aca="false">IF(N211="snížená",J211,0)</f>
        <v>0</v>
      </c>
      <c r="BG211" s="173" t="n">
        <f aca="false">IF(N211="zákl. přenesená",J211,0)</f>
        <v>0</v>
      </c>
      <c r="BH211" s="173" t="n">
        <f aca="false">IF(N211="sníž. přenesená",J211,0)</f>
        <v>0</v>
      </c>
      <c r="BI211" s="173" t="n">
        <f aca="false">IF(N211="nulová",J211,0)</f>
        <v>0</v>
      </c>
      <c r="BJ211" s="3" t="s">
        <v>124</v>
      </c>
      <c r="BK211" s="173" t="n">
        <f aca="false">ROUND(I211*H211,2)</f>
        <v>0</v>
      </c>
      <c r="BL211" s="3" t="s">
        <v>123</v>
      </c>
      <c r="BM211" s="172" t="s">
        <v>260</v>
      </c>
    </row>
    <row r="212" s="27" customFormat="true" ht="24.15" hidden="false" customHeight="true" outlineLevel="0" collapsed="false">
      <c r="A212" s="22"/>
      <c r="B212" s="160"/>
      <c r="C212" s="161" t="s">
        <v>261</v>
      </c>
      <c r="D212" s="161" t="s">
        <v>118</v>
      </c>
      <c r="E212" s="162" t="s">
        <v>262</v>
      </c>
      <c r="F212" s="163" t="s">
        <v>263</v>
      </c>
      <c r="G212" s="164" t="s">
        <v>264</v>
      </c>
      <c r="H212" s="201"/>
      <c r="I212" s="166"/>
      <c r="J212" s="167" t="n">
        <f aca="false">ROUND(I212*H212,2)</f>
        <v>0</v>
      </c>
      <c r="K212" s="163" t="s">
        <v>122</v>
      </c>
      <c r="L212" s="23"/>
      <c r="M212" s="168"/>
      <c r="N212" s="169" t="s">
        <v>40</v>
      </c>
      <c r="O212" s="60"/>
      <c r="P212" s="170" t="n">
        <f aca="false">O212*H212</f>
        <v>0</v>
      </c>
      <c r="Q212" s="170" t="n">
        <v>0</v>
      </c>
      <c r="R212" s="170" t="n">
        <f aca="false">Q212*H212</f>
        <v>0</v>
      </c>
      <c r="S212" s="170" t="n">
        <v>0</v>
      </c>
      <c r="T212" s="171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2" t="s">
        <v>230</v>
      </c>
      <c r="AT212" s="172" t="s">
        <v>118</v>
      </c>
      <c r="AU212" s="172" t="s">
        <v>124</v>
      </c>
      <c r="AY212" s="3" t="s">
        <v>115</v>
      </c>
      <c r="BE212" s="173" t="n">
        <f aca="false">IF(N212="základní",J212,0)</f>
        <v>0</v>
      </c>
      <c r="BF212" s="173" t="n">
        <f aca="false">IF(N212="snížená",J212,0)</f>
        <v>0</v>
      </c>
      <c r="BG212" s="173" t="n">
        <f aca="false">IF(N212="zákl. přenesená",J212,0)</f>
        <v>0</v>
      </c>
      <c r="BH212" s="173" t="n">
        <f aca="false">IF(N212="sníž. přenesená",J212,0)</f>
        <v>0</v>
      </c>
      <c r="BI212" s="173" t="n">
        <f aca="false">IF(N212="nulová",J212,0)</f>
        <v>0</v>
      </c>
      <c r="BJ212" s="3" t="s">
        <v>124</v>
      </c>
      <c r="BK212" s="173" t="n">
        <f aca="false">ROUND(I212*H212,2)</f>
        <v>0</v>
      </c>
      <c r="BL212" s="3" t="s">
        <v>230</v>
      </c>
      <c r="BM212" s="172" t="s">
        <v>265</v>
      </c>
    </row>
    <row r="213" s="146" customFormat="true" ht="22.8" hidden="false" customHeight="true" outlineLevel="0" collapsed="false">
      <c r="B213" s="147"/>
      <c r="D213" s="148" t="s">
        <v>73</v>
      </c>
      <c r="E213" s="158" t="s">
        <v>266</v>
      </c>
      <c r="F213" s="158" t="s">
        <v>267</v>
      </c>
      <c r="I213" s="150"/>
      <c r="J213" s="159" t="n">
        <f aca="false">BK213</f>
        <v>0</v>
      </c>
      <c r="L213" s="147"/>
      <c r="M213" s="152"/>
      <c r="N213" s="153"/>
      <c r="O213" s="153"/>
      <c r="P213" s="154" t="n">
        <f aca="false">SUM(P214:P244)</f>
        <v>0</v>
      </c>
      <c r="Q213" s="153"/>
      <c r="R213" s="154" t="n">
        <f aca="false">SUM(R214:R244)</f>
        <v>0.0659946</v>
      </c>
      <c r="S213" s="153"/>
      <c r="T213" s="155" t="n">
        <f aca="false">SUM(T214:T244)</f>
        <v>0</v>
      </c>
      <c r="AR213" s="148" t="s">
        <v>124</v>
      </c>
      <c r="AT213" s="156" t="s">
        <v>73</v>
      </c>
      <c r="AU213" s="156" t="s">
        <v>79</v>
      </c>
      <c r="AY213" s="148" t="s">
        <v>115</v>
      </c>
      <c r="BK213" s="157" t="n">
        <f aca="false">SUM(BK214:BK244)</f>
        <v>0</v>
      </c>
    </row>
    <row r="214" s="27" customFormat="true" ht="24.15" hidden="false" customHeight="true" outlineLevel="0" collapsed="false">
      <c r="A214" s="22"/>
      <c r="B214" s="160"/>
      <c r="C214" s="161" t="s">
        <v>268</v>
      </c>
      <c r="D214" s="161" t="s">
        <v>118</v>
      </c>
      <c r="E214" s="162" t="s">
        <v>269</v>
      </c>
      <c r="F214" s="163" t="s">
        <v>270</v>
      </c>
      <c r="G214" s="164" t="s">
        <v>164</v>
      </c>
      <c r="H214" s="165" t="n">
        <v>30.81</v>
      </c>
      <c r="I214" s="166"/>
      <c r="J214" s="167" t="n">
        <f aca="false">ROUND(I214*H214,2)</f>
        <v>0</v>
      </c>
      <c r="K214" s="163" t="s">
        <v>122</v>
      </c>
      <c r="L214" s="23"/>
      <c r="M214" s="168"/>
      <c r="N214" s="169" t="s">
        <v>40</v>
      </c>
      <c r="O214" s="60"/>
      <c r="P214" s="170" t="n">
        <f aca="false">O214*H214</f>
        <v>0</v>
      </c>
      <c r="Q214" s="170" t="n">
        <v>0</v>
      </c>
      <c r="R214" s="170" t="n">
        <f aca="false">Q214*H214</f>
        <v>0</v>
      </c>
      <c r="S214" s="170" t="n">
        <v>0</v>
      </c>
      <c r="T214" s="171" t="n">
        <f aca="false">S214*H214</f>
        <v>0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2" t="s">
        <v>230</v>
      </c>
      <c r="AT214" s="172" t="s">
        <v>118</v>
      </c>
      <c r="AU214" s="172" t="s">
        <v>124</v>
      </c>
      <c r="AY214" s="3" t="s">
        <v>115</v>
      </c>
      <c r="BE214" s="173" t="n">
        <f aca="false">IF(N214="základní",J214,0)</f>
        <v>0</v>
      </c>
      <c r="BF214" s="173" t="n">
        <f aca="false">IF(N214="snížená",J214,0)</f>
        <v>0</v>
      </c>
      <c r="BG214" s="173" t="n">
        <f aca="false">IF(N214="zákl. přenesená",J214,0)</f>
        <v>0</v>
      </c>
      <c r="BH214" s="173" t="n">
        <f aca="false">IF(N214="sníž. přenesená",J214,0)</f>
        <v>0</v>
      </c>
      <c r="BI214" s="173" t="n">
        <f aca="false">IF(N214="nulová",J214,0)</f>
        <v>0</v>
      </c>
      <c r="BJ214" s="3" t="s">
        <v>124</v>
      </c>
      <c r="BK214" s="173" t="n">
        <f aca="false">ROUND(I214*H214,2)</f>
        <v>0</v>
      </c>
      <c r="BL214" s="3" t="s">
        <v>230</v>
      </c>
      <c r="BM214" s="172" t="s">
        <v>271</v>
      </c>
    </row>
    <row r="215" s="174" customFormat="true" ht="12.8" hidden="false" customHeight="false" outlineLevel="0" collapsed="false">
      <c r="B215" s="175"/>
      <c r="D215" s="176" t="s">
        <v>126</v>
      </c>
      <c r="E215" s="177"/>
      <c r="F215" s="178" t="s">
        <v>272</v>
      </c>
      <c r="H215" s="179" t="n">
        <v>12.46</v>
      </c>
      <c r="I215" s="180"/>
      <c r="L215" s="175"/>
      <c r="M215" s="181"/>
      <c r="N215" s="182"/>
      <c r="O215" s="182"/>
      <c r="P215" s="182"/>
      <c r="Q215" s="182"/>
      <c r="R215" s="182"/>
      <c r="S215" s="182"/>
      <c r="T215" s="183"/>
      <c r="AT215" s="177" t="s">
        <v>126</v>
      </c>
      <c r="AU215" s="177" t="s">
        <v>124</v>
      </c>
      <c r="AV215" s="174" t="s">
        <v>124</v>
      </c>
      <c r="AW215" s="174" t="s">
        <v>31</v>
      </c>
      <c r="AX215" s="174" t="s">
        <v>74</v>
      </c>
      <c r="AY215" s="177" t="s">
        <v>115</v>
      </c>
    </row>
    <row r="216" s="174" customFormat="true" ht="12.8" hidden="false" customHeight="false" outlineLevel="0" collapsed="false">
      <c r="B216" s="175"/>
      <c r="D216" s="176" t="s">
        <v>126</v>
      </c>
      <c r="E216" s="177"/>
      <c r="F216" s="178" t="s">
        <v>273</v>
      </c>
      <c r="H216" s="179" t="n">
        <v>12.65</v>
      </c>
      <c r="I216" s="180"/>
      <c r="L216" s="175"/>
      <c r="M216" s="181"/>
      <c r="N216" s="182"/>
      <c r="O216" s="182"/>
      <c r="P216" s="182"/>
      <c r="Q216" s="182"/>
      <c r="R216" s="182"/>
      <c r="S216" s="182"/>
      <c r="T216" s="183"/>
      <c r="AT216" s="177" t="s">
        <v>126</v>
      </c>
      <c r="AU216" s="177" t="s">
        <v>124</v>
      </c>
      <c r="AV216" s="174" t="s">
        <v>124</v>
      </c>
      <c r="AW216" s="174" t="s">
        <v>31</v>
      </c>
      <c r="AX216" s="174" t="s">
        <v>74</v>
      </c>
      <c r="AY216" s="177" t="s">
        <v>115</v>
      </c>
    </row>
    <row r="217" s="174" customFormat="true" ht="12.8" hidden="false" customHeight="false" outlineLevel="0" collapsed="false">
      <c r="B217" s="175"/>
      <c r="D217" s="176" t="s">
        <v>126</v>
      </c>
      <c r="E217" s="177"/>
      <c r="F217" s="178" t="s">
        <v>274</v>
      </c>
      <c r="H217" s="179" t="n">
        <v>3.4</v>
      </c>
      <c r="I217" s="180"/>
      <c r="L217" s="175"/>
      <c r="M217" s="181"/>
      <c r="N217" s="182"/>
      <c r="O217" s="182"/>
      <c r="P217" s="182"/>
      <c r="Q217" s="182"/>
      <c r="R217" s="182"/>
      <c r="S217" s="182"/>
      <c r="T217" s="183"/>
      <c r="AT217" s="177" t="s">
        <v>126</v>
      </c>
      <c r="AU217" s="177" t="s">
        <v>124</v>
      </c>
      <c r="AV217" s="174" t="s">
        <v>124</v>
      </c>
      <c r="AW217" s="174" t="s">
        <v>31</v>
      </c>
      <c r="AX217" s="174" t="s">
        <v>74</v>
      </c>
      <c r="AY217" s="177" t="s">
        <v>115</v>
      </c>
    </row>
    <row r="218" s="174" customFormat="true" ht="12.8" hidden="false" customHeight="false" outlineLevel="0" collapsed="false">
      <c r="B218" s="175"/>
      <c r="D218" s="176" t="s">
        <v>126</v>
      </c>
      <c r="E218" s="177"/>
      <c r="F218" s="178" t="s">
        <v>275</v>
      </c>
      <c r="H218" s="179" t="n">
        <v>2.3</v>
      </c>
      <c r="I218" s="180"/>
      <c r="L218" s="175"/>
      <c r="M218" s="181"/>
      <c r="N218" s="182"/>
      <c r="O218" s="182"/>
      <c r="P218" s="182"/>
      <c r="Q218" s="182"/>
      <c r="R218" s="182"/>
      <c r="S218" s="182"/>
      <c r="T218" s="183"/>
      <c r="AT218" s="177" t="s">
        <v>126</v>
      </c>
      <c r="AU218" s="177" t="s">
        <v>124</v>
      </c>
      <c r="AV218" s="174" t="s">
        <v>124</v>
      </c>
      <c r="AW218" s="174" t="s">
        <v>31</v>
      </c>
      <c r="AX218" s="174" t="s">
        <v>74</v>
      </c>
      <c r="AY218" s="177" t="s">
        <v>115</v>
      </c>
    </row>
    <row r="219" s="192" customFormat="true" ht="12.8" hidden="false" customHeight="false" outlineLevel="0" collapsed="false">
      <c r="B219" s="193"/>
      <c r="D219" s="176" t="s">
        <v>126</v>
      </c>
      <c r="E219" s="194"/>
      <c r="F219" s="195" t="s">
        <v>135</v>
      </c>
      <c r="H219" s="196" t="n">
        <v>30.81</v>
      </c>
      <c r="I219" s="197"/>
      <c r="L219" s="193"/>
      <c r="M219" s="198"/>
      <c r="N219" s="199"/>
      <c r="O219" s="199"/>
      <c r="P219" s="199"/>
      <c r="Q219" s="199"/>
      <c r="R219" s="199"/>
      <c r="S219" s="199"/>
      <c r="T219" s="200"/>
      <c r="AT219" s="194" t="s">
        <v>126</v>
      </c>
      <c r="AU219" s="194" t="s">
        <v>124</v>
      </c>
      <c r="AV219" s="192" t="s">
        <v>123</v>
      </c>
      <c r="AW219" s="192" t="s">
        <v>31</v>
      </c>
      <c r="AX219" s="192" t="s">
        <v>79</v>
      </c>
      <c r="AY219" s="194" t="s">
        <v>115</v>
      </c>
    </row>
    <row r="220" s="27" customFormat="true" ht="24.15" hidden="false" customHeight="true" outlineLevel="0" collapsed="false">
      <c r="A220" s="22"/>
      <c r="B220" s="160"/>
      <c r="C220" s="202" t="s">
        <v>276</v>
      </c>
      <c r="D220" s="202" t="s">
        <v>277</v>
      </c>
      <c r="E220" s="203" t="s">
        <v>278</v>
      </c>
      <c r="F220" s="204" t="s">
        <v>279</v>
      </c>
      <c r="G220" s="205" t="s">
        <v>164</v>
      </c>
      <c r="H220" s="206" t="n">
        <v>31.426</v>
      </c>
      <c r="I220" s="207"/>
      <c r="J220" s="208" t="n">
        <f aca="false">ROUND(I220*H220,2)</f>
        <v>0</v>
      </c>
      <c r="K220" s="204" t="s">
        <v>122</v>
      </c>
      <c r="L220" s="209"/>
      <c r="M220" s="210"/>
      <c r="N220" s="211" t="s">
        <v>40</v>
      </c>
      <c r="O220" s="60"/>
      <c r="P220" s="170" t="n">
        <f aca="false">O220*H220</f>
        <v>0</v>
      </c>
      <c r="Q220" s="170" t="n">
        <v>0.0021</v>
      </c>
      <c r="R220" s="170" t="n">
        <f aca="false">Q220*H220</f>
        <v>0.0659946</v>
      </c>
      <c r="S220" s="170" t="n">
        <v>0</v>
      </c>
      <c r="T220" s="171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2" t="s">
        <v>280</v>
      </c>
      <c r="AT220" s="172" t="s">
        <v>277</v>
      </c>
      <c r="AU220" s="172" t="s">
        <v>124</v>
      </c>
      <c r="AY220" s="3" t="s">
        <v>115</v>
      </c>
      <c r="BE220" s="173" t="n">
        <f aca="false">IF(N220="základní",J220,0)</f>
        <v>0</v>
      </c>
      <c r="BF220" s="173" t="n">
        <f aca="false">IF(N220="snížená",J220,0)</f>
        <v>0</v>
      </c>
      <c r="BG220" s="173" t="n">
        <f aca="false">IF(N220="zákl. přenesená",J220,0)</f>
        <v>0</v>
      </c>
      <c r="BH220" s="173" t="n">
        <f aca="false">IF(N220="sníž. přenesená",J220,0)</f>
        <v>0</v>
      </c>
      <c r="BI220" s="173" t="n">
        <f aca="false">IF(N220="nulová",J220,0)</f>
        <v>0</v>
      </c>
      <c r="BJ220" s="3" t="s">
        <v>124</v>
      </c>
      <c r="BK220" s="173" t="n">
        <f aca="false">ROUND(I220*H220,2)</f>
        <v>0</v>
      </c>
      <c r="BL220" s="3" t="s">
        <v>230</v>
      </c>
      <c r="BM220" s="172" t="s">
        <v>281</v>
      </c>
    </row>
    <row r="221" s="174" customFormat="true" ht="12.8" hidden="false" customHeight="false" outlineLevel="0" collapsed="false">
      <c r="B221" s="175"/>
      <c r="D221" s="176" t="s">
        <v>126</v>
      </c>
      <c r="F221" s="178" t="s">
        <v>282</v>
      </c>
      <c r="H221" s="179" t="n">
        <v>31.426</v>
      </c>
      <c r="I221" s="180"/>
      <c r="L221" s="175"/>
      <c r="M221" s="181"/>
      <c r="N221" s="182"/>
      <c r="O221" s="182"/>
      <c r="P221" s="182"/>
      <c r="Q221" s="182"/>
      <c r="R221" s="182"/>
      <c r="S221" s="182"/>
      <c r="T221" s="183"/>
      <c r="AT221" s="177" t="s">
        <v>126</v>
      </c>
      <c r="AU221" s="177" t="s">
        <v>124</v>
      </c>
      <c r="AV221" s="174" t="s">
        <v>124</v>
      </c>
      <c r="AW221" s="174" t="s">
        <v>2</v>
      </c>
      <c r="AX221" s="174" t="s">
        <v>79</v>
      </c>
      <c r="AY221" s="177" t="s">
        <v>115</v>
      </c>
    </row>
    <row r="222" s="27" customFormat="true" ht="37.8" hidden="false" customHeight="true" outlineLevel="0" collapsed="false">
      <c r="A222" s="22"/>
      <c r="B222" s="160"/>
      <c r="C222" s="161" t="s">
        <v>283</v>
      </c>
      <c r="D222" s="161" t="s">
        <v>118</v>
      </c>
      <c r="E222" s="162" t="s">
        <v>284</v>
      </c>
      <c r="F222" s="163" t="s">
        <v>285</v>
      </c>
      <c r="G222" s="164" t="s">
        <v>175</v>
      </c>
      <c r="H222" s="165" t="n">
        <v>7</v>
      </c>
      <c r="I222" s="166"/>
      <c r="J222" s="167" t="n">
        <f aca="false">ROUND(I222*H222,2)</f>
        <v>0</v>
      </c>
      <c r="K222" s="163"/>
      <c r="L222" s="23"/>
      <c r="M222" s="168"/>
      <c r="N222" s="169" t="s">
        <v>40</v>
      </c>
      <c r="O222" s="60"/>
      <c r="P222" s="170" t="n">
        <f aca="false">O222*H222</f>
        <v>0</v>
      </c>
      <c r="Q222" s="170" t="n">
        <v>0</v>
      </c>
      <c r="R222" s="170" t="n">
        <f aca="false">Q222*H222</f>
        <v>0</v>
      </c>
      <c r="S222" s="170" t="n">
        <v>0</v>
      </c>
      <c r="T222" s="171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2" t="s">
        <v>230</v>
      </c>
      <c r="AT222" s="172" t="s">
        <v>118</v>
      </c>
      <c r="AU222" s="172" t="s">
        <v>124</v>
      </c>
      <c r="AY222" s="3" t="s">
        <v>115</v>
      </c>
      <c r="BE222" s="173" t="n">
        <f aca="false">IF(N222="základní",J222,0)</f>
        <v>0</v>
      </c>
      <c r="BF222" s="173" t="n">
        <f aca="false">IF(N222="snížená",J222,0)</f>
        <v>0</v>
      </c>
      <c r="BG222" s="173" t="n">
        <f aca="false">IF(N222="zákl. přenesená",J222,0)</f>
        <v>0</v>
      </c>
      <c r="BH222" s="173" t="n">
        <f aca="false">IF(N222="sníž. přenesená",J222,0)</f>
        <v>0</v>
      </c>
      <c r="BI222" s="173" t="n">
        <f aca="false">IF(N222="nulová",J222,0)</f>
        <v>0</v>
      </c>
      <c r="BJ222" s="3" t="s">
        <v>124</v>
      </c>
      <c r="BK222" s="173" t="n">
        <f aca="false">ROUND(I222*H222,2)</f>
        <v>0</v>
      </c>
      <c r="BL222" s="3" t="s">
        <v>230</v>
      </c>
      <c r="BM222" s="172" t="s">
        <v>286</v>
      </c>
    </row>
    <row r="223" s="174" customFormat="true" ht="12.8" hidden="false" customHeight="false" outlineLevel="0" collapsed="false">
      <c r="B223" s="175"/>
      <c r="D223" s="176" t="s">
        <v>126</v>
      </c>
      <c r="E223" s="177"/>
      <c r="F223" s="178" t="s">
        <v>287</v>
      </c>
      <c r="H223" s="179" t="n">
        <v>7</v>
      </c>
      <c r="I223" s="180"/>
      <c r="L223" s="175"/>
      <c r="M223" s="181"/>
      <c r="N223" s="182"/>
      <c r="O223" s="182"/>
      <c r="P223" s="182"/>
      <c r="Q223" s="182"/>
      <c r="R223" s="182"/>
      <c r="S223" s="182"/>
      <c r="T223" s="183"/>
      <c r="AT223" s="177" t="s">
        <v>126</v>
      </c>
      <c r="AU223" s="177" t="s">
        <v>124</v>
      </c>
      <c r="AV223" s="174" t="s">
        <v>124</v>
      </c>
      <c r="AW223" s="174" t="s">
        <v>31</v>
      </c>
      <c r="AX223" s="174" t="s">
        <v>79</v>
      </c>
      <c r="AY223" s="177" t="s">
        <v>115</v>
      </c>
    </row>
    <row r="224" s="27" customFormat="true" ht="16.5" hidden="false" customHeight="true" outlineLevel="0" collapsed="false">
      <c r="A224" s="22"/>
      <c r="B224" s="160"/>
      <c r="C224" s="161" t="s">
        <v>288</v>
      </c>
      <c r="D224" s="161" t="s">
        <v>118</v>
      </c>
      <c r="E224" s="162" t="s">
        <v>289</v>
      </c>
      <c r="F224" s="163" t="s">
        <v>290</v>
      </c>
      <c r="G224" s="164" t="s">
        <v>175</v>
      </c>
      <c r="H224" s="165" t="n">
        <v>7</v>
      </c>
      <c r="I224" s="166"/>
      <c r="J224" s="167" t="n">
        <f aca="false">ROUND(I224*H224,2)</f>
        <v>0</v>
      </c>
      <c r="K224" s="163"/>
      <c r="L224" s="23"/>
      <c r="M224" s="168"/>
      <c r="N224" s="169" t="s">
        <v>40</v>
      </c>
      <c r="O224" s="60"/>
      <c r="P224" s="170" t="n">
        <f aca="false">O224*H224</f>
        <v>0</v>
      </c>
      <c r="Q224" s="170" t="n">
        <v>0</v>
      </c>
      <c r="R224" s="170" t="n">
        <f aca="false">Q224*H224</f>
        <v>0</v>
      </c>
      <c r="S224" s="170" t="n">
        <v>0</v>
      </c>
      <c r="T224" s="171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2" t="s">
        <v>230</v>
      </c>
      <c r="AT224" s="172" t="s">
        <v>118</v>
      </c>
      <c r="AU224" s="172" t="s">
        <v>124</v>
      </c>
      <c r="AY224" s="3" t="s">
        <v>115</v>
      </c>
      <c r="BE224" s="173" t="n">
        <f aca="false">IF(N224="základní",J224,0)</f>
        <v>0</v>
      </c>
      <c r="BF224" s="173" t="n">
        <f aca="false">IF(N224="snížená",J224,0)</f>
        <v>0</v>
      </c>
      <c r="BG224" s="173" t="n">
        <f aca="false">IF(N224="zákl. přenesená",J224,0)</f>
        <v>0</v>
      </c>
      <c r="BH224" s="173" t="n">
        <f aca="false">IF(N224="sníž. přenesená",J224,0)</f>
        <v>0</v>
      </c>
      <c r="BI224" s="173" t="n">
        <f aca="false">IF(N224="nulová",J224,0)</f>
        <v>0</v>
      </c>
      <c r="BJ224" s="3" t="s">
        <v>124</v>
      </c>
      <c r="BK224" s="173" t="n">
        <f aca="false">ROUND(I224*H224,2)</f>
        <v>0</v>
      </c>
      <c r="BL224" s="3" t="s">
        <v>230</v>
      </c>
      <c r="BM224" s="172" t="s">
        <v>291</v>
      </c>
    </row>
    <row r="225" s="174" customFormat="true" ht="12.8" hidden="false" customHeight="false" outlineLevel="0" collapsed="false">
      <c r="B225" s="175"/>
      <c r="D225" s="176" t="s">
        <v>126</v>
      </c>
      <c r="E225" s="177"/>
      <c r="F225" s="178" t="s">
        <v>287</v>
      </c>
      <c r="H225" s="179" t="n">
        <v>7</v>
      </c>
      <c r="I225" s="180"/>
      <c r="L225" s="175"/>
      <c r="M225" s="181"/>
      <c r="N225" s="182"/>
      <c r="O225" s="182"/>
      <c r="P225" s="182"/>
      <c r="Q225" s="182"/>
      <c r="R225" s="182"/>
      <c r="S225" s="182"/>
      <c r="T225" s="183"/>
      <c r="AT225" s="177" t="s">
        <v>126</v>
      </c>
      <c r="AU225" s="177" t="s">
        <v>124</v>
      </c>
      <c r="AV225" s="174" t="s">
        <v>124</v>
      </c>
      <c r="AW225" s="174" t="s">
        <v>31</v>
      </c>
      <c r="AX225" s="174" t="s">
        <v>79</v>
      </c>
      <c r="AY225" s="177" t="s">
        <v>115</v>
      </c>
    </row>
    <row r="226" s="27" customFormat="true" ht="37.8" hidden="false" customHeight="true" outlineLevel="0" collapsed="false">
      <c r="A226" s="22"/>
      <c r="B226" s="160"/>
      <c r="C226" s="161" t="s">
        <v>292</v>
      </c>
      <c r="D226" s="161" t="s">
        <v>118</v>
      </c>
      <c r="E226" s="162" t="s">
        <v>293</v>
      </c>
      <c r="F226" s="163" t="s">
        <v>294</v>
      </c>
      <c r="G226" s="164" t="s">
        <v>175</v>
      </c>
      <c r="H226" s="165" t="n">
        <v>11</v>
      </c>
      <c r="I226" s="166"/>
      <c r="J226" s="167" t="n">
        <f aca="false">ROUND(I226*H226,2)</f>
        <v>0</v>
      </c>
      <c r="K226" s="163"/>
      <c r="L226" s="23"/>
      <c r="M226" s="168"/>
      <c r="N226" s="169" t="s">
        <v>40</v>
      </c>
      <c r="O226" s="60"/>
      <c r="P226" s="170" t="n">
        <f aca="false">O226*H226</f>
        <v>0</v>
      </c>
      <c r="Q226" s="170" t="n">
        <v>0</v>
      </c>
      <c r="R226" s="170" t="n">
        <f aca="false">Q226*H226</f>
        <v>0</v>
      </c>
      <c r="S226" s="170" t="n">
        <v>0</v>
      </c>
      <c r="T226" s="171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2" t="s">
        <v>230</v>
      </c>
      <c r="AT226" s="172" t="s">
        <v>118</v>
      </c>
      <c r="AU226" s="172" t="s">
        <v>124</v>
      </c>
      <c r="AY226" s="3" t="s">
        <v>115</v>
      </c>
      <c r="BE226" s="173" t="n">
        <f aca="false">IF(N226="základní",J226,0)</f>
        <v>0</v>
      </c>
      <c r="BF226" s="173" t="n">
        <f aca="false">IF(N226="snížená",J226,0)</f>
        <v>0</v>
      </c>
      <c r="BG226" s="173" t="n">
        <f aca="false">IF(N226="zákl. přenesená",J226,0)</f>
        <v>0</v>
      </c>
      <c r="BH226" s="173" t="n">
        <f aca="false">IF(N226="sníž. přenesená",J226,0)</f>
        <v>0</v>
      </c>
      <c r="BI226" s="173" t="n">
        <f aca="false">IF(N226="nulová",J226,0)</f>
        <v>0</v>
      </c>
      <c r="BJ226" s="3" t="s">
        <v>124</v>
      </c>
      <c r="BK226" s="173" t="n">
        <f aca="false">ROUND(I226*H226,2)</f>
        <v>0</v>
      </c>
      <c r="BL226" s="3" t="s">
        <v>230</v>
      </c>
      <c r="BM226" s="172" t="s">
        <v>295</v>
      </c>
    </row>
    <row r="227" s="174" customFormat="true" ht="12.8" hidden="false" customHeight="false" outlineLevel="0" collapsed="false">
      <c r="B227" s="175"/>
      <c r="D227" s="176" t="s">
        <v>126</v>
      </c>
      <c r="E227" s="177"/>
      <c r="F227" s="178" t="s">
        <v>296</v>
      </c>
      <c r="H227" s="179" t="n">
        <v>11</v>
      </c>
      <c r="I227" s="180"/>
      <c r="L227" s="175"/>
      <c r="M227" s="181"/>
      <c r="N227" s="182"/>
      <c r="O227" s="182"/>
      <c r="P227" s="182"/>
      <c r="Q227" s="182"/>
      <c r="R227" s="182"/>
      <c r="S227" s="182"/>
      <c r="T227" s="183"/>
      <c r="AT227" s="177" t="s">
        <v>126</v>
      </c>
      <c r="AU227" s="177" t="s">
        <v>124</v>
      </c>
      <c r="AV227" s="174" t="s">
        <v>124</v>
      </c>
      <c r="AW227" s="174" t="s">
        <v>31</v>
      </c>
      <c r="AX227" s="174" t="s">
        <v>79</v>
      </c>
      <c r="AY227" s="177" t="s">
        <v>115</v>
      </c>
    </row>
    <row r="228" s="27" customFormat="true" ht="16.5" hidden="false" customHeight="true" outlineLevel="0" collapsed="false">
      <c r="A228" s="22"/>
      <c r="B228" s="160"/>
      <c r="C228" s="161" t="s">
        <v>297</v>
      </c>
      <c r="D228" s="161" t="s">
        <v>118</v>
      </c>
      <c r="E228" s="162" t="s">
        <v>298</v>
      </c>
      <c r="F228" s="163" t="s">
        <v>299</v>
      </c>
      <c r="G228" s="164" t="s">
        <v>175</v>
      </c>
      <c r="H228" s="165" t="n">
        <v>11</v>
      </c>
      <c r="I228" s="166"/>
      <c r="J228" s="167" t="n">
        <f aca="false">ROUND(I228*H228,2)</f>
        <v>0</v>
      </c>
      <c r="K228" s="163"/>
      <c r="L228" s="23"/>
      <c r="M228" s="168"/>
      <c r="N228" s="169" t="s">
        <v>40</v>
      </c>
      <c r="O228" s="60"/>
      <c r="P228" s="170" t="n">
        <f aca="false">O228*H228</f>
        <v>0</v>
      </c>
      <c r="Q228" s="170" t="n">
        <v>0</v>
      </c>
      <c r="R228" s="170" t="n">
        <f aca="false">Q228*H228</f>
        <v>0</v>
      </c>
      <c r="S228" s="170" t="n">
        <v>0</v>
      </c>
      <c r="T228" s="171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2" t="s">
        <v>230</v>
      </c>
      <c r="AT228" s="172" t="s">
        <v>118</v>
      </c>
      <c r="AU228" s="172" t="s">
        <v>124</v>
      </c>
      <c r="AY228" s="3" t="s">
        <v>115</v>
      </c>
      <c r="BE228" s="173" t="n">
        <f aca="false">IF(N228="základní",J228,0)</f>
        <v>0</v>
      </c>
      <c r="BF228" s="173" t="n">
        <f aca="false">IF(N228="snížená",J228,0)</f>
        <v>0</v>
      </c>
      <c r="BG228" s="173" t="n">
        <f aca="false">IF(N228="zákl. přenesená",J228,0)</f>
        <v>0</v>
      </c>
      <c r="BH228" s="173" t="n">
        <f aca="false">IF(N228="sníž. přenesená",J228,0)</f>
        <v>0</v>
      </c>
      <c r="BI228" s="173" t="n">
        <f aca="false">IF(N228="nulová",J228,0)</f>
        <v>0</v>
      </c>
      <c r="BJ228" s="3" t="s">
        <v>124</v>
      </c>
      <c r="BK228" s="173" t="n">
        <f aca="false">ROUND(I228*H228,2)</f>
        <v>0</v>
      </c>
      <c r="BL228" s="3" t="s">
        <v>230</v>
      </c>
      <c r="BM228" s="172" t="s">
        <v>300</v>
      </c>
    </row>
    <row r="229" s="174" customFormat="true" ht="12.8" hidden="false" customHeight="false" outlineLevel="0" collapsed="false">
      <c r="B229" s="175"/>
      <c r="D229" s="176" t="s">
        <v>126</v>
      </c>
      <c r="E229" s="177"/>
      <c r="F229" s="178" t="s">
        <v>296</v>
      </c>
      <c r="H229" s="179" t="n">
        <v>11</v>
      </c>
      <c r="I229" s="180"/>
      <c r="L229" s="175"/>
      <c r="M229" s="181"/>
      <c r="N229" s="182"/>
      <c r="O229" s="182"/>
      <c r="P229" s="182"/>
      <c r="Q229" s="182"/>
      <c r="R229" s="182"/>
      <c r="S229" s="182"/>
      <c r="T229" s="183"/>
      <c r="AT229" s="177" t="s">
        <v>126</v>
      </c>
      <c r="AU229" s="177" t="s">
        <v>124</v>
      </c>
      <c r="AV229" s="174" t="s">
        <v>124</v>
      </c>
      <c r="AW229" s="174" t="s">
        <v>31</v>
      </c>
      <c r="AX229" s="174" t="s">
        <v>79</v>
      </c>
      <c r="AY229" s="177" t="s">
        <v>115</v>
      </c>
    </row>
    <row r="230" s="27" customFormat="true" ht="37.8" hidden="false" customHeight="true" outlineLevel="0" collapsed="false">
      <c r="A230" s="22"/>
      <c r="B230" s="160"/>
      <c r="C230" s="161" t="s">
        <v>301</v>
      </c>
      <c r="D230" s="161" t="s">
        <v>118</v>
      </c>
      <c r="E230" s="162" t="s">
        <v>302</v>
      </c>
      <c r="F230" s="163" t="s">
        <v>303</v>
      </c>
      <c r="G230" s="164" t="s">
        <v>175</v>
      </c>
      <c r="H230" s="165" t="n">
        <v>4</v>
      </c>
      <c r="I230" s="166"/>
      <c r="J230" s="167" t="n">
        <f aca="false">ROUND(I230*H230,2)</f>
        <v>0</v>
      </c>
      <c r="K230" s="163"/>
      <c r="L230" s="23"/>
      <c r="M230" s="168"/>
      <c r="N230" s="169" t="s">
        <v>40</v>
      </c>
      <c r="O230" s="60"/>
      <c r="P230" s="170" t="n">
        <f aca="false">O230*H230</f>
        <v>0</v>
      </c>
      <c r="Q230" s="170" t="n">
        <v>0</v>
      </c>
      <c r="R230" s="170" t="n">
        <f aca="false">Q230*H230</f>
        <v>0</v>
      </c>
      <c r="S230" s="170" t="n">
        <v>0</v>
      </c>
      <c r="T230" s="171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2" t="s">
        <v>230</v>
      </c>
      <c r="AT230" s="172" t="s">
        <v>118</v>
      </c>
      <c r="AU230" s="172" t="s">
        <v>124</v>
      </c>
      <c r="AY230" s="3" t="s">
        <v>115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3" t="s">
        <v>124</v>
      </c>
      <c r="BK230" s="173" t="n">
        <f aca="false">ROUND(I230*H230,2)</f>
        <v>0</v>
      </c>
      <c r="BL230" s="3" t="s">
        <v>230</v>
      </c>
      <c r="BM230" s="172" t="s">
        <v>304</v>
      </c>
    </row>
    <row r="231" s="174" customFormat="true" ht="12.8" hidden="false" customHeight="false" outlineLevel="0" collapsed="false">
      <c r="B231" s="175"/>
      <c r="D231" s="176" t="s">
        <v>126</v>
      </c>
      <c r="E231" s="177"/>
      <c r="F231" s="178" t="s">
        <v>305</v>
      </c>
      <c r="H231" s="179" t="n">
        <v>4</v>
      </c>
      <c r="I231" s="180"/>
      <c r="L231" s="175"/>
      <c r="M231" s="181"/>
      <c r="N231" s="182"/>
      <c r="O231" s="182"/>
      <c r="P231" s="182"/>
      <c r="Q231" s="182"/>
      <c r="R231" s="182"/>
      <c r="S231" s="182"/>
      <c r="T231" s="183"/>
      <c r="AT231" s="177" t="s">
        <v>126</v>
      </c>
      <c r="AU231" s="177" t="s">
        <v>124</v>
      </c>
      <c r="AV231" s="174" t="s">
        <v>124</v>
      </c>
      <c r="AW231" s="174" t="s">
        <v>31</v>
      </c>
      <c r="AX231" s="174" t="s">
        <v>79</v>
      </c>
      <c r="AY231" s="177" t="s">
        <v>115</v>
      </c>
    </row>
    <row r="232" s="27" customFormat="true" ht="16.5" hidden="false" customHeight="true" outlineLevel="0" collapsed="false">
      <c r="A232" s="22"/>
      <c r="B232" s="160"/>
      <c r="C232" s="161" t="s">
        <v>306</v>
      </c>
      <c r="D232" s="161" t="s">
        <v>118</v>
      </c>
      <c r="E232" s="162" t="s">
        <v>307</v>
      </c>
      <c r="F232" s="163" t="s">
        <v>308</v>
      </c>
      <c r="G232" s="164" t="s">
        <v>175</v>
      </c>
      <c r="H232" s="165" t="n">
        <v>4</v>
      </c>
      <c r="I232" s="166"/>
      <c r="J232" s="167" t="n">
        <f aca="false">ROUND(I232*H232,2)</f>
        <v>0</v>
      </c>
      <c r="K232" s="163"/>
      <c r="L232" s="23"/>
      <c r="M232" s="168"/>
      <c r="N232" s="169" t="s">
        <v>40</v>
      </c>
      <c r="O232" s="60"/>
      <c r="P232" s="170" t="n">
        <f aca="false">O232*H232</f>
        <v>0</v>
      </c>
      <c r="Q232" s="170" t="n">
        <v>0</v>
      </c>
      <c r="R232" s="170" t="n">
        <f aca="false">Q232*H232</f>
        <v>0</v>
      </c>
      <c r="S232" s="170" t="n">
        <v>0</v>
      </c>
      <c r="T232" s="171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2" t="s">
        <v>230</v>
      </c>
      <c r="AT232" s="172" t="s">
        <v>118</v>
      </c>
      <c r="AU232" s="172" t="s">
        <v>124</v>
      </c>
      <c r="AY232" s="3" t="s">
        <v>115</v>
      </c>
      <c r="BE232" s="173" t="n">
        <f aca="false">IF(N232="základní",J232,0)</f>
        <v>0</v>
      </c>
      <c r="BF232" s="173" t="n">
        <f aca="false">IF(N232="snížená",J232,0)</f>
        <v>0</v>
      </c>
      <c r="BG232" s="173" t="n">
        <f aca="false">IF(N232="zákl. přenesená",J232,0)</f>
        <v>0</v>
      </c>
      <c r="BH232" s="173" t="n">
        <f aca="false">IF(N232="sníž. přenesená",J232,0)</f>
        <v>0</v>
      </c>
      <c r="BI232" s="173" t="n">
        <f aca="false">IF(N232="nulová",J232,0)</f>
        <v>0</v>
      </c>
      <c r="BJ232" s="3" t="s">
        <v>124</v>
      </c>
      <c r="BK232" s="173" t="n">
        <f aca="false">ROUND(I232*H232,2)</f>
        <v>0</v>
      </c>
      <c r="BL232" s="3" t="s">
        <v>230</v>
      </c>
      <c r="BM232" s="172" t="s">
        <v>309</v>
      </c>
    </row>
    <row r="233" s="174" customFormat="true" ht="12.8" hidden="false" customHeight="false" outlineLevel="0" collapsed="false">
      <c r="B233" s="175"/>
      <c r="D233" s="176" t="s">
        <v>126</v>
      </c>
      <c r="E233" s="177"/>
      <c r="F233" s="178" t="s">
        <v>305</v>
      </c>
      <c r="H233" s="179" t="n">
        <v>4</v>
      </c>
      <c r="I233" s="180"/>
      <c r="L233" s="175"/>
      <c r="M233" s="181"/>
      <c r="N233" s="182"/>
      <c r="O233" s="182"/>
      <c r="P233" s="182"/>
      <c r="Q233" s="182"/>
      <c r="R233" s="182"/>
      <c r="S233" s="182"/>
      <c r="T233" s="183"/>
      <c r="AT233" s="177" t="s">
        <v>126</v>
      </c>
      <c r="AU233" s="177" t="s">
        <v>124</v>
      </c>
      <c r="AV233" s="174" t="s">
        <v>124</v>
      </c>
      <c r="AW233" s="174" t="s">
        <v>31</v>
      </c>
      <c r="AX233" s="174" t="s">
        <v>79</v>
      </c>
      <c r="AY233" s="177" t="s">
        <v>115</v>
      </c>
    </row>
    <row r="234" s="27" customFormat="true" ht="37.8" hidden="false" customHeight="true" outlineLevel="0" collapsed="false">
      <c r="A234" s="22"/>
      <c r="B234" s="160"/>
      <c r="C234" s="161" t="s">
        <v>310</v>
      </c>
      <c r="D234" s="161" t="s">
        <v>118</v>
      </c>
      <c r="E234" s="162" t="s">
        <v>311</v>
      </c>
      <c r="F234" s="163" t="s">
        <v>312</v>
      </c>
      <c r="G234" s="164" t="s">
        <v>175</v>
      </c>
      <c r="H234" s="165" t="n">
        <v>2</v>
      </c>
      <c r="I234" s="166"/>
      <c r="J234" s="167" t="n">
        <f aca="false">ROUND(I234*H234,2)</f>
        <v>0</v>
      </c>
      <c r="K234" s="163"/>
      <c r="L234" s="23"/>
      <c r="M234" s="168"/>
      <c r="N234" s="169" t="s">
        <v>40</v>
      </c>
      <c r="O234" s="60"/>
      <c r="P234" s="170" t="n">
        <f aca="false">O234*H234</f>
        <v>0</v>
      </c>
      <c r="Q234" s="170" t="n">
        <v>0</v>
      </c>
      <c r="R234" s="170" t="n">
        <f aca="false">Q234*H234</f>
        <v>0</v>
      </c>
      <c r="S234" s="170" t="n">
        <v>0</v>
      </c>
      <c r="T234" s="171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2" t="s">
        <v>230</v>
      </c>
      <c r="AT234" s="172" t="s">
        <v>118</v>
      </c>
      <c r="AU234" s="172" t="s">
        <v>124</v>
      </c>
      <c r="AY234" s="3" t="s">
        <v>115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3" t="s">
        <v>124</v>
      </c>
      <c r="BK234" s="173" t="n">
        <f aca="false">ROUND(I234*H234,2)</f>
        <v>0</v>
      </c>
      <c r="BL234" s="3" t="s">
        <v>230</v>
      </c>
      <c r="BM234" s="172" t="s">
        <v>313</v>
      </c>
    </row>
    <row r="235" s="174" customFormat="true" ht="12.8" hidden="false" customHeight="false" outlineLevel="0" collapsed="false">
      <c r="B235" s="175"/>
      <c r="D235" s="176" t="s">
        <v>126</v>
      </c>
      <c r="E235" s="177"/>
      <c r="F235" s="178" t="s">
        <v>314</v>
      </c>
      <c r="H235" s="179" t="n">
        <v>2</v>
      </c>
      <c r="I235" s="180"/>
      <c r="L235" s="175"/>
      <c r="M235" s="181"/>
      <c r="N235" s="182"/>
      <c r="O235" s="182"/>
      <c r="P235" s="182"/>
      <c r="Q235" s="182"/>
      <c r="R235" s="182"/>
      <c r="S235" s="182"/>
      <c r="T235" s="183"/>
      <c r="AT235" s="177" t="s">
        <v>126</v>
      </c>
      <c r="AU235" s="177" t="s">
        <v>124</v>
      </c>
      <c r="AV235" s="174" t="s">
        <v>124</v>
      </c>
      <c r="AW235" s="174" t="s">
        <v>31</v>
      </c>
      <c r="AX235" s="174" t="s">
        <v>79</v>
      </c>
      <c r="AY235" s="177" t="s">
        <v>115</v>
      </c>
    </row>
    <row r="236" s="27" customFormat="true" ht="16.5" hidden="false" customHeight="true" outlineLevel="0" collapsed="false">
      <c r="A236" s="22"/>
      <c r="B236" s="160"/>
      <c r="C236" s="161" t="s">
        <v>280</v>
      </c>
      <c r="D236" s="161" t="s">
        <v>118</v>
      </c>
      <c r="E236" s="162" t="s">
        <v>315</v>
      </c>
      <c r="F236" s="163" t="s">
        <v>316</v>
      </c>
      <c r="G236" s="164" t="s">
        <v>175</v>
      </c>
      <c r="H236" s="165" t="n">
        <v>2</v>
      </c>
      <c r="I236" s="166"/>
      <c r="J236" s="167" t="n">
        <f aca="false">ROUND(I236*H236,2)</f>
        <v>0</v>
      </c>
      <c r="K236" s="163"/>
      <c r="L236" s="23"/>
      <c r="M236" s="168"/>
      <c r="N236" s="169" t="s">
        <v>40</v>
      </c>
      <c r="O236" s="60"/>
      <c r="P236" s="170" t="n">
        <f aca="false">O236*H236</f>
        <v>0</v>
      </c>
      <c r="Q236" s="170" t="n">
        <v>0</v>
      </c>
      <c r="R236" s="170" t="n">
        <f aca="false">Q236*H236</f>
        <v>0</v>
      </c>
      <c r="S236" s="170" t="n">
        <v>0</v>
      </c>
      <c r="T236" s="171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2" t="s">
        <v>230</v>
      </c>
      <c r="AT236" s="172" t="s">
        <v>118</v>
      </c>
      <c r="AU236" s="172" t="s">
        <v>124</v>
      </c>
      <c r="AY236" s="3" t="s">
        <v>115</v>
      </c>
      <c r="BE236" s="173" t="n">
        <f aca="false">IF(N236="základní",J236,0)</f>
        <v>0</v>
      </c>
      <c r="BF236" s="173" t="n">
        <f aca="false">IF(N236="snížená",J236,0)</f>
        <v>0</v>
      </c>
      <c r="BG236" s="173" t="n">
        <f aca="false">IF(N236="zákl. přenesená",J236,0)</f>
        <v>0</v>
      </c>
      <c r="BH236" s="173" t="n">
        <f aca="false">IF(N236="sníž. přenesená",J236,0)</f>
        <v>0</v>
      </c>
      <c r="BI236" s="173" t="n">
        <f aca="false">IF(N236="nulová",J236,0)</f>
        <v>0</v>
      </c>
      <c r="BJ236" s="3" t="s">
        <v>124</v>
      </c>
      <c r="BK236" s="173" t="n">
        <f aca="false">ROUND(I236*H236,2)</f>
        <v>0</v>
      </c>
      <c r="BL236" s="3" t="s">
        <v>230</v>
      </c>
      <c r="BM236" s="172" t="s">
        <v>317</v>
      </c>
    </row>
    <row r="237" s="174" customFormat="true" ht="12.8" hidden="false" customHeight="false" outlineLevel="0" collapsed="false">
      <c r="B237" s="175"/>
      <c r="D237" s="176" t="s">
        <v>126</v>
      </c>
      <c r="E237" s="177"/>
      <c r="F237" s="178" t="s">
        <v>314</v>
      </c>
      <c r="H237" s="179" t="n">
        <v>2</v>
      </c>
      <c r="I237" s="180"/>
      <c r="L237" s="175"/>
      <c r="M237" s="181"/>
      <c r="N237" s="182"/>
      <c r="O237" s="182"/>
      <c r="P237" s="182"/>
      <c r="Q237" s="182"/>
      <c r="R237" s="182"/>
      <c r="S237" s="182"/>
      <c r="T237" s="183"/>
      <c r="AT237" s="177" t="s">
        <v>126</v>
      </c>
      <c r="AU237" s="177" t="s">
        <v>124</v>
      </c>
      <c r="AV237" s="174" t="s">
        <v>124</v>
      </c>
      <c r="AW237" s="174" t="s">
        <v>31</v>
      </c>
      <c r="AX237" s="174" t="s">
        <v>79</v>
      </c>
      <c r="AY237" s="177" t="s">
        <v>115</v>
      </c>
    </row>
    <row r="238" s="27" customFormat="true" ht="37.8" hidden="false" customHeight="true" outlineLevel="0" collapsed="false">
      <c r="A238" s="22"/>
      <c r="B238" s="160"/>
      <c r="C238" s="161" t="s">
        <v>318</v>
      </c>
      <c r="D238" s="161" t="s">
        <v>118</v>
      </c>
      <c r="E238" s="162" t="s">
        <v>319</v>
      </c>
      <c r="F238" s="163" t="s">
        <v>320</v>
      </c>
      <c r="G238" s="164" t="s">
        <v>175</v>
      </c>
      <c r="H238" s="165" t="n">
        <v>6</v>
      </c>
      <c r="I238" s="166"/>
      <c r="J238" s="167" t="n">
        <f aca="false">ROUND(I238*H238,2)</f>
        <v>0</v>
      </c>
      <c r="K238" s="163"/>
      <c r="L238" s="23"/>
      <c r="M238" s="168"/>
      <c r="N238" s="169" t="s">
        <v>40</v>
      </c>
      <c r="O238" s="60"/>
      <c r="P238" s="170" t="n">
        <f aca="false">O238*H238</f>
        <v>0</v>
      </c>
      <c r="Q238" s="170" t="n">
        <v>0</v>
      </c>
      <c r="R238" s="170" t="n">
        <f aca="false">Q238*H238</f>
        <v>0</v>
      </c>
      <c r="S238" s="170" t="n">
        <v>0</v>
      </c>
      <c r="T238" s="171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2" t="s">
        <v>230</v>
      </c>
      <c r="AT238" s="172" t="s">
        <v>118</v>
      </c>
      <c r="AU238" s="172" t="s">
        <v>124</v>
      </c>
      <c r="AY238" s="3" t="s">
        <v>115</v>
      </c>
      <c r="BE238" s="173" t="n">
        <f aca="false">IF(N238="základní",J238,0)</f>
        <v>0</v>
      </c>
      <c r="BF238" s="173" t="n">
        <f aca="false">IF(N238="snížená",J238,0)</f>
        <v>0</v>
      </c>
      <c r="BG238" s="173" t="n">
        <f aca="false">IF(N238="zákl. přenesená",J238,0)</f>
        <v>0</v>
      </c>
      <c r="BH238" s="173" t="n">
        <f aca="false">IF(N238="sníž. přenesená",J238,0)</f>
        <v>0</v>
      </c>
      <c r="BI238" s="173" t="n">
        <f aca="false">IF(N238="nulová",J238,0)</f>
        <v>0</v>
      </c>
      <c r="BJ238" s="3" t="s">
        <v>124</v>
      </c>
      <c r="BK238" s="173" t="n">
        <f aca="false">ROUND(I238*H238,2)</f>
        <v>0</v>
      </c>
      <c r="BL238" s="3" t="s">
        <v>230</v>
      </c>
      <c r="BM238" s="172" t="s">
        <v>321</v>
      </c>
    </row>
    <row r="239" s="174" customFormat="true" ht="12.8" hidden="false" customHeight="false" outlineLevel="0" collapsed="false">
      <c r="B239" s="175"/>
      <c r="D239" s="176" t="s">
        <v>126</v>
      </c>
      <c r="E239" s="177"/>
      <c r="F239" s="178" t="s">
        <v>322</v>
      </c>
      <c r="H239" s="179" t="n">
        <v>6</v>
      </c>
      <c r="I239" s="180"/>
      <c r="L239" s="175"/>
      <c r="M239" s="181"/>
      <c r="N239" s="182"/>
      <c r="O239" s="182"/>
      <c r="P239" s="182"/>
      <c r="Q239" s="182"/>
      <c r="R239" s="182"/>
      <c r="S239" s="182"/>
      <c r="T239" s="183"/>
      <c r="AT239" s="177" t="s">
        <v>126</v>
      </c>
      <c r="AU239" s="177" t="s">
        <v>124</v>
      </c>
      <c r="AV239" s="174" t="s">
        <v>124</v>
      </c>
      <c r="AW239" s="174" t="s">
        <v>31</v>
      </c>
      <c r="AX239" s="174" t="s">
        <v>79</v>
      </c>
      <c r="AY239" s="177" t="s">
        <v>115</v>
      </c>
    </row>
    <row r="240" s="27" customFormat="true" ht="37.8" hidden="false" customHeight="true" outlineLevel="0" collapsed="false">
      <c r="A240" s="22"/>
      <c r="B240" s="160"/>
      <c r="C240" s="161" t="s">
        <v>323</v>
      </c>
      <c r="D240" s="161" t="s">
        <v>118</v>
      </c>
      <c r="E240" s="162" t="s">
        <v>324</v>
      </c>
      <c r="F240" s="163" t="s">
        <v>325</v>
      </c>
      <c r="G240" s="164" t="s">
        <v>175</v>
      </c>
      <c r="H240" s="165" t="n">
        <v>1</v>
      </c>
      <c r="I240" s="166"/>
      <c r="J240" s="167" t="n">
        <f aca="false">ROUND(I240*H240,2)</f>
        <v>0</v>
      </c>
      <c r="K240" s="163"/>
      <c r="L240" s="23"/>
      <c r="M240" s="168"/>
      <c r="N240" s="169" t="s">
        <v>40</v>
      </c>
      <c r="O240" s="60"/>
      <c r="P240" s="170" t="n">
        <f aca="false">O240*H240</f>
        <v>0</v>
      </c>
      <c r="Q240" s="170" t="n">
        <v>0</v>
      </c>
      <c r="R240" s="170" t="n">
        <f aca="false">Q240*H240</f>
        <v>0</v>
      </c>
      <c r="S240" s="170" t="n">
        <v>0</v>
      </c>
      <c r="T240" s="171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2" t="s">
        <v>230</v>
      </c>
      <c r="AT240" s="172" t="s">
        <v>118</v>
      </c>
      <c r="AU240" s="172" t="s">
        <v>124</v>
      </c>
      <c r="AY240" s="3" t="s">
        <v>115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3" t="s">
        <v>124</v>
      </c>
      <c r="BK240" s="173" t="n">
        <f aca="false">ROUND(I240*H240,2)</f>
        <v>0</v>
      </c>
      <c r="BL240" s="3" t="s">
        <v>230</v>
      </c>
      <c r="BM240" s="172" t="s">
        <v>326</v>
      </c>
    </row>
    <row r="241" s="174" customFormat="true" ht="12.8" hidden="false" customHeight="false" outlineLevel="0" collapsed="false">
      <c r="B241" s="175"/>
      <c r="D241" s="176" t="s">
        <v>126</v>
      </c>
      <c r="E241" s="177"/>
      <c r="F241" s="178" t="s">
        <v>327</v>
      </c>
      <c r="H241" s="179" t="n">
        <v>1</v>
      </c>
      <c r="I241" s="180"/>
      <c r="L241" s="175"/>
      <c r="M241" s="181"/>
      <c r="N241" s="182"/>
      <c r="O241" s="182"/>
      <c r="P241" s="182"/>
      <c r="Q241" s="182"/>
      <c r="R241" s="182"/>
      <c r="S241" s="182"/>
      <c r="T241" s="183"/>
      <c r="AT241" s="177" t="s">
        <v>126</v>
      </c>
      <c r="AU241" s="177" t="s">
        <v>124</v>
      </c>
      <c r="AV241" s="174" t="s">
        <v>124</v>
      </c>
      <c r="AW241" s="174" t="s">
        <v>31</v>
      </c>
      <c r="AX241" s="174" t="s">
        <v>79</v>
      </c>
      <c r="AY241" s="177" t="s">
        <v>115</v>
      </c>
    </row>
    <row r="242" s="27" customFormat="true" ht="37.8" hidden="false" customHeight="true" outlineLevel="0" collapsed="false">
      <c r="A242" s="22"/>
      <c r="B242" s="160"/>
      <c r="C242" s="161" t="s">
        <v>328</v>
      </c>
      <c r="D242" s="161" t="s">
        <v>118</v>
      </c>
      <c r="E242" s="162" t="s">
        <v>329</v>
      </c>
      <c r="F242" s="163" t="s">
        <v>330</v>
      </c>
      <c r="G242" s="164" t="s">
        <v>175</v>
      </c>
      <c r="H242" s="165" t="n">
        <v>5</v>
      </c>
      <c r="I242" s="166"/>
      <c r="J242" s="167" t="n">
        <f aca="false">ROUND(I242*H242,2)</f>
        <v>0</v>
      </c>
      <c r="K242" s="163"/>
      <c r="L242" s="23"/>
      <c r="M242" s="168"/>
      <c r="N242" s="169" t="s">
        <v>40</v>
      </c>
      <c r="O242" s="60"/>
      <c r="P242" s="170" t="n">
        <f aca="false">O242*H242</f>
        <v>0</v>
      </c>
      <c r="Q242" s="170" t="n">
        <v>0</v>
      </c>
      <c r="R242" s="170" t="n">
        <f aca="false">Q242*H242</f>
        <v>0</v>
      </c>
      <c r="S242" s="170" t="n">
        <v>0</v>
      </c>
      <c r="T242" s="171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2" t="s">
        <v>230</v>
      </c>
      <c r="AT242" s="172" t="s">
        <v>118</v>
      </c>
      <c r="AU242" s="172" t="s">
        <v>124</v>
      </c>
      <c r="AY242" s="3" t="s">
        <v>115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3" t="s">
        <v>124</v>
      </c>
      <c r="BK242" s="173" t="n">
        <f aca="false">ROUND(I242*H242,2)</f>
        <v>0</v>
      </c>
      <c r="BL242" s="3" t="s">
        <v>230</v>
      </c>
      <c r="BM242" s="172" t="s">
        <v>331</v>
      </c>
    </row>
    <row r="243" s="174" customFormat="true" ht="12.8" hidden="false" customHeight="false" outlineLevel="0" collapsed="false">
      <c r="B243" s="175"/>
      <c r="D243" s="176" t="s">
        <v>126</v>
      </c>
      <c r="E243" s="177"/>
      <c r="F243" s="178" t="s">
        <v>332</v>
      </c>
      <c r="H243" s="179" t="n">
        <v>5</v>
      </c>
      <c r="I243" s="180"/>
      <c r="L243" s="175"/>
      <c r="M243" s="181"/>
      <c r="N243" s="182"/>
      <c r="O243" s="182"/>
      <c r="P243" s="182"/>
      <c r="Q243" s="182"/>
      <c r="R243" s="182"/>
      <c r="S243" s="182"/>
      <c r="T243" s="183"/>
      <c r="AT243" s="177" t="s">
        <v>126</v>
      </c>
      <c r="AU243" s="177" t="s">
        <v>124</v>
      </c>
      <c r="AV243" s="174" t="s">
        <v>124</v>
      </c>
      <c r="AW243" s="174" t="s">
        <v>31</v>
      </c>
      <c r="AX243" s="174" t="s">
        <v>79</v>
      </c>
      <c r="AY243" s="177" t="s">
        <v>115</v>
      </c>
    </row>
    <row r="244" s="27" customFormat="true" ht="24.15" hidden="false" customHeight="true" outlineLevel="0" collapsed="false">
      <c r="A244" s="22"/>
      <c r="B244" s="160"/>
      <c r="C244" s="161" t="s">
        <v>333</v>
      </c>
      <c r="D244" s="161" t="s">
        <v>118</v>
      </c>
      <c r="E244" s="162" t="s">
        <v>334</v>
      </c>
      <c r="F244" s="163" t="s">
        <v>335</v>
      </c>
      <c r="G244" s="164" t="s">
        <v>264</v>
      </c>
      <c r="H244" s="201"/>
      <c r="I244" s="166"/>
      <c r="J244" s="167" t="n">
        <f aca="false">ROUND(I244*H244,2)</f>
        <v>0</v>
      </c>
      <c r="K244" s="163" t="s">
        <v>122</v>
      </c>
      <c r="L244" s="23"/>
      <c r="M244" s="168"/>
      <c r="N244" s="169" t="s">
        <v>40</v>
      </c>
      <c r="O244" s="60"/>
      <c r="P244" s="170" t="n">
        <f aca="false">O244*H244</f>
        <v>0</v>
      </c>
      <c r="Q244" s="170" t="n">
        <v>0</v>
      </c>
      <c r="R244" s="170" t="n">
        <f aca="false">Q244*H244</f>
        <v>0</v>
      </c>
      <c r="S244" s="170" t="n">
        <v>0</v>
      </c>
      <c r="T244" s="171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2" t="s">
        <v>230</v>
      </c>
      <c r="AT244" s="172" t="s">
        <v>118</v>
      </c>
      <c r="AU244" s="172" t="s">
        <v>124</v>
      </c>
      <c r="AY244" s="3" t="s">
        <v>115</v>
      </c>
      <c r="BE244" s="173" t="n">
        <f aca="false">IF(N244="základní",J244,0)</f>
        <v>0</v>
      </c>
      <c r="BF244" s="173" t="n">
        <f aca="false">IF(N244="snížená",J244,0)</f>
        <v>0</v>
      </c>
      <c r="BG244" s="173" t="n">
        <f aca="false">IF(N244="zákl. přenesená",J244,0)</f>
        <v>0</v>
      </c>
      <c r="BH244" s="173" t="n">
        <f aca="false">IF(N244="sníž. přenesená",J244,0)</f>
        <v>0</v>
      </c>
      <c r="BI244" s="173" t="n">
        <f aca="false">IF(N244="nulová",J244,0)</f>
        <v>0</v>
      </c>
      <c r="BJ244" s="3" t="s">
        <v>124</v>
      </c>
      <c r="BK244" s="173" t="n">
        <f aca="false">ROUND(I244*H244,2)</f>
        <v>0</v>
      </c>
      <c r="BL244" s="3" t="s">
        <v>230</v>
      </c>
      <c r="BM244" s="172" t="s">
        <v>336</v>
      </c>
    </row>
    <row r="245" s="146" customFormat="true" ht="22.8" hidden="false" customHeight="true" outlineLevel="0" collapsed="false">
      <c r="B245" s="147"/>
      <c r="D245" s="148" t="s">
        <v>73</v>
      </c>
      <c r="E245" s="158" t="s">
        <v>337</v>
      </c>
      <c r="F245" s="158" t="s">
        <v>338</v>
      </c>
      <c r="I245" s="150"/>
      <c r="J245" s="159" t="n">
        <f aca="false">BK245</f>
        <v>0</v>
      </c>
      <c r="L245" s="147"/>
      <c r="M245" s="152"/>
      <c r="N245" s="153"/>
      <c r="O245" s="153"/>
      <c r="P245" s="154" t="n">
        <f aca="false">SUM(P246:P255)</f>
        <v>0</v>
      </c>
      <c r="Q245" s="153"/>
      <c r="R245" s="154" t="n">
        <f aca="false">SUM(R246:R255)</f>
        <v>0.015574</v>
      </c>
      <c r="S245" s="153"/>
      <c r="T245" s="155" t="n">
        <f aca="false">SUM(T246:T255)</f>
        <v>0</v>
      </c>
      <c r="AR245" s="148" t="s">
        <v>124</v>
      </c>
      <c r="AT245" s="156" t="s">
        <v>73</v>
      </c>
      <c r="AU245" s="156" t="s">
        <v>79</v>
      </c>
      <c r="AY245" s="148" t="s">
        <v>115</v>
      </c>
      <c r="BK245" s="157" t="n">
        <f aca="false">SUM(BK246:BK255)</f>
        <v>0</v>
      </c>
    </row>
    <row r="246" s="27" customFormat="true" ht="16.5" hidden="false" customHeight="true" outlineLevel="0" collapsed="false">
      <c r="A246" s="22"/>
      <c r="B246" s="160"/>
      <c r="C246" s="161" t="s">
        <v>339</v>
      </c>
      <c r="D246" s="161" t="s">
        <v>118</v>
      </c>
      <c r="E246" s="162" t="s">
        <v>340</v>
      </c>
      <c r="F246" s="163" t="s">
        <v>341</v>
      </c>
      <c r="G246" s="164" t="s">
        <v>121</v>
      </c>
      <c r="H246" s="165" t="n">
        <v>59.9</v>
      </c>
      <c r="I246" s="166"/>
      <c r="J246" s="167" t="n">
        <f aca="false">ROUND(I246*H246,2)</f>
        <v>0</v>
      </c>
      <c r="K246" s="163" t="s">
        <v>122</v>
      </c>
      <c r="L246" s="23"/>
      <c r="M246" s="168"/>
      <c r="N246" s="169" t="s">
        <v>40</v>
      </c>
      <c r="O246" s="60"/>
      <c r="P246" s="170" t="n">
        <f aca="false">O246*H246</f>
        <v>0</v>
      </c>
      <c r="Q246" s="170" t="n">
        <v>0.00026</v>
      </c>
      <c r="R246" s="170" t="n">
        <f aca="false">Q246*H246</f>
        <v>0.015574</v>
      </c>
      <c r="S246" s="170" t="n">
        <v>0</v>
      </c>
      <c r="T246" s="171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2" t="s">
        <v>230</v>
      </c>
      <c r="AT246" s="172" t="s">
        <v>118</v>
      </c>
      <c r="AU246" s="172" t="s">
        <v>124</v>
      </c>
      <c r="AY246" s="3" t="s">
        <v>115</v>
      </c>
      <c r="BE246" s="173" t="n">
        <f aca="false">IF(N246="základní",J246,0)</f>
        <v>0</v>
      </c>
      <c r="BF246" s="173" t="n">
        <f aca="false">IF(N246="snížená",J246,0)</f>
        <v>0</v>
      </c>
      <c r="BG246" s="173" t="n">
        <f aca="false">IF(N246="zákl. přenesená",J246,0)</f>
        <v>0</v>
      </c>
      <c r="BH246" s="173" t="n">
        <f aca="false">IF(N246="sníž. přenesená",J246,0)</f>
        <v>0</v>
      </c>
      <c r="BI246" s="173" t="n">
        <f aca="false">IF(N246="nulová",J246,0)</f>
        <v>0</v>
      </c>
      <c r="BJ246" s="3" t="s">
        <v>124</v>
      </c>
      <c r="BK246" s="173" t="n">
        <f aca="false">ROUND(I246*H246,2)</f>
        <v>0</v>
      </c>
      <c r="BL246" s="3" t="s">
        <v>230</v>
      </c>
      <c r="BM246" s="172" t="s">
        <v>342</v>
      </c>
    </row>
    <row r="247" s="174" customFormat="true" ht="12.8" hidden="false" customHeight="false" outlineLevel="0" collapsed="false">
      <c r="B247" s="175"/>
      <c r="D247" s="176" t="s">
        <v>126</v>
      </c>
      <c r="E247" s="177"/>
      <c r="F247" s="178" t="s">
        <v>343</v>
      </c>
      <c r="H247" s="179" t="n">
        <v>16.52</v>
      </c>
      <c r="I247" s="180"/>
      <c r="L247" s="175"/>
      <c r="M247" s="181"/>
      <c r="N247" s="182"/>
      <c r="O247" s="182"/>
      <c r="P247" s="182"/>
      <c r="Q247" s="182"/>
      <c r="R247" s="182"/>
      <c r="S247" s="182"/>
      <c r="T247" s="183"/>
      <c r="AT247" s="177" t="s">
        <v>126</v>
      </c>
      <c r="AU247" s="177" t="s">
        <v>124</v>
      </c>
      <c r="AV247" s="174" t="s">
        <v>124</v>
      </c>
      <c r="AW247" s="174" t="s">
        <v>31</v>
      </c>
      <c r="AX247" s="174" t="s">
        <v>74</v>
      </c>
      <c r="AY247" s="177" t="s">
        <v>115</v>
      </c>
    </row>
    <row r="248" s="184" customFormat="true" ht="12.8" hidden="false" customHeight="false" outlineLevel="0" collapsed="false">
      <c r="B248" s="185"/>
      <c r="D248" s="176" t="s">
        <v>126</v>
      </c>
      <c r="E248" s="186"/>
      <c r="F248" s="187" t="s">
        <v>128</v>
      </c>
      <c r="H248" s="186"/>
      <c r="I248" s="188"/>
      <c r="L248" s="185"/>
      <c r="M248" s="189"/>
      <c r="N248" s="190"/>
      <c r="O248" s="190"/>
      <c r="P248" s="190"/>
      <c r="Q248" s="190"/>
      <c r="R248" s="190"/>
      <c r="S248" s="190"/>
      <c r="T248" s="191"/>
      <c r="AT248" s="186" t="s">
        <v>126</v>
      </c>
      <c r="AU248" s="186" t="s">
        <v>124</v>
      </c>
      <c r="AV248" s="184" t="s">
        <v>79</v>
      </c>
      <c r="AW248" s="184" t="s">
        <v>31</v>
      </c>
      <c r="AX248" s="184" t="s">
        <v>74</v>
      </c>
      <c r="AY248" s="186" t="s">
        <v>115</v>
      </c>
    </row>
    <row r="249" s="174" customFormat="true" ht="12.8" hidden="false" customHeight="false" outlineLevel="0" collapsed="false">
      <c r="B249" s="175"/>
      <c r="D249" s="176" t="s">
        <v>126</v>
      </c>
      <c r="E249" s="177"/>
      <c r="F249" s="178" t="s">
        <v>344</v>
      </c>
      <c r="H249" s="179" t="n">
        <v>23.32</v>
      </c>
      <c r="I249" s="180"/>
      <c r="L249" s="175"/>
      <c r="M249" s="181"/>
      <c r="N249" s="182"/>
      <c r="O249" s="182"/>
      <c r="P249" s="182"/>
      <c r="Q249" s="182"/>
      <c r="R249" s="182"/>
      <c r="S249" s="182"/>
      <c r="T249" s="183"/>
      <c r="AT249" s="177" t="s">
        <v>126</v>
      </c>
      <c r="AU249" s="177" t="s">
        <v>124</v>
      </c>
      <c r="AV249" s="174" t="s">
        <v>124</v>
      </c>
      <c r="AW249" s="174" t="s">
        <v>31</v>
      </c>
      <c r="AX249" s="174" t="s">
        <v>74</v>
      </c>
      <c r="AY249" s="177" t="s">
        <v>115</v>
      </c>
    </row>
    <row r="250" s="174" customFormat="true" ht="12.8" hidden="false" customHeight="false" outlineLevel="0" collapsed="false">
      <c r="B250" s="175"/>
      <c r="D250" s="176" t="s">
        <v>126</v>
      </c>
      <c r="E250" s="177"/>
      <c r="F250" s="178" t="s">
        <v>345</v>
      </c>
      <c r="H250" s="179" t="n">
        <v>6.08</v>
      </c>
      <c r="I250" s="180"/>
      <c r="L250" s="175"/>
      <c r="M250" s="181"/>
      <c r="N250" s="182"/>
      <c r="O250" s="182"/>
      <c r="P250" s="182"/>
      <c r="Q250" s="182"/>
      <c r="R250" s="182"/>
      <c r="S250" s="182"/>
      <c r="T250" s="183"/>
      <c r="AT250" s="177" t="s">
        <v>126</v>
      </c>
      <c r="AU250" s="177" t="s">
        <v>124</v>
      </c>
      <c r="AV250" s="174" t="s">
        <v>124</v>
      </c>
      <c r="AW250" s="174" t="s">
        <v>31</v>
      </c>
      <c r="AX250" s="174" t="s">
        <v>74</v>
      </c>
      <c r="AY250" s="177" t="s">
        <v>115</v>
      </c>
    </row>
    <row r="251" s="174" customFormat="true" ht="12.8" hidden="false" customHeight="false" outlineLevel="0" collapsed="false">
      <c r="B251" s="175"/>
      <c r="D251" s="176" t="s">
        <v>126</v>
      </c>
      <c r="E251" s="177"/>
      <c r="F251" s="178" t="s">
        <v>346</v>
      </c>
      <c r="H251" s="179" t="n">
        <v>3.36</v>
      </c>
      <c r="I251" s="180"/>
      <c r="L251" s="175"/>
      <c r="M251" s="181"/>
      <c r="N251" s="182"/>
      <c r="O251" s="182"/>
      <c r="P251" s="182"/>
      <c r="Q251" s="182"/>
      <c r="R251" s="182"/>
      <c r="S251" s="182"/>
      <c r="T251" s="183"/>
      <c r="AT251" s="177" t="s">
        <v>126</v>
      </c>
      <c r="AU251" s="177" t="s">
        <v>124</v>
      </c>
      <c r="AV251" s="174" t="s">
        <v>124</v>
      </c>
      <c r="AW251" s="174" t="s">
        <v>31</v>
      </c>
      <c r="AX251" s="174" t="s">
        <v>74</v>
      </c>
      <c r="AY251" s="177" t="s">
        <v>115</v>
      </c>
    </row>
    <row r="252" s="174" customFormat="true" ht="12.8" hidden="false" customHeight="false" outlineLevel="0" collapsed="false">
      <c r="B252" s="175"/>
      <c r="D252" s="176" t="s">
        <v>126</v>
      </c>
      <c r="E252" s="177"/>
      <c r="F252" s="178" t="s">
        <v>347</v>
      </c>
      <c r="H252" s="179" t="n">
        <v>4.92</v>
      </c>
      <c r="I252" s="180"/>
      <c r="L252" s="175"/>
      <c r="M252" s="181"/>
      <c r="N252" s="182"/>
      <c r="O252" s="182"/>
      <c r="P252" s="182"/>
      <c r="Q252" s="182"/>
      <c r="R252" s="182"/>
      <c r="S252" s="182"/>
      <c r="T252" s="183"/>
      <c r="AT252" s="177" t="s">
        <v>126</v>
      </c>
      <c r="AU252" s="177" t="s">
        <v>124</v>
      </c>
      <c r="AV252" s="174" t="s">
        <v>124</v>
      </c>
      <c r="AW252" s="174" t="s">
        <v>31</v>
      </c>
      <c r="AX252" s="174" t="s">
        <v>74</v>
      </c>
      <c r="AY252" s="177" t="s">
        <v>115</v>
      </c>
    </row>
    <row r="253" s="174" customFormat="true" ht="12.8" hidden="false" customHeight="false" outlineLevel="0" collapsed="false">
      <c r="B253" s="175"/>
      <c r="D253" s="176" t="s">
        <v>126</v>
      </c>
      <c r="E253" s="177"/>
      <c r="F253" s="178" t="s">
        <v>348</v>
      </c>
      <c r="H253" s="179" t="n">
        <v>0.7</v>
      </c>
      <c r="I253" s="180"/>
      <c r="L253" s="175"/>
      <c r="M253" s="181"/>
      <c r="N253" s="182"/>
      <c r="O253" s="182"/>
      <c r="P253" s="182"/>
      <c r="Q253" s="182"/>
      <c r="R253" s="182"/>
      <c r="S253" s="182"/>
      <c r="T253" s="183"/>
      <c r="AT253" s="177" t="s">
        <v>126</v>
      </c>
      <c r="AU253" s="177" t="s">
        <v>124</v>
      </c>
      <c r="AV253" s="174" t="s">
        <v>124</v>
      </c>
      <c r="AW253" s="174" t="s">
        <v>31</v>
      </c>
      <c r="AX253" s="174" t="s">
        <v>74</v>
      </c>
      <c r="AY253" s="177" t="s">
        <v>115</v>
      </c>
    </row>
    <row r="254" s="174" customFormat="true" ht="12.8" hidden="false" customHeight="false" outlineLevel="0" collapsed="false">
      <c r="B254" s="175"/>
      <c r="D254" s="176" t="s">
        <v>126</v>
      </c>
      <c r="E254" s="177"/>
      <c r="F254" s="178" t="s">
        <v>349</v>
      </c>
      <c r="H254" s="179" t="n">
        <v>5</v>
      </c>
      <c r="I254" s="180"/>
      <c r="L254" s="175"/>
      <c r="M254" s="181"/>
      <c r="N254" s="182"/>
      <c r="O254" s="182"/>
      <c r="P254" s="182"/>
      <c r="Q254" s="182"/>
      <c r="R254" s="182"/>
      <c r="S254" s="182"/>
      <c r="T254" s="183"/>
      <c r="AT254" s="177" t="s">
        <v>126</v>
      </c>
      <c r="AU254" s="177" t="s">
        <v>124</v>
      </c>
      <c r="AV254" s="174" t="s">
        <v>124</v>
      </c>
      <c r="AW254" s="174" t="s">
        <v>31</v>
      </c>
      <c r="AX254" s="174" t="s">
        <v>74</v>
      </c>
      <c r="AY254" s="177" t="s">
        <v>115</v>
      </c>
    </row>
    <row r="255" s="192" customFormat="true" ht="12.8" hidden="false" customHeight="false" outlineLevel="0" collapsed="false">
      <c r="B255" s="193"/>
      <c r="D255" s="176" t="s">
        <v>126</v>
      </c>
      <c r="E255" s="194"/>
      <c r="F255" s="195" t="s">
        <v>135</v>
      </c>
      <c r="H255" s="196" t="n">
        <v>59.9</v>
      </c>
      <c r="I255" s="197"/>
      <c r="L255" s="193"/>
      <c r="M255" s="198"/>
      <c r="N255" s="199"/>
      <c r="O255" s="199"/>
      <c r="P255" s="199"/>
      <c r="Q255" s="199"/>
      <c r="R255" s="199"/>
      <c r="S255" s="199"/>
      <c r="T255" s="200"/>
      <c r="AT255" s="194" t="s">
        <v>126</v>
      </c>
      <c r="AU255" s="194" t="s">
        <v>124</v>
      </c>
      <c r="AV255" s="192" t="s">
        <v>123</v>
      </c>
      <c r="AW255" s="192" t="s">
        <v>31</v>
      </c>
      <c r="AX255" s="192" t="s">
        <v>79</v>
      </c>
      <c r="AY255" s="194" t="s">
        <v>115</v>
      </c>
    </row>
    <row r="256" s="146" customFormat="true" ht="25.9" hidden="false" customHeight="true" outlineLevel="0" collapsed="false">
      <c r="B256" s="147"/>
      <c r="D256" s="148" t="s">
        <v>73</v>
      </c>
      <c r="E256" s="149" t="s">
        <v>350</v>
      </c>
      <c r="F256" s="149" t="s">
        <v>351</v>
      </c>
      <c r="I256" s="150"/>
      <c r="J256" s="151" t="n">
        <f aca="false">BK256</f>
        <v>0</v>
      </c>
      <c r="L256" s="147"/>
      <c r="M256" s="152"/>
      <c r="N256" s="153"/>
      <c r="O256" s="153"/>
      <c r="P256" s="154" t="n">
        <f aca="false">P257+P259+P261</f>
        <v>0</v>
      </c>
      <c r="Q256" s="153"/>
      <c r="R256" s="154" t="n">
        <f aca="false">R257+R259+R261</f>
        <v>0</v>
      </c>
      <c r="S256" s="153"/>
      <c r="T256" s="155" t="n">
        <f aca="false">T257+T259+T261</f>
        <v>0</v>
      </c>
      <c r="AR256" s="148" t="s">
        <v>161</v>
      </c>
      <c r="AT256" s="156" t="s">
        <v>73</v>
      </c>
      <c r="AU256" s="156" t="s">
        <v>74</v>
      </c>
      <c r="AY256" s="148" t="s">
        <v>115</v>
      </c>
      <c r="BK256" s="157" t="n">
        <f aca="false">BK257+BK259+BK261</f>
        <v>0</v>
      </c>
    </row>
    <row r="257" s="146" customFormat="true" ht="22.8" hidden="false" customHeight="true" outlineLevel="0" collapsed="false">
      <c r="B257" s="147"/>
      <c r="D257" s="148" t="s">
        <v>73</v>
      </c>
      <c r="E257" s="158" t="s">
        <v>352</v>
      </c>
      <c r="F257" s="158" t="s">
        <v>353</v>
      </c>
      <c r="I257" s="150"/>
      <c r="J257" s="159" t="n">
        <f aca="false">BK257</f>
        <v>0</v>
      </c>
      <c r="L257" s="147"/>
      <c r="M257" s="152"/>
      <c r="N257" s="153"/>
      <c r="O257" s="153"/>
      <c r="P257" s="154" t="n">
        <f aca="false">P258</f>
        <v>0</v>
      </c>
      <c r="Q257" s="153"/>
      <c r="R257" s="154" t="n">
        <f aca="false">R258</f>
        <v>0</v>
      </c>
      <c r="S257" s="153"/>
      <c r="T257" s="155" t="n">
        <f aca="false">T258</f>
        <v>0</v>
      </c>
      <c r="AR257" s="148" t="s">
        <v>161</v>
      </c>
      <c r="AT257" s="156" t="s">
        <v>73</v>
      </c>
      <c r="AU257" s="156" t="s">
        <v>79</v>
      </c>
      <c r="AY257" s="148" t="s">
        <v>115</v>
      </c>
      <c r="BK257" s="157" t="n">
        <f aca="false">BK258</f>
        <v>0</v>
      </c>
    </row>
    <row r="258" s="27" customFormat="true" ht="16.5" hidden="false" customHeight="true" outlineLevel="0" collapsed="false">
      <c r="A258" s="22"/>
      <c r="B258" s="160"/>
      <c r="C258" s="161" t="s">
        <v>354</v>
      </c>
      <c r="D258" s="161" t="s">
        <v>118</v>
      </c>
      <c r="E258" s="162" t="s">
        <v>355</v>
      </c>
      <c r="F258" s="163" t="s">
        <v>356</v>
      </c>
      <c r="G258" s="164" t="s">
        <v>200</v>
      </c>
      <c r="H258" s="165" t="n">
        <v>1</v>
      </c>
      <c r="I258" s="166"/>
      <c r="J258" s="167" t="n">
        <f aca="false">ROUND(I258*H258,2)</f>
        <v>0</v>
      </c>
      <c r="K258" s="163" t="s">
        <v>122</v>
      </c>
      <c r="L258" s="23"/>
      <c r="M258" s="168"/>
      <c r="N258" s="169" t="s">
        <v>40</v>
      </c>
      <c r="O258" s="60"/>
      <c r="P258" s="170" t="n">
        <f aca="false">O258*H258</f>
        <v>0</v>
      </c>
      <c r="Q258" s="170" t="n">
        <v>0</v>
      </c>
      <c r="R258" s="170" t="n">
        <f aca="false">Q258*H258</f>
        <v>0</v>
      </c>
      <c r="S258" s="170" t="n">
        <v>0</v>
      </c>
      <c r="T258" s="171" t="n">
        <f aca="false">S258*H258</f>
        <v>0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72" t="s">
        <v>357</v>
      </c>
      <c r="AT258" s="172" t="s">
        <v>118</v>
      </c>
      <c r="AU258" s="172" t="s">
        <v>124</v>
      </c>
      <c r="AY258" s="3" t="s">
        <v>115</v>
      </c>
      <c r="BE258" s="173" t="n">
        <f aca="false">IF(N258="základní",J258,0)</f>
        <v>0</v>
      </c>
      <c r="BF258" s="173" t="n">
        <f aca="false">IF(N258="snížená",J258,0)</f>
        <v>0</v>
      </c>
      <c r="BG258" s="173" t="n">
        <f aca="false">IF(N258="zákl. přenesená",J258,0)</f>
        <v>0</v>
      </c>
      <c r="BH258" s="173" t="n">
        <f aca="false">IF(N258="sníž. přenesená",J258,0)</f>
        <v>0</v>
      </c>
      <c r="BI258" s="173" t="n">
        <f aca="false">IF(N258="nulová",J258,0)</f>
        <v>0</v>
      </c>
      <c r="BJ258" s="3" t="s">
        <v>124</v>
      </c>
      <c r="BK258" s="173" t="n">
        <f aca="false">ROUND(I258*H258,2)</f>
        <v>0</v>
      </c>
      <c r="BL258" s="3" t="s">
        <v>357</v>
      </c>
      <c r="BM258" s="172" t="s">
        <v>358</v>
      </c>
    </row>
    <row r="259" s="146" customFormat="true" ht="22.8" hidden="false" customHeight="true" outlineLevel="0" collapsed="false">
      <c r="B259" s="147"/>
      <c r="D259" s="148" t="s">
        <v>73</v>
      </c>
      <c r="E259" s="158" t="s">
        <v>359</v>
      </c>
      <c r="F259" s="158" t="s">
        <v>360</v>
      </c>
      <c r="I259" s="150"/>
      <c r="J259" s="159" t="n">
        <f aca="false">BK259</f>
        <v>0</v>
      </c>
      <c r="L259" s="147"/>
      <c r="M259" s="152"/>
      <c r="N259" s="153"/>
      <c r="O259" s="153"/>
      <c r="P259" s="154" t="n">
        <f aca="false">P260</f>
        <v>0</v>
      </c>
      <c r="Q259" s="153"/>
      <c r="R259" s="154" t="n">
        <f aca="false">R260</f>
        <v>0</v>
      </c>
      <c r="S259" s="153"/>
      <c r="T259" s="155" t="n">
        <f aca="false">T260</f>
        <v>0</v>
      </c>
      <c r="AR259" s="148" t="s">
        <v>161</v>
      </c>
      <c r="AT259" s="156" t="s">
        <v>73</v>
      </c>
      <c r="AU259" s="156" t="s">
        <v>79</v>
      </c>
      <c r="AY259" s="148" t="s">
        <v>115</v>
      </c>
      <c r="BK259" s="157" t="n">
        <f aca="false">BK260</f>
        <v>0</v>
      </c>
    </row>
    <row r="260" s="27" customFormat="true" ht="16.5" hidden="false" customHeight="true" outlineLevel="0" collapsed="false">
      <c r="A260" s="22"/>
      <c r="B260" s="160"/>
      <c r="C260" s="161" t="s">
        <v>361</v>
      </c>
      <c r="D260" s="161" t="s">
        <v>118</v>
      </c>
      <c r="E260" s="162" t="s">
        <v>362</v>
      </c>
      <c r="F260" s="163" t="s">
        <v>363</v>
      </c>
      <c r="G260" s="164" t="s">
        <v>200</v>
      </c>
      <c r="H260" s="165" t="n">
        <v>1</v>
      </c>
      <c r="I260" s="166"/>
      <c r="J260" s="167" t="n">
        <f aca="false">ROUND(I260*H260,2)</f>
        <v>0</v>
      </c>
      <c r="K260" s="163" t="s">
        <v>122</v>
      </c>
      <c r="L260" s="23"/>
      <c r="M260" s="168"/>
      <c r="N260" s="169" t="s">
        <v>40</v>
      </c>
      <c r="O260" s="60"/>
      <c r="P260" s="170" t="n">
        <f aca="false">O260*H260</f>
        <v>0</v>
      </c>
      <c r="Q260" s="170" t="n">
        <v>0</v>
      </c>
      <c r="R260" s="170" t="n">
        <f aca="false">Q260*H260</f>
        <v>0</v>
      </c>
      <c r="S260" s="170" t="n">
        <v>0</v>
      </c>
      <c r="T260" s="171" t="n">
        <f aca="false">S260*H260</f>
        <v>0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2" t="s">
        <v>357</v>
      </c>
      <c r="AT260" s="172" t="s">
        <v>118</v>
      </c>
      <c r="AU260" s="172" t="s">
        <v>124</v>
      </c>
      <c r="AY260" s="3" t="s">
        <v>115</v>
      </c>
      <c r="BE260" s="173" t="n">
        <f aca="false">IF(N260="základní",J260,0)</f>
        <v>0</v>
      </c>
      <c r="BF260" s="173" t="n">
        <f aca="false">IF(N260="snížená",J260,0)</f>
        <v>0</v>
      </c>
      <c r="BG260" s="173" t="n">
        <f aca="false">IF(N260="zákl. přenesená",J260,0)</f>
        <v>0</v>
      </c>
      <c r="BH260" s="173" t="n">
        <f aca="false">IF(N260="sníž. přenesená",J260,0)</f>
        <v>0</v>
      </c>
      <c r="BI260" s="173" t="n">
        <f aca="false">IF(N260="nulová",J260,0)</f>
        <v>0</v>
      </c>
      <c r="BJ260" s="3" t="s">
        <v>124</v>
      </c>
      <c r="BK260" s="173" t="n">
        <f aca="false">ROUND(I260*H260,2)</f>
        <v>0</v>
      </c>
      <c r="BL260" s="3" t="s">
        <v>357</v>
      </c>
      <c r="BM260" s="172" t="s">
        <v>364</v>
      </c>
    </row>
    <row r="261" s="146" customFormat="true" ht="22.8" hidden="false" customHeight="true" outlineLevel="0" collapsed="false">
      <c r="B261" s="147"/>
      <c r="D261" s="148" t="s">
        <v>73</v>
      </c>
      <c r="E261" s="158" t="s">
        <v>365</v>
      </c>
      <c r="F261" s="158" t="s">
        <v>366</v>
      </c>
      <c r="I261" s="150"/>
      <c r="J261" s="159" t="n">
        <f aca="false">BK261</f>
        <v>0</v>
      </c>
      <c r="L261" s="147"/>
      <c r="M261" s="152"/>
      <c r="N261" s="153"/>
      <c r="O261" s="153"/>
      <c r="P261" s="154" t="n">
        <f aca="false">P262</f>
        <v>0</v>
      </c>
      <c r="Q261" s="153"/>
      <c r="R261" s="154" t="n">
        <f aca="false">R262</f>
        <v>0</v>
      </c>
      <c r="S261" s="153"/>
      <c r="T261" s="155" t="n">
        <f aca="false">T262</f>
        <v>0</v>
      </c>
      <c r="AR261" s="148" t="s">
        <v>161</v>
      </c>
      <c r="AT261" s="156" t="s">
        <v>73</v>
      </c>
      <c r="AU261" s="156" t="s">
        <v>79</v>
      </c>
      <c r="AY261" s="148" t="s">
        <v>115</v>
      </c>
      <c r="BK261" s="157" t="n">
        <f aca="false">BK262</f>
        <v>0</v>
      </c>
    </row>
    <row r="262" s="27" customFormat="true" ht="16.5" hidden="false" customHeight="true" outlineLevel="0" collapsed="false">
      <c r="A262" s="22"/>
      <c r="B262" s="160"/>
      <c r="C262" s="161" t="s">
        <v>367</v>
      </c>
      <c r="D262" s="161" t="s">
        <v>118</v>
      </c>
      <c r="E262" s="162" t="s">
        <v>368</v>
      </c>
      <c r="F262" s="163" t="s">
        <v>369</v>
      </c>
      <c r="G262" s="164" t="s">
        <v>200</v>
      </c>
      <c r="H262" s="165" t="n">
        <v>1</v>
      </c>
      <c r="I262" s="166"/>
      <c r="J262" s="167" t="n">
        <f aca="false">ROUND(I262*H262,2)</f>
        <v>0</v>
      </c>
      <c r="K262" s="163" t="s">
        <v>122</v>
      </c>
      <c r="L262" s="23"/>
      <c r="M262" s="212"/>
      <c r="N262" s="213" t="s">
        <v>40</v>
      </c>
      <c r="O262" s="214"/>
      <c r="P262" s="215" t="n">
        <f aca="false">O262*H262</f>
        <v>0</v>
      </c>
      <c r="Q262" s="215" t="n">
        <v>0</v>
      </c>
      <c r="R262" s="215" t="n">
        <f aca="false">Q262*H262</f>
        <v>0</v>
      </c>
      <c r="S262" s="215" t="n">
        <v>0</v>
      </c>
      <c r="T262" s="216" t="n">
        <f aca="false">S262*H262</f>
        <v>0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2" t="s">
        <v>357</v>
      </c>
      <c r="AT262" s="172" t="s">
        <v>118</v>
      </c>
      <c r="AU262" s="172" t="s">
        <v>124</v>
      </c>
      <c r="AY262" s="3" t="s">
        <v>115</v>
      </c>
      <c r="BE262" s="173" t="n">
        <f aca="false">IF(N262="základní",J262,0)</f>
        <v>0</v>
      </c>
      <c r="BF262" s="173" t="n">
        <f aca="false">IF(N262="snížená",J262,0)</f>
        <v>0</v>
      </c>
      <c r="BG262" s="173" t="n">
        <f aca="false">IF(N262="zákl. přenesená",J262,0)</f>
        <v>0</v>
      </c>
      <c r="BH262" s="173" t="n">
        <f aca="false">IF(N262="sníž. přenesená",J262,0)</f>
        <v>0</v>
      </c>
      <c r="BI262" s="173" t="n">
        <f aca="false">IF(N262="nulová",J262,0)</f>
        <v>0</v>
      </c>
      <c r="BJ262" s="3" t="s">
        <v>124</v>
      </c>
      <c r="BK262" s="173" t="n">
        <f aca="false">ROUND(I262*H262,2)</f>
        <v>0</v>
      </c>
      <c r="BL262" s="3" t="s">
        <v>357</v>
      </c>
      <c r="BM262" s="172" t="s">
        <v>370</v>
      </c>
    </row>
    <row r="263" s="27" customFormat="true" ht="6.95" hidden="false" customHeight="true" outlineLevel="0" collapsed="false">
      <c r="A263" s="22"/>
      <c r="B263" s="44"/>
      <c r="C263" s="45"/>
      <c r="D263" s="45"/>
      <c r="E263" s="45"/>
      <c r="F263" s="45"/>
      <c r="G263" s="45"/>
      <c r="H263" s="45"/>
      <c r="I263" s="45"/>
      <c r="J263" s="45"/>
      <c r="K263" s="45"/>
      <c r="L263" s="23"/>
      <c r="M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</row>
  </sheetData>
  <autoFilter ref="C124:K262"/>
  <mergeCells count="6">
    <mergeCell ref="L2:V2"/>
    <mergeCell ref="E7:H7"/>
    <mergeCell ref="E16:H16"/>
    <mergeCell ref="E25:H25"/>
    <mergeCell ref="E85:H85"/>
    <mergeCell ref="E117:H117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LibreOffice/7.4.7.2$Windows_X86_64 LibreOffice_project/723314e595e8007d3cf785c16538505a1c878ca5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2023-08-24T14:33:38Z</dcterms:created>
  <dc:creator>Eva-TOSH\Eva</dc:creator>
  <dc:description/>
  <dc:language>cs-CZ</dc:language>
  <cp:lastModifiedBy/>
  <dcterms:modified xsi:type="dcterms:W3CDTF">2023-08-24T16:37:03Z</dcterms:modified>
  <cp:revision>1</cp:revision>
  <dc:subject/>
  <dc:title/>
</cp:coreProperties>
</file>