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9574FB4-BFE8-4397-9BAF-2E4D8DABEC02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0 01 Naklady" sheetId="12" r:id="rId4"/>
    <sheet name="SO 100 01 Pol" sheetId="13" r:id="rId5"/>
    <sheet name="SO 400 01 Pol" sheetId="14" r:id="rId6"/>
    <sheet name="SO 650 01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 01 Naklady'!$1:$7</definedName>
    <definedName name="_xlnm.Print_Titles" localSheetId="4">'SO 100 01 Pol'!$1:$7</definedName>
    <definedName name="_xlnm.Print_Titles" localSheetId="5">'SO 400 01 Pol'!$1:$7</definedName>
    <definedName name="_xlnm.Print_Titles" localSheetId="6">'SO 650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 01 Naklady'!$A$1:$X$42</definedName>
    <definedName name="_xlnm.Print_Area" localSheetId="4">'SO 100 01 Pol'!$A$1:$X$435</definedName>
    <definedName name="_xlnm.Print_Area" localSheetId="5">'SO 400 01 Pol'!$A$1:$X$52</definedName>
    <definedName name="_xlnm.Print_Area" localSheetId="6">'SO 650 01 Pol'!$A$1:$X$37</definedName>
    <definedName name="_xlnm.Print_Area" localSheetId="1">Stavba!$A$1:$J$94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5" l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AE36" i="15"/>
  <c r="F48" i="1" s="1"/>
  <c r="G9" i="14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6" i="14"/>
  <c r="I36" i="14"/>
  <c r="K36" i="14"/>
  <c r="M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AE51" i="14"/>
  <c r="BA402" i="13"/>
  <c r="BA399" i="13"/>
  <c r="BA385" i="13"/>
  <c r="BA383" i="13"/>
  <c r="BA366" i="13"/>
  <c r="BA361" i="13"/>
  <c r="BA316" i="13"/>
  <c r="BA282" i="13"/>
  <c r="BA193" i="13"/>
  <c r="BA190" i="13"/>
  <c r="BA148" i="13"/>
  <c r="BA143" i="13"/>
  <c r="BA124" i="13"/>
  <c r="BA120" i="13"/>
  <c r="BA89" i="13"/>
  <c r="BA72" i="13"/>
  <c r="BA58" i="13"/>
  <c r="BA50" i="13"/>
  <c r="BA23" i="13"/>
  <c r="BA15" i="13"/>
  <c r="BA12" i="13"/>
  <c r="BA10" i="13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22" i="13"/>
  <c r="I22" i="13"/>
  <c r="K22" i="13"/>
  <c r="M22" i="13"/>
  <c r="O22" i="13"/>
  <c r="Q22" i="13"/>
  <c r="V22" i="13"/>
  <c r="G24" i="13"/>
  <c r="M24" i="13" s="1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1" i="13"/>
  <c r="M31" i="13" s="1"/>
  <c r="I31" i="13"/>
  <c r="K31" i="13"/>
  <c r="O31" i="13"/>
  <c r="Q31" i="13"/>
  <c r="V31" i="13"/>
  <c r="G49" i="13"/>
  <c r="M49" i="13" s="1"/>
  <c r="I49" i="13"/>
  <c r="K49" i="13"/>
  <c r="O49" i="13"/>
  <c r="Q49" i="13"/>
  <c r="V49" i="13"/>
  <c r="G51" i="13"/>
  <c r="M51" i="13" s="1"/>
  <c r="I51" i="13"/>
  <c r="K51" i="13"/>
  <c r="O51" i="13"/>
  <c r="Q51" i="13"/>
  <c r="V51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3" i="13"/>
  <c r="M63" i="13" s="1"/>
  <c r="I63" i="13"/>
  <c r="K63" i="13"/>
  <c r="O63" i="13"/>
  <c r="Q63" i="13"/>
  <c r="V63" i="13"/>
  <c r="G71" i="13"/>
  <c r="M71" i="13" s="1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75" i="13"/>
  <c r="I75" i="13"/>
  <c r="K75" i="13"/>
  <c r="M75" i="13"/>
  <c r="O75" i="13"/>
  <c r="Q75" i="13"/>
  <c r="V75" i="13"/>
  <c r="G88" i="13"/>
  <c r="M88" i="13" s="1"/>
  <c r="I88" i="13"/>
  <c r="K88" i="13"/>
  <c r="O88" i="13"/>
  <c r="Q88" i="13"/>
  <c r="V88" i="13"/>
  <c r="G92" i="13"/>
  <c r="M92" i="13" s="1"/>
  <c r="I92" i="13"/>
  <c r="K92" i="13"/>
  <c r="O92" i="13"/>
  <c r="Q92" i="13"/>
  <c r="V92" i="13"/>
  <c r="G93" i="13"/>
  <c r="M93" i="13" s="1"/>
  <c r="I93" i="13"/>
  <c r="K93" i="13"/>
  <c r="K62" i="13" s="1"/>
  <c r="O93" i="13"/>
  <c r="Q93" i="13"/>
  <c r="V93" i="13"/>
  <c r="G97" i="13"/>
  <c r="M97" i="13" s="1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2" i="13"/>
  <c r="I102" i="13"/>
  <c r="K102" i="13"/>
  <c r="M102" i="13"/>
  <c r="O102" i="13"/>
  <c r="Q102" i="13"/>
  <c r="V102" i="13"/>
  <c r="V101" i="13" s="1"/>
  <c r="G106" i="13"/>
  <c r="M106" i="13" s="1"/>
  <c r="I106" i="13"/>
  <c r="K106" i="13"/>
  <c r="O106" i="13"/>
  <c r="Q106" i="13"/>
  <c r="V106" i="13"/>
  <c r="G113" i="13"/>
  <c r="I113" i="13"/>
  <c r="K113" i="13"/>
  <c r="O113" i="13"/>
  <c r="Q113" i="13"/>
  <c r="V113" i="13"/>
  <c r="G116" i="13"/>
  <c r="M116" i="13" s="1"/>
  <c r="I116" i="13"/>
  <c r="K116" i="13"/>
  <c r="O116" i="13"/>
  <c r="Q116" i="13"/>
  <c r="V116" i="13"/>
  <c r="G119" i="13"/>
  <c r="M119" i="13" s="1"/>
  <c r="I119" i="13"/>
  <c r="K119" i="13"/>
  <c r="O119" i="13"/>
  <c r="Q119" i="13"/>
  <c r="V119" i="13"/>
  <c r="G123" i="13"/>
  <c r="M123" i="13" s="1"/>
  <c r="I123" i="13"/>
  <c r="K123" i="13"/>
  <c r="O123" i="13"/>
  <c r="Q123" i="13"/>
  <c r="V123" i="13"/>
  <c r="G127" i="13"/>
  <c r="M127" i="13" s="1"/>
  <c r="I127" i="13"/>
  <c r="K127" i="13"/>
  <c r="O127" i="13"/>
  <c r="O101" i="13" s="1"/>
  <c r="Q127" i="13"/>
  <c r="V127" i="13"/>
  <c r="G128" i="13"/>
  <c r="M128" i="13" s="1"/>
  <c r="I128" i="13"/>
  <c r="K128" i="13"/>
  <c r="O128" i="13"/>
  <c r="Q128" i="13"/>
  <c r="V128" i="13"/>
  <c r="G129" i="13"/>
  <c r="M129" i="13" s="1"/>
  <c r="I129" i="13"/>
  <c r="K129" i="13"/>
  <c r="O129" i="13"/>
  <c r="Q129" i="13"/>
  <c r="V129" i="13"/>
  <c r="G133" i="13"/>
  <c r="M133" i="13" s="1"/>
  <c r="I133" i="13"/>
  <c r="K133" i="13"/>
  <c r="O133" i="13"/>
  <c r="Q133" i="13"/>
  <c r="V133" i="13"/>
  <c r="G138" i="13"/>
  <c r="M138" i="13" s="1"/>
  <c r="I138" i="13"/>
  <c r="K138" i="13"/>
  <c r="O138" i="13"/>
  <c r="O137" i="13" s="1"/>
  <c r="Q138" i="13"/>
  <c r="V138" i="13"/>
  <c r="G142" i="13"/>
  <c r="M142" i="13" s="1"/>
  <c r="I142" i="13"/>
  <c r="K142" i="13"/>
  <c r="O142" i="13"/>
  <c r="Q142" i="13"/>
  <c r="V142" i="13"/>
  <c r="G147" i="13"/>
  <c r="M147" i="13" s="1"/>
  <c r="I147" i="13"/>
  <c r="K147" i="13"/>
  <c r="O147" i="13"/>
  <c r="Q147" i="13"/>
  <c r="V147" i="13"/>
  <c r="G153" i="13"/>
  <c r="M153" i="13" s="1"/>
  <c r="I153" i="13"/>
  <c r="K153" i="13"/>
  <c r="O153" i="13"/>
  <c r="Q153" i="13"/>
  <c r="V153" i="13"/>
  <c r="G154" i="13"/>
  <c r="M154" i="13" s="1"/>
  <c r="I154" i="13"/>
  <c r="K154" i="13"/>
  <c r="O154" i="13"/>
  <c r="Q154" i="13"/>
  <c r="V154" i="13"/>
  <c r="G155" i="13"/>
  <c r="I155" i="13"/>
  <c r="K155" i="13"/>
  <c r="M155" i="13"/>
  <c r="O155" i="13"/>
  <c r="Q155" i="13"/>
  <c r="V155" i="13"/>
  <c r="G159" i="13"/>
  <c r="M159" i="13" s="1"/>
  <c r="I159" i="13"/>
  <c r="K159" i="13"/>
  <c r="O159" i="13"/>
  <c r="Q159" i="13"/>
  <c r="V159" i="13"/>
  <c r="G164" i="13"/>
  <c r="M164" i="13" s="1"/>
  <c r="I164" i="13"/>
  <c r="K164" i="13"/>
  <c r="O164" i="13"/>
  <c r="Q164" i="13"/>
  <c r="V164" i="13"/>
  <c r="G167" i="13"/>
  <c r="M167" i="13" s="1"/>
  <c r="I167" i="13"/>
  <c r="K167" i="13"/>
  <c r="O167" i="13"/>
  <c r="Q167" i="13"/>
  <c r="V167" i="13"/>
  <c r="G169" i="13"/>
  <c r="M169" i="13" s="1"/>
  <c r="I169" i="13"/>
  <c r="K169" i="13"/>
  <c r="O169" i="13"/>
  <c r="Q169" i="13"/>
  <c r="V169" i="13"/>
  <c r="G172" i="13"/>
  <c r="M172" i="13" s="1"/>
  <c r="I172" i="13"/>
  <c r="K172" i="13"/>
  <c r="O172" i="13"/>
  <c r="Q172" i="13"/>
  <c r="V172" i="13"/>
  <c r="G174" i="13"/>
  <c r="M174" i="13" s="1"/>
  <c r="I174" i="13"/>
  <c r="K174" i="13"/>
  <c r="O174" i="13"/>
  <c r="Q174" i="13"/>
  <c r="V174" i="13"/>
  <c r="G176" i="13"/>
  <c r="M176" i="13" s="1"/>
  <c r="I176" i="13"/>
  <c r="K176" i="13"/>
  <c r="O176" i="13"/>
  <c r="Q176" i="13"/>
  <c r="V176" i="13"/>
  <c r="G179" i="13"/>
  <c r="I179" i="13"/>
  <c r="K179" i="13"/>
  <c r="O179" i="13"/>
  <c r="Q179" i="13"/>
  <c r="Q178" i="13" s="1"/>
  <c r="V179" i="13"/>
  <c r="G185" i="13"/>
  <c r="M185" i="13" s="1"/>
  <c r="I185" i="13"/>
  <c r="K185" i="13"/>
  <c r="O185" i="13"/>
  <c r="Q185" i="13"/>
  <c r="V185" i="13"/>
  <c r="G189" i="13"/>
  <c r="M189" i="13" s="1"/>
  <c r="I189" i="13"/>
  <c r="K189" i="13"/>
  <c r="O189" i="13"/>
  <c r="Q189" i="13"/>
  <c r="V189" i="13"/>
  <c r="G192" i="13"/>
  <c r="M192" i="13" s="1"/>
  <c r="I192" i="13"/>
  <c r="K192" i="13"/>
  <c r="O192" i="13"/>
  <c r="Q192" i="13"/>
  <c r="V192" i="13"/>
  <c r="V178" i="13" s="1"/>
  <c r="G194" i="13"/>
  <c r="M194" i="13" s="1"/>
  <c r="I194" i="13"/>
  <c r="K194" i="13"/>
  <c r="O194" i="13"/>
  <c r="Q194" i="13"/>
  <c r="V194" i="13"/>
  <c r="O196" i="13"/>
  <c r="G197" i="13"/>
  <c r="I197" i="13"/>
  <c r="I196" i="13" s="1"/>
  <c r="K197" i="13"/>
  <c r="M197" i="13"/>
  <c r="O197" i="13"/>
  <c r="Q197" i="13"/>
  <c r="V197" i="13"/>
  <c r="V196" i="13" s="1"/>
  <c r="G199" i="13"/>
  <c r="M199" i="13" s="1"/>
  <c r="I199" i="13"/>
  <c r="K199" i="13"/>
  <c r="K196" i="13" s="1"/>
  <c r="O199" i="13"/>
  <c r="Q199" i="13"/>
  <c r="Q196" i="13" s="1"/>
  <c r="V199" i="13"/>
  <c r="G203" i="13"/>
  <c r="I203" i="13"/>
  <c r="K203" i="13"/>
  <c r="O203" i="13"/>
  <c r="Q203" i="13"/>
  <c r="V203" i="13"/>
  <c r="G204" i="13"/>
  <c r="I78" i="1" s="1"/>
  <c r="G205" i="13"/>
  <c r="M205" i="13" s="1"/>
  <c r="I205" i="13"/>
  <c r="I204" i="13" s="1"/>
  <c r="K205" i="13"/>
  <c r="O205" i="13"/>
  <c r="Q205" i="13"/>
  <c r="V205" i="13"/>
  <c r="G208" i="13"/>
  <c r="M208" i="13" s="1"/>
  <c r="I208" i="13"/>
  <c r="K208" i="13"/>
  <c r="O208" i="13"/>
  <c r="Q208" i="13"/>
  <c r="V208" i="13"/>
  <c r="G212" i="13"/>
  <c r="I212" i="13"/>
  <c r="K212" i="13"/>
  <c r="M212" i="13"/>
  <c r="O212" i="13"/>
  <c r="Q212" i="13"/>
  <c r="V212" i="13"/>
  <c r="G218" i="13"/>
  <c r="M218" i="13" s="1"/>
  <c r="I218" i="13"/>
  <c r="K218" i="13"/>
  <c r="O218" i="13"/>
  <c r="Q218" i="13"/>
  <c r="V218" i="13"/>
  <c r="G219" i="13"/>
  <c r="M219" i="13" s="1"/>
  <c r="I219" i="13"/>
  <c r="K219" i="13"/>
  <c r="O219" i="13"/>
  <c r="Q219" i="13"/>
  <c r="V219" i="13"/>
  <c r="G221" i="13"/>
  <c r="M221" i="13" s="1"/>
  <c r="I221" i="13"/>
  <c r="K221" i="13"/>
  <c r="O221" i="13"/>
  <c r="Q221" i="13"/>
  <c r="V221" i="13"/>
  <c r="G223" i="13"/>
  <c r="M223" i="13" s="1"/>
  <c r="I223" i="13"/>
  <c r="K223" i="13"/>
  <c r="O223" i="13"/>
  <c r="O222" i="13" s="1"/>
  <c r="Q223" i="13"/>
  <c r="V223" i="13"/>
  <c r="G236" i="13"/>
  <c r="M236" i="13" s="1"/>
  <c r="I236" i="13"/>
  <c r="K236" i="13"/>
  <c r="O236" i="13"/>
  <c r="Q236" i="13"/>
  <c r="Q222" i="13" s="1"/>
  <c r="V236" i="13"/>
  <c r="G249" i="13"/>
  <c r="I249" i="13"/>
  <c r="K249" i="13"/>
  <c r="M249" i="13"/>
  <c r="O249" i="13"/>
  <c r="Q249" i="13"/>
  <c r="V249" i="13"/>
  <c r="G254" i="13"/>
  <c r="M254" i="13" s="1"/>
  <c r="I254" i="13"/>
  <c r="K254" i="13"/>
  <c r="O254" i="13"/>
  <c r="Q254" i="13"/>
  <c r="V254" i="13"/>
  <c r="G258" i="13"/>
  <c r="M258" i="13" s="1"/>
  <c r="I258" i="13"/>
  <c r="K258" i="13"/>
  <c r="O258" i="13"/>
  <c r="Q258" i="13"/>
  <c r="V258" i="13"/>
  <c r="G262" i="13"/>
  <c r="M262" i="13" s="1"/>
  <c r="I262" i="13"/>
  <c r="K262" i="13"/>
  <c r="O262" i="13"/>
  <c r="Q262" i="13"/>
  <c r="V262" i="13"/>
  <c r="G266" i="13"/>
  <c r="M266" i="13" s="1"/>
  <c r="I266" i="13"/>
  <c r="K266" i="13"/>
  <c r="O266" i="13"/>
  <c r="Q266" i="13"/>
  <c r="V266" i="13"/>
  <c r="G270" i="13"/>
  <c r="M270" i="13" s="1"/>
  <c r="I270" i="13"/>
  <c r="I269" i="13" s="1"/>
  <c r="K270" i="13"/>
  <c r="O270" i="13"/>
  <c r="Q270" i="13"/>
  <c r="V270" i="13"/>
  <c r="G273" i="13"/>
  <c r="G269" i="13" s="1"/>
  <c r="I81" i="1" s="1"/>
  <c r="I273" i="13"/>
  <c r="K273" i="13"/>
  <c r="O273" i="13"/>
  <c r="Q273" i="13"/>
  <c r="V273" i="13"/>
  <c r="G277" i="13"/>
  <c r="M277" i="13" s="1"/>
  <c r="I277" i="13"/>
  <c r="K277" i="13"/>
  <c r="O277" i="13"/>
  <c r="Q277" i="13"/>
  <c r="V277" i="13"/>
  <c r="G281" i="13"/>
  <c r="G280" i="13" s="1"/>
  <c r="I82" i="1" s="1"/>
  <c r="I281" i="13"/>
  <c r="K281" i="13"/>
  <c r="O281" i="13"/>
  <c r="Q281" i="13"/>
  <c r="V281" i="13"/>
  <c r="G291" i="13"/>
  <c r="M291" i="13" s="1"/>
  <c r="I291" i="13"/>
  <c r="K291" i="13"/>
  <c r="O291" i="13"/>
  <c r="Q291" i="13"/>
  <c r="V291" i="13"/>
  <c r="G296" i="13"/>
  <c r="M296" i="13" s="1"/>
  <c r="I296" i="13"/>
  <c r="K296" i="13"/>
  <c r="O296" i="13"/>
  <c r="Q296" i="13"/>
  <c r="V296" i="13"/>
  <c r="G299" i="13"/>
  <c r="M299" i="13" s="1"/>
  <c r="I299" i="13"/>
  <c r="K299" i="13"/>
  <c r="O299" i="13"/>
  <c r="Q299" i="13"/>
  <c r="V299" i="13"/>
  <c r="G302" i="13"/>
  <c r="M302" i="13" s="1"/>
  <c r="I302" i="13"/>
  <c r="K302" i="13"/>
  <c r="O302" i="13"/>
  <c r="Q302" i="13"/>
  <c r="V302" i="13"/>
  <c r="G304" i="13"/>
  <c r="I304" i="13"/>
  <c r="K304" i="13"/>
  <c r="M304" i="13"/>
  <c r="O304" i="13"/>
  <c r="Q304" i="13"/>
  <c r="V304" i="13"/>
  <c r="G306" i="13"/>
  <c r="M306" i="13" s="1"/>
  <c r="I306" i="13"/>
  <c r="K306" i="13"/>
  <c r="O306" i="13"/>
  <c r="Q306" i="13"/>
  <c r="V306" i="13"/>
  <c r="G308" i="13"/>
  <c r="M308" i="13" s="1"/>
  <c r="I308" i="13"/>
  <c r="K308" i="13"/>
  <c r="O308" i="13"/>
  <c r="Q308" i="13"/>
  <c r="V308" i="13"/>
  <c r="Q311" i="13"/>
  <c r="G312" i="13"/>
  <c r="M312" i="13" s="1"/>
  <c r="I312" i="13"/>
  <c r="K312" i="13"/>
  <c r="O312" i="13"/>
  <c r="O311" i="13" s="1"/>
  <c r="Q312" i="13"/>
  <c r="V312" i="13"/>
  <c r="G315" i="13"/>
  <c r="M315" i="13" s="1"/>
  <c r="I315" i="13"/>
  <c r="K315" i="13"/>
  <c r="O315" i="13"/>
  <c r="Q315" i="13"/>
  <c r="V315" i="13"/>
  <c r="G317" i="13"/>
  <c r="I317" i="13"/>
  <c r="K317" i="13"/>
  <c r="O317" i="13"/>
  <c r="Q317" i="13"/>
  <c r="V317" i="13"/>
  <c r="G321" i="13"/>
  <c r="M321" i="13" s="1"/>
  <c r="I321" i="13"/>
  <c r="K321" i="13"/>
  <c r="O321" i="13"/>
  <c r="Q321" i="13"/>
  <c r="V321" i="13"/>
  <c r="G327" i="13"/>
  <c r="M327" i="13" s="1"/>
  <c r="I327" i="13"/>
  <c r="K327" i="13"/>
  <c r="O327" i="13"/>
  <c r="Q327" i="13"/>
  <c r="V327" i="13"/>
  <c r="G331" i="13"/>
  <c r="M331" i="13" s="1"/>
  <c r="I331" i="13"/>
  <c r="K331" i="13"/>
  <c r="O331" i="13"/>
  <c r="Q331" i="13"/>
  <c r="V331" i="13"/>
  <c r="G332" i="13"/>
  <c r="M332" i="13" s="1"/>
  <c r="I332" i="13"/>
  <c r="K332" i="13"/>
  <c r="O332" i="13"/>
  <c r="Q332" i="13"/>
  <c r="V332" i="13"/>
  <c r="G333" i="13"/>
  <c r="M333" i="13" s="1"/>
  <c r="I333" i="13"/>
  <c r="K333" i="13"/>
  <c r="O333" i="13"/>
  <c r="Q333" i="13"/>
  <c r="V333" i="13"/>
  <c r="G334" i="13"/>
  <c r="M334" i="13" s="1"/>
  <c r="I334" i="13"/>
  <c r="K334" i="13"/>
  <c r="O334" i="13"/>
  <c r="Q334" i="13"/>
  <c r="V334" i="13"/>
  <c r="G335" i="13"/>
  <c r="M335" i="13" s="1"/>
  <c r="I335" i="13"/>
  <c r="K335" i="13"/>
  <c r="O335" i="13"/>
  <c r="Q335" i="13"/>
  <c r="V335" i="13"/>
  <c r="G336" i="13"/>
  <c r="M336" i="13" s="1"/>
  <c r="I336" i="13"/>
  <c r="K336" i="13"/>
  <c r="O336" i="13"/>
  <c r="Q336" i="13"/>
  <c r="V336" i="13"/>
  <c r="G338" i="13"/>
  <c r="M338" i="13" s="1"/>
  <c r="I338" i="13"/>
  <c r="K338" i="13"/>
  <c r="O338" i="13"/>
  <c r="Q338" i="13"/>
  <c r="V338" i="13"/>
  <c r="G340" i="13"/>
  <c r="M340" i="13" s="1"/>
  <c r="I340" i="13"/>
  <c r="K340" i="13"/>
  <c r="O340" i="13"/>
  <c r="Q340" i="13"/>
  <c r="V340" i="13"/>
  <c r="G343" i="13"/>
  <c r="M343" i="13" s="1"/>
  <c r="I343" i="13"/>
  <c r="K343" i="13"/>
  <c r="O343" i="13"/>
  <c r="Q343" i="13"/>
  <c r="V343" i="13"/>
  <c r="G348" i="13"/>
  <c r="M348" i="13" s="1"/>
  <c r="I348" i="13"/>
  <c r="K348" i="13"/>
  <c r="O348" i="13"/>
  <c r="Q348" i="13"/>
  <c r="V348" i="13"/>
  <c r="G352" i="13"/>
  <c r="M352" i="13" s="1"/>
  <c r="I352" i="13"/>
  <c r="K352" i="13"/>
  <c r="O352" i="13"/>
  <c r="Q352" i="13"/>
  <c r="V352" i="13"/>
  <c r="G354" i="13"/>
  <c r="M354" i="13" s="1"/>
  <c r="I354" i="13"/>
  <c r="K354" i="13"/>
  <c r="O354" i="13"/>
  <c r="Q354" i="13"/>
  <c r="V354" i="13"/>
  <c r="G356" i="13"/>
  <c r="M356" i="13" s="1"/>
  <c r="I356" i="13"/>
  <c r="K356" i="13"/>
  <c r="O356" i="13"/>
  <c r="Q356" i="13"/>
  <c r="V356" i="13"/>
  <c r="G358" i="13"/>
  <c r="M358" i="13" s="1"/>
  <c r="I358" i="13"/>
  <c r="K358" i="13"/>
  <c r="O358" i="13"/>
  <c r="Q358" i="13"/>
  <c r="V358" i="13"/>
  <c r="G359" i="13"/>
  <c r="M359" i="13" s="1"/>
  <c r="I359" i="13"/>
  <c r="K359" i="13"/>
  <c r="O359" i="13"/>
  <c r="Q359" i="13"/>
  <c r="V359" i="13"/>
  <c r="G360" i="13"/>
  <c r="M360" i="13" s="1"/>
  <c r="I360" i="13"/>
  <c r="K360" i="13"/>
  <c r="O360" i="13"/>
  <c r="Q360" i="13"/>
  <c r="V360" i="13"/>
  <c r="G365" i="13"/>
  <c r="I365" i="13"/>
  <c r="K365" i="13"/>
  <c r="M365" i="13"/>
  <c r="O365" i="13"/>
  <c r="Q365" i="13"/>
  <c r="V365" i="13"/>
  <c r="G370" i="13"/>
  <c r="M370" i="13" s="1"/>
  <c r="I370" i="13"/>
  <c r="K370" i="13"/>
  <c r="O370" i="13"/>
  <c r="Q370" i="13"/>
  <c r="V370" i="13"/>
  <c r="G372" i="13"/>
  <c r="M372" i="13" s="1"/>
  <c r="I372" i="13"/>
  <c r="K372" i="13"/>
  <c r="O372" i="13"/>
  <c r="Q372" i="13"/>
  <c r="V372" i="13"/>
  <c r="G374" i="13"/>
  <c r="M374" i="13" s="1"/>
  <c r="I374" i="13"/>
  <c r="K374" i="13"/>
  <c r="O374" i="13"/>
  <c r="Q374" i="13"/>
  <c r="V374" i="13"/>
  <c r="G375" i="13"/>
  <c r="M375" i="13" s="1"/>
  <c r="I375" i="13"/>
  <c r="K375" i="13"/>
  <c r="O375" i="13"/>
  <c r="Q375" i="13"/>
  <c r="V375" i="13"/>
  <c r="G376" i="13"/>
  <c r="M376" i="13" s="1"/>
  <c r="I376" i="13"/>
  <c r="K376" i="13"/>
  <c r="O376" i="13"/>
  <c r="Q376" i="13"/>
  <c r="V376" i="13"/>
  <c r="G377" i="13"/>
  <c r="M377" i="13" s="1"/>
  <c r="I377" i="13"/>
  <c r="K377" i="13"/>
  <c r="O377" i="13"/>
  <c r="Q377" i="13"/>
  <c r="V377" i="13"/>
  <c r="V379" i="13"/>
  <c r="G380" i="13"/>
  <c r="M380" i="13" s="1"/>
  <c r="M379" i="13" s="1"/>
  <c r="I380" i="13"/>
  <c r="I379" i="13" s="1"/>
  <c r="K380" i="13"/>
  <c r="K379" i="13" s="1"/>
  <c r="O380" i="13"/>
  <c r="O379" i="13" s="1"/>
  <c r="Q380" i="13"/>
  <c r="Q379" i="13" s="1"/>
  <c r="V380" i="13"/>
  <c r="G381" i="13"/>
  <c r="I86" i="1" s="1"/>
  <c r="O381" i="13"/>
  <c r="G382" i="13"/>
  <c r="M382" i="13" s="1"/>
  <c r="I382" i="13"/>
  <c r="I381" i="13" s="1"/>
  <c r="K382" i="13"/>
  <c r="O382" i="13"/>
  <c r="Q382" i="13"/>
  <c r="Q381" i="13" s="1"/>
  <c r="V382" i="13"/>
  <c r="V381" i="13" s="1"/>
  <c r="G384" i="13"/>
  <c r="M384" i="13" s="1"/>
  <c r="I384" i="13"/>
  <c r="K384" i="13"/>
  <c r="K381" i="13" s="1"/>
  <c r="O384" i="13"/>
  <c r="Q384" i="13"/>
  <c r="V384" i="13"/>
  <c r="G390" i="13"/>
  <c r="I87" i="1" s="1"/>
  <c r="Q390" i="13"/>
  <c r="G391" i="13"/>
  <c r="M391" i="13" s="1"/>
  <c r="M390" i="13" s="1"/>
  <c r="I391" i="13"/>
  <c r="I390" i="13" s="1"/>
  <c r="K391" i="13"/>
  <c r="K390" i="13" s="1"/>
  <c r="O391" i="13"/>
  <c r="O390" i="13" s="1"/>
  <c r="Q391" i="13"/>
  <c r="V391" i="13"/>
  <c r="V390" i="13" s="1"/>
  <c r="G398" i="13"/>
  <c r="M398" i="13" s="1"/>
  <c r="I398" i="13"/>
  <c r="K398" i="13"/>
  <c r="O398" i="13"/>
  <c r="Q398" i="13"/>
  <c r="V398" i="13"/>
  <c r="G401" i="13"/>
  <c r="M401" i="13" s="1"/>
  <c r="I401" i="13"/>
  <c r="K401" i="13"/>
  <c r="O401" i="13"/>
  <c r="Q401" i="13"/>
  <c r="V401" i="13"/>
  <c r="G403" i="13"/>
  <c r="M403" i="13" s="1"/>
  <c r="I403" i="13"/>
  <c r="K403" i="13"/>
  <c r="O403" i="13"/>
  <c r="Q403" i="13"/>
  <c r="V403" i="13"/>
  <c r="G405" i="13"/>
  <c r="M405" i="13" s="1"/>
  <c r="I405" i="13"/>
  <c r="K405" i="13"/>
  <c r="O405" i="13"/>
  <c r="Q405" i="13"/>
  <c r="V405" i="13"/>
  <c r="G407" i="13"/>
  <c r="M407" i="13" s="1"/>
  <c r="I407" i="13"/>
  <c r="K407" i="13"/>
  <c r="O407" i="13"/>
  <c r="Q407" i="13"/>
  <c r="V407" i="13"/>
  <c r="G408" i="13"/>
  <c r="M408" i="13" s="1"/>
  <c r="I408" i="13"/>
  <c r="K408" i="13"/>
  <c r="O408" i="13"/>
  <c r="Q408" i="13"/>
  <c r="V408" i="13"/>
  <c r="G409" i="13"/>
  <c r="M409" i="13" s="1"/>
  <c r="I409" i="13"/>
  <c r="K409" i="13"/>
  <c r="O409" i="13"/>
  <c r="Q409" i="13"/>
  <c r="V409" i="13"/>
  <c r="G412" i="13"/>
  <c r="M412" i="13" s="1"/>
  <c r="I412" i="13"/>
  <c r="K412" i="13"/>
  <c r="O412" i="13"/>
  <c r="Q412" i="13"/>
  <c r="V412" i="13"/>
  <c r="G414" i="13"/>
  <c r="M414" i="13" s="1"/>
  <c r="I414" i="13"/>
  <c r="K414" i="13"/>
  <c r="O414" i="13"/>
  <c r="Q414" i="13"/>
  <c r="V414" i="13"/>
  <c r="G420" i="13"/>
  <c r="G419" i="13" s="1"/>
  <c r="I90" i="1" s="1"/>
  <c r="I420" i="13"/>
  <c r="K420" i="13"/>
  <c r="O420" i="13"/>
  <c r="O419" i="13" s="1"/>
  <c r="Q420" i="13"/>
  <c r="V420" i="13"/>
  <c r="V419" i="13" s="1"/>
  <c r="G421" i="13"/>
  <c r="M421" i="13" s="1"/>
  <c r="I421" i="13"/>
  <c r="I419" i="13" s="1"/>
  <c r="K421" i="13"/>
  <c r="O421" i="13"/>
  <c r="Q421" i="13"/>
  <c r="V421" i="13"/>
  <c r="K424" i="13"/>
  <c r="G425" i="13"/>
  <c r="G424" i="13" s="1"/>
  <c r="I91" i="1" s="1"/>
  <c r="I425" i="13"/>
  <c r="I424" i="13" s="1"/>
  <c r="K425" i="13"/>
  <c r="O425" i="13"/>
  <c r="O424" i="13" s="1"/>
  <c r="Q425" i="13"/>
  <c r="Q424" i="13" s="1"/>
  <c r="V425" i="13"/>
  <c r="V424" i="13" s="1"/>
  <c r="O426" i="13"/>
  <c r="G427" i="13"/>
  <c r="G426" i="13" s="1"/>
  <c r="I79" i="1" s="1"/>
  <c r="I427" i="13"/>
  <c r="I426" i="13" s="1"/>
  <c r="K427" i="13"/>
  <c r="K426" i="13" s="1"/>
  <c r="O427" i="13"/>
  <c r="Q427" i="13"/>
  <c r="Q426" i="13" s="1"/>
  <c r="V427" i="13"/>
  <c r="V426" i="13" s="1"/>
  <c r="AE434" i="13"/>
  <c r="F43" i="1" s="1"/>
  <c r="BA39" i="12"/>
  <c r="BA37" i="12"/>
  <c r="BA34" i="12"/>
  <c r="BA32" i="12"/>
  <c r="BA30" i="12"/>
  <c r="BA28" i="12"/>
  <c r="BA26" i="12"/>
  <c r="BA19" i="12"/>
  <c r="BA17" i="12"/>
  <c r="BA15" i="12"/>
  <c r="BA13" i="12"/>
  <c r="BA11" i="12"/>
  <c r="G9" i="12"/>
  <c r="M9" i="12" s="1"/>
  <c r="I9" i="12"/>
  <c r="K9" i="12"/>
  <c r="O9" i="12"/>
  <c r="Q9" i="12"/>
  <c r="V9" i="12"/>
  <c r="G12" i="12"/>
  <c r="M12" i="12" s="1"/>
  <c r="I12" i="12"/>
  <c r="K12" i="12"/>
  <c r="K8" i="12" s="1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5" i="12"/>
  <c r="M25" i="12" s="1"/>
  <c r="I25" i="12"/>
  <c r="K25" i="12"/>
  <c r="K22" i="12" s="1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AE41" i="12"/>
  <c r="F40" i="1" s="1"/>
  <c r="I17" i="1"/>
  <c r="AZ63" i="1"/>
  <c r="AZ60" i="1"/>
  <c r="AZ57" i="1"/>
  <c r="AZ54" i="1"/>
  <c r="AZ52" i="1"/>
  <c r="H49" i="1"/>
  <c r="J28" i="1"/>
  <c r="J26" i="1"/>
  <c r="G38" i="1"/>
  <c r="F38" i="1"/>
  <c r="J23" i="1"/>
  <c r="J24" i="1"/>
  <c r="J25" i="1"/>
  <c r="J27" i="1"/>
  <c r="E24" i="1"/>
  <c r="E26" i="1"/>
  <c r="F47" i="1" l="1"/>
  <c r="G101" i="13"/>
  <c r="I73" i="1" s="1"/>
  <c r="M273" i="13"/>
  <c r="M381" i="13"/>
  <c r="M427" i="13"/>
  <c r="M426" i="13" s="1"/>
  <c r="M204" i="13"/>
  <c r="I320" i="13"/>
  <c r="K8" i="13"/>
  <c r="O8" i="14"/>
  <c r="F41" i="1"/>
  <c r="G22" i="12"/>
  <c r="I93" i="1" s="1"/>
  <c r="I20" i="1" s="1"/>
  <c r="G8" i="12"/>
  <c r="K311" i="13"/>
  <c r="I311" i="13"/>
  <c r="I280" i="13"/>
  <c r="Q269" i="13"/>
  <c r="O269" i="13"/>
  <c r="K222" i="13"/>
  <c r="O163" i="13"/>
  <c r="K137" i="13"/>
  <c r="I62" i="13"/>
  <c r="Q8" i="13"/>
  <c r="K8" i="14"/>
  <c r="Q397" i="13"/>
  <c r="V320" i="13"/>
  <c r="Q320" i="13"/>
  <c r="K269" i="13"/>
  <c r="I222" i="13"/>
  <c r="O204" i="13"/>
  <c r="K204" i="13"/>
  <c r="K163" i="13"/>
  <c r="I137" i="13"/>
  <c r="K101" i="13"/>
  <c r="I8" i="13"/>
  <c r="I35" i="14"/>
  <c r="I8" i="14"/>
  <c r="O8" i="15"/>
  <c r="V280" i="13"/>
  <c r="I178" i="13"/>
  <c r="I163" i="13"/>
  <c r="K35" i="14"/>
  <c r="G8" i="14"/>
  <c r="I89" i="1" s="1"/>
  <c r="I18" i="1" s="1"/>
  <c r="V8" i="15"/>
  <c r="Q8" i="15"/>
  <c r="K8" i="15"/>
  <c r="AF41" i="12"/>
  <c r="Q8" i="12"/>
  <c r="Q419" i="13"/>
  <c r="I397" i="13"/>
  <c r="G397" i="13"/>
  <c r="I88" i="1" s="1"/>
  <c r="V311" i="13"/>
  <c r="Q280" i="13"/>
  <c r="M269" i="13"/>
  <c r="G222" i="13"/>
  <c r="I80" i="1" s="1"/>
  <c r="G196" i="13"/>
  <c r="I77" i="1" s="1"/>
  <c r="G178" i="13"/>
  <c r="I76" i="1" s="1"/>
  <c r="G137" i="13"/>
  <c r="I74" i="1" s="1"/>
  <c r="Q101" i="13"/>
  <c r="V62" i="13"/>
  <c r="AF51" i="14"/>
  <c r="G45" i="1" s="1"/>
  <c r="I8" i="15"/>
  <c r="O397" i="13"/>
  <c r="V8" i="12"/>
  <c r="O22" i="12"/>
  <c r="O8" i="12"/>
  <c r="K397" i="13"/>
  <c r="O320" i="13"/>
  <c r="K320" i="13"/>
  <c r="G311" i="13"/>
  <c r="I83" i="1" s="1"/>
  <c r="G163" i="13"/>
  <c r="I75" i="1" s="1"/>
  <c r="Q137" i="13"/>
  <c r="I101" i="13"/>
  <c r="Q62" i="13"/>
  <c r="V8" i="13"/>
  <c r="AF36" i="15"/>
  <c r="G47" i="1" s="1"/>
  <c r="I47" i="1" s="1"/>
  <c r="K419" i="13"/>
  <c r="V397" i="13"/>
  <c r="K280" i="13"/>
  <c r="V222" i="13"/>
  <c r="O178" i="13"/>
  <c r="V137" i="13"/>
  <c r="O62" i="13"/>
  <c r="Q35" i="14"/>
  <c r="V8" i="14"/>
  <c r="K178" i="13"/>
  <c r="Q163" i="13"/>
  <c r="V22" i="12"/>
  <c r="Q22" i="12"/>
  <c r="I22" i="12"/>
  <c r="I8" i="12"/>
  <c r="O280" i="13"/>
  <c r="V269" i="13"/>
  <c r="V204" i="13"/>
  <c r="Q204" i="13"/>
  <c r="V163" i="13"/>
  <c r="O8" i="13"/>
  <c r="V35" i="14"/>
  <c r="O35" i="14"/>
  <c r="Q8" i="14"/>
  <c r="G379" i="13"/>
  <c r="I85" i="1" s="1"/>
  <c r="F44" i="1"/>
  <c r="F39" i="1"/>
  <c r="F49" i="1" s="1"/>
  <c r="G23" i="1" s="1"/>
  <c r="G8" i="15"/>
  <c r="F45" i="1"/>
  <c r="F46" i="1"/>
  <c r="M9" i="15"/>
  <c r="M8" i="15" s="1"/>
  <c r="M35" i="14"/>
  <c r="G35" i="14"/>
  <c r="M9" i="14"/>
  <c r="M8" i="14" s="1"/>
  <c r="M8" i="13"/>
  <c r="M222" i="13"/>
  <c r="M137" i="13"/>
  <c r="M163" i="13"/>
  <c r="M62" i="13"/>
  <c r="M320" i="13"/>
  <c r="M397" i="13"/>
  <c r="G320" i="13"/>
  <c r="I84" i="1" s="1"/>
  <c r="G8" i="13"/>
  <c r="AF434" i="13"/>
  <c r="M420" i="13"/>
  <c r="M419" i="13" s="1"/>
  <c r="M281" i="13"/>
  <c r="M280" i="13" s="1"/>
  <c r="G62" i="13"/>
  <c r="I72" i="1" s="1"/>
  <c r="M425" i="13"/>
  <c r="M424" i="13" s="1"/>
  <c r="M317" i="13"/>
  <c r="M311" i="13" s="1"/>
  <c r="M203" i="13"/>
  <c r="M196" i="13" s="1"/>
  <c r="M179" i="13"/>
  <c r="M178" i="13" s="1"/>
  <c r="M113" i="13"/>
  <c r="M101" i="13" s="1"/>
  <c r="M22" i="12"/>
  <c r="M8" i="12"/>
  <c r="J46" i="1"/>
  <c r="J45" i="1"/>
  <c r="J48" i="1"/>
  <c r="J44" i="1"/>
  <c r="J39" i="1"/>
  <c r="J49" i="1" s="1"/>
  <c r="J43" i="1"/>
  <c r="J41" i="1"/>
  <c r="J47" i="1"/>
  <c r="J40" i="1"/>
  <c r="I92" i="1" l="1"/>
  <c r="I19" i="1" s="1"/>
  <c r="G41" i="12"/>
  <c r="I71" i="1"/>
  <c r="I16" i="1" s="1"/>
  <c r="G46" i="1"/>
  <c r="I46" i="1" s="1"/>
  <c r="G48" i="1"/>
  <c r="I48" i="1" s="1"/>
  <c r="G40" i="1"/>
  <c r="I40" i="1" s="1"/>
  <c r="G41" i="1"/>
  <c r="I41" i="1" s="1"/>
  <c r="G434" i="13"/>
  <c r="G44" i="1"/>
  <c r="I44" i="1" s="1"/>
  <c r="G43" i="1"/>
  <c r="I43" i="1" s="1"/>
  <c r="G39" i="1"/>
  <c r="I70" i="1"/>
  <c r="G36" i="15"/>
  <c r="I45" i="1"/>
  <c r="G51" i="14"/>
  <c r="I21" i="1" l="1"/>
  <c r="I94" i="1"/>
  <c r="J93" i="1" s="1"/>
  <c r="G49" i="1"/>
  <c r="G25" i="1" s="1"/>
  <c r="A27" i="1" s="1"/>
  <c r="I39" i="1"/>
  <c r="I49" i="1" s="1"/>
  <c r="J77" i="1" l="1"/>
  <c r="J80" i="1"/>
  <c r="J85" i="1"/>
  <c r="J87" i="1"/>
  <c r="J86" i="1"/>
  <c r="J82" i="1"/>
  <c r="J81" i="1"/>
  <c r="J72" i="1"/>
  <c r="J74" i="1"/>
  <c r="J73" i="1"/>
  <c r="J79" i="1"/>
  <c r="J91" i="1"/>
  <c r="J90" i="1"/>
  <c r="J84" i="1"/>
  <c r="J70" i="1"/>
  <c r="J88" i="1"/>
  <c r="J76" i="1"/>
  <c r="J71" i="1"/>
  <c r="J78" i="1"/>
  <c r="J75" i="1"/>
  <c r="J89" i="1"/>
  <c r="J92" i="1"/>
  <c r="J83" i="1"/>
  <c r="A28" i="1"/>
  <c r="G28" i="1"/>
  <c r="G27" i="1" s="1"/>
  <c r="G29" i="1" s="1"/>
  <c r="J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Věra Solařová</author>
  </authors>
  <commentList>
    <comment ref="S6" authorId="0" shapeId="0" xr:uid="{4B9027DD-0C79-4F15-9867-2CB2924B35F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93C26E-B75A-402B-BAB5-BA5BD34733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Věra Solařová</author>
  </authors>
  <commentList>
    <comment ref="S6" authorId="0" shapeId="0" xr:uid="{A7C921EE-A24A-40A7-B57C-4352C00931A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71AE06-05AC-4302-8C33-43E1225A190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Věra Solařová</author>
  </authors>
  <commentList>
    <comment ref="S6" authorId="0" shapeId="0" xr:uid="{F7CD692A-5DDF-483F-9CE1-000ACF41A65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F15A56D-3C98-4A0B-8FDB-72CE38B462A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Věra Solařová</author>
  </authors>
  <commentList>
    <comment ref="S6" authorId="0" shapeId="0" xr:uid="{D3EA92CB-B682-43E3-92B7-EC9C17DAEA7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7F228D5-3952-4CF9-B9D9-2D9A36954E4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<sst xmlns="http://schemas.openxmlformats.org/spreadsheetml/2006/main" count="2596" uniqueCount="793">
  <si>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</si>
  <si>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</si>
  <si>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</si>
  <si>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</si>
  <si>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</si>
  <si>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</si>
  <si>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</si>
  <si>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</si>
  <si>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</si>
  <si>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</si>
  <si>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</si>
  <si>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</si>
  <si>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</si>
  <si>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</si>
  <si>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</si>
  <si>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</si>
  <si>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</si>
  <si>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</si>
  <si>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</si>
  <si>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</si>
  <si>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</si>
  <si>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</si>
  <si>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</si>
  <si>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</si>
  <si>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</si>
  <si>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</si>
  <si>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</si>
  <si>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</si>
  <si>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</si>
  <si>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</si>
  <si>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</si>
  <si>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</si>
  <si>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</si>
  <si>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</si>
  <si>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</si>
  <si>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</si>
  <si>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</si>
  <si>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</si>
  <si>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</si>
  <si>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</si>
  <si>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</si>
  <si>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</si>
  <si>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</si>
  <si>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23036</t>
  </si>
  <si>
    <t>Zastávky MHD v oblasti Moravské zemské knihovny</t>
  </si>
  <si>
    <t>Stavba</t>
  </si>
  <si>
    <t>Ostatní a vedlejší náklady</t>
  </si>
  <si>
    <t>01</t>
  </si>
  <si>
    <t>VRN</t>
  </si>
  <si>
    <t>Stavební objekt</t>
  </si>
  <si>
    <t>SO 100</t>
  </si>
  <si>
    <t>Komunikace a zpevněné plochy</t>
  </si>
  <si>
    <t>Stavební rozpočet</t>
  </si>
  <si>
    <t>SO 400</t>
  </si>
  <si>
    <t>Veřejné osvětlení</t>
  </si>
  <si>
    <t>Rozpočet</t>
  </si>
  <si>
    <t>SO 650</t>
  </si>
  <si>
    <t>Přeložka trakčních sloupů</t>
  </si>
  <si>
    <t>Celkem za stavbu</t>
  </si>
  <si>
    <t>CZK</t>
  </si>
  <si>
    <t>#POPS</t>
  </si>
  <si>
    <t>Popis stavby: 23036 - Zastávky MHD v oblasti Moravské zemské knihovny</t>
  </si>
  <si>
    <t>#POPO</t>
  </si>
  <si>
    <t>Popis objektu: 000 - Vedlejší a ostatní náklady</t>
  </si>
  <si>
    <t>Popis rozpočtu: 01 - VRN</t>
  </si>
  <si>
    <t>#POPR</t>
  </si>
  <si>
    <t>Popis objektu: SO 100 - Komunikace a zpevněné plochy</t>
  </si>
  <si>
    <t>Popis rozpočtu: 01 - Stavební rozpočet</t>
  </si>
  <si>
    <t>Popis objektu: SO 400 - Veřejné osvětlení</t>
  </si>
  <si>
    <t>Popis rozpočtu: 01 - Rozpočet</t>
  </si>
  <si>
    <t>Popis objektu: SO 650 - Přeložka trakčních sloupů</t>
  </si>
  <si>
    <t>Rekapitulace dílů</t>
  </si>
  <si>
    <t>Typ dílu</t>
  </si>
  <si>
    <t>1</t>
  </si>
  <si>
    <t>Zemní práce</t>
  </si>
  <si>
    <t>1.1</t>
  </si>
  <si>
    <t>Zemní práce - odvodnění</t>
  </si>
  <si>
    <t>11</t>
  </si>
  <si>
    <t>Přípravné a přidružené práce - suť</t>
  </si>
  <si>
    <t>11.1</t>
  </si>
  <si>
    <t>Přípravné a přidružené práce - hmoty</t>
  </si>
  <si>
    <t>21</t>
  </si>
  <si>
    <t>Úprava podloží a základ.spáry</t>
  </si>
  <si>
    <t>27</t>
  </si>
  <si>
    <t>Základy</t>
  </si>
  <si>
    <t>3</t>
  </si>
  <si>
    <t>Svislé a kompletní konstrukce</t>
  </si>
  <si>
    <t>32</t>
  </si>
  <si>
    <t>Zdi přehradní a opěrné</t>
  </si>
  <si>
    <t>5</t>
  </si>
  <si>
    <t>Komunikace</t>
  </si>
  <si>
    <t>56</t>
  </si>
  <si>
    <t>Podkladní vrstvy komunikací a zpevněných ploch</t>
  </si>
  <si>
    <t>57</t>
  </si>
  <si>
    <t>Kryty štěrkových a živičných komunikací</t>
  </si>
  <si>
    <t>59</t>
  </si>
  <si>
    <t>Dlažby a předlažby komunikací</t>
  </si>
  <si>
    <t>87</t>
  </si>
  <si>
    <t>Potrubí z trub z plastických hmot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</si>
  <si>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</si>
  <si>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</si>
  <si>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</si>
  <si>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</si>
  <si>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</si>
  <si>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</si>
  <si>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</si>
  <si>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</si>
  <si>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99.1</t>
  </si>
  <si>
    <t>Sanace pláně</t>
  </si>
  <si>
    <t>M21</t>
  </si>
  <si>
    <t>Elektromontáže</t>
  </si>
  <si>
    <t>M22</t>
  </si>
  <si>
    <t>Montáž sdělovací a zabezp. techniky</t>
  </si>
  <si>
    <t>M46</t>
  </si>
  <si>
    <t>Zemní práce při montážích</t>
  </si>
  <si>
    <t>VN</t>
  </si>
  <si>
    <t>ON</t>
  </si>
  <si>
    <t>Soupis vedlejších a ostatních nákladů</t>
  </si>
  <si>
    <t>#TypZaznamu#</t>
  </si>
  <si>
    <t>STA</t>
  </si>
  <si>
    <t>000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</si>
  <si>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</si>
  <si>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</si>
  <si>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</si>
  <si>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</si>
  <si>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</si>
  <si>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</si>
  <si>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</si>
  <si>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</si>
  <si>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</si>
  <si>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</si>
  <si>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</si>
  <si>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</si>
  <si>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</si>
  <si>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</si>
  <si>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</si>
  <si>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</si>
  <si>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</si>
  <si>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</si>
  <si>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</si>
  <si>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</si>
  <si>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</si>
  <si>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</si>
  <si>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</si>
  <si>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</si>
  <si>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</si>
  <si>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</si>
  <si>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</si>
  <si>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005111020R</t>
  </si>
  <si>
    <t>Vytyčení stavby</t>
  </si>
  <si>
    <t>Soubor</t>
  </si>
  <si>
    <t>Vlastní</t>
  </si>
  <si>
    <t>Indiv</t>
  </si>
  <si>
    <t>POL99_8</t>
  </si>
  <si>
    <t>Geodetické zaměření rohů stavby, stabilizace bodů a sestavení laviček.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</si>
  <si>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</si>
  <si>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</si>
  <si>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</si>
  <si>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</si>
  <si>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</si>
  <si>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</si>
  <si>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</si>
  <si>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</si>
  <si>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</si>
  <si>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</si>
  <si>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</si>
  <si>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</si>
  <si>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</si>
  <si>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</si>
  <si>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</si>
  <si>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</si>
  <si>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</si>
  <si>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</si>
  <si>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</si>
  <si>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</si>
  <si>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</si>
  <si>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</si>
  <si>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</si>
  <si>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</si>
  <si>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</si>
  <si>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</si>
  <si>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</si>
  <si>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</si>
  <si>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</si>
  <si>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</si>
  <si>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</si>
  <si>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</si>
  <si>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</si>
  <si>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</si>
  <si>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>náklady spojené s provedením všech technickými normami předepsaných zkoušek a revizí stavebních konstrukcí nebo stavebních prací.</t>
  </si>
  <si>
    <t>např.zkoušky únosnosti pláně (1x komunikace, 2xchodník)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</si>
  <si>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</si>
  <si>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</si>
  <si>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</si>
  <si>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</si>
  <si>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</si>
  <si>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</si>
  <si>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</si>
  <si>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</si>
  <si>
    <t>Položkový soupis prací a dodávek</t>
  </si>
  <si>
    <t>112201102R00</t>
  </si>
  <si>
    <t>Odstranění pařezů pod úrovní terénu vykopáním  o průměru přes 300 do 500 mm</t>
  </si>
  <si>
    <t>kus</t>
  </si>
  <si>
    <t>800-1</t>
  </si>
  <si>
    <t>RTS 23/ I</t>
  </si>
  <si>
    <t>Práce</t>
  </si>
  <si>
    <t>POL1_</t>
  </si>
  <si>
    <t>s jejich vykopáním nebo vytrháním, s přesekáním kořenů a s případným nutným přemístěním pařezů na hromady do vzdálenosti do 50 m nebo s naložením na dopravní prostředek,</t>
  </si>
  <si>
    <t>SPI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</si>
  <si>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</si>
  <si>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</si>
  <si>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</si>
  <si>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</si>
  <si>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254,00*0,20</t>
  </si>
  <si>
    <t>VV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</si>
  <si>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</si>
  <si>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</si>
  <si>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</si>
  <si>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 xml:space="preserve">pro konstrukce : </t>
  </si>
  <si>
    <t>118,00</t>
  </si>
  <si>
    <t xml:space="preserve">pro op.stěnu : </t>
  </si>
  <si>
    <t>9,37*0,25*0,20</t>
  </si>
  <si>
    <t xml:space="preserve">pro přístřešek : </t>
  </si>
  <si>
    <t>2,83</t>
  </si>
  <si>
    <t>122202209R00</t>
  </si>
  <si>
    <t>Odkopávky a prokopávky pro silnice v hornině 3 příplatek za lepivost horniny</t>
  </si>
  <si>
    <t>139601102R00</t>
  </si>
  <si>
    <t>Ruční výkop jam, rýh a šachet v hornině 3</t>
  </si>
  <si>
    <t>s přehozením na vzdálenost do 5 m nebo s naložením na ruční dopravní prostředek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</si>
  <si>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</si>
  <si>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</si>
  <si>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</si>
  <si>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121,30+15,00</t>
  </si>
  <si>
    <t>180402111R00</t>
  </si>
  <si>
    <t>Založení trávníku parkový trávník, výsevem, v rovině nebo na svahu do 1:5</t>
  </si>
  <si>
    <t>m2</t>
  </si>
  <si>
    <t>823-1</t>
  </si>
  <si>
    <t>POL1_1</t>
  </si>
  <si>
    <t>na půdě předem připravené s pokosením, naložením, odvozem odpadu do 20 km a se složením,</t>
  </si>
  <si>
    <t>181101102R00</t>
  </si>
  <si>
    <t>Úprava pláně v zářezech v hornině 1 až 4, se zhutněním</t>
  </si>
  <si>
    <t>vyrovnáním výškových rozdílů, ploch vodorovných a ploch do sklonu 1 : 5.</t>
  </si>
  <si>
    <t xml:space="preserve">asf.vozovka : </t>
  </si>
  <si>
    <t>123,00*1,10</t>
  </si>
  <si>
    <t xml:space="preserve">cmb vozovka : </t>
  </si>
  <si>
    <t>56,00*1,10</t>
  </si>
  <si>
    <t xml:space="preserve">chodník : </t>
  </si>
  <si>
    <t>276,00*1,10</t>
  </si>
  <si>
    <t xml:space="preserve">chodník rel.dl.antracit : </t>
  </si>
  <si>
    <t>5,20*1,10</t>
  </si>
  <si>
    <t xml:space="preserve">chodník rel.dl.červená : </t>
  </si>
  <si>
    <t>0,50*1,10</t>
  </si>
  <si>
    <t xml:space="preserve">chodník dl.červená : </t>
  </si>
  <si>
    <t>12,00*1,10</t>
  </si>
  <si>
    <t xml:space="preserve">vodící linie : </t>
  </si>
  <si>
    <t>4,00*1,10</t>
  </si>
  <si>
    <t xml:space="preserve">vodící linie napojení magistrátu : </t>
  </si>
  <si>
    <t>9,00*1,10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</si>
  <si>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</si>
  <si>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</si>
  <si>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</si>
  <si>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183403114R00</t>
  </si>
  <si>
    <t>Obdělávání půdy kultivátorováním, v rovině nebo na svahu 1:5</t>
  </si>
  <si>
    <t>72,00*3</t>
  </si>
  <si>
    <t>183403151R00</t>
  </si>
  <si>
    <t>Obdělávání půdy smykováním, v rovině nebo na svahu 1:5</t>
  </si>
  <si>
    <t>183403152R00</t>
  </si>
  <si>
    <t>Obdělávání půdy vláčením, v rovině nebo na svahu 1:5</t>
  </si>
  <si>
    <t>183403153R00</t>
  </si>
  <si>
    <t>Obdělávání půdy hrabáním, v rovině nebo na svahu 1:5</t>
  </si>
  <si>
    <t>199000002R00</t>
  </si>
  <si>
    <t>Poplatky za skládku horniny 1- 4, skupina 17 05 04 z Katalogu odpadů</t>
  </si>
  <si>
    <t>112100001RAA</t>
  </si>
  <si>
    <t>Odstranění stromů kácení stromů o průměru kmene do 500 mm, odstranění pařezů včetně odvozu, spálení větví</t>
  </si>
  <si>
    <t>AP-HSV</t>
  </si>
  <si>
    <t>Agregovaná položka</t>
  </si>
  <si>
    <t>POL2_</t>
  </si>
  <si>
    <t>Kácení stromů s odřezáním kmene a s odvětvením, odstranění pařezů s přesekáním kořenů, naložení kmenů a pařezů na dopravní prostředek a vodorovné přemístění, spálení větví.</t>
  </si>
  <si>
    <t>184201114RA0</t>
  </si>
  <si>
    <t>Výsadba stromů a keřů s balem bez dodávky dřevin  v rovině, výšky do 200 cm</t>
  </si>
  <si>
    <t>00572465R</t>
  </si>
  <si>
    <t>směs travní standard</t>
  </si>
  <si>
    <t>kg</t>
  </si>
  <si>
    <t>SPCM</t>
  </si>
  <si>
    <t>Specifikace</t>
  </si>
  <si>
    <t>POL3_</t>
  </si>
  <si>
    <t>72,00*0,03</t>
  </si>
  <si>
    <t xml:space="preserve">přípojka : </t>
  </si>
  <si>
    <t>4,00*0,80*1,50</t>
  </si>
  <si>
    <t xml:space="preserve">lit.žlab : </t>
  </si>
  <si>
    <t>37,00*0,50*0,50</t>
  </si>
  <si>
    <t xml:space="preserve">drenáž : </t>
  </si>
  <si>
    <t>65,00*0,30*0,30</t>
  </si>
  <si>
    <t>161101501R00</t>
  </si>
  <si>
    <t xml:space="preserve"> bez naložení, avšak s vyprázdněním nádoby na hromady nebo do dopravního prostředku, na každých třeba i započatých 3 m výšky,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</si>
  <si>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</si>
  <si>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</si>
  <si>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</si>
  <si>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ck : </t>
  </si>
  <si>
    <t>19,90</t>
  </si>
  <si>
    <t xml:space="preserve">odpočet : </t>
  </si>
  <si>
    <t xml:space="preserve">lože : </t>
  </si>
  <si>
    <t>-0,32</t>
  </si>
  <si>
    <t xml:space="preserve">obsyp : </t>
  </si>
  <si>
    <t>-1,44</t>
  </si>
  <si>
    <t>-37,00*0,50*0,50</t>
  </si>
  <si>
    <t>-65,00*0,30*0,30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</si>
  <si>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</si>
  <si>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</si>
  <si>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</si>
  <si>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4,00*0,80*0,45</t>
  </si>
  <si>
    <t>451573111R00</t>
  </si>
  <si>
    <t>Lože pod potrubí, stoky a drobné objekty z písku a štěrkopísku  do 65 mm</t>
  </si>
  <si>
    <t>827-1</t>
  </si>
  <si>
    <t>v otevřeném výkopu,</t>
  </si>
  <si>
    <t>4,00*0,80*0,10</t>
  </si>
  <si>
    <t>58337320R</t>
  </si>
  <si>
    <t>štěrkopísek frakce 0,0 až 8,0 mm; třída C</t>
  </si>
  <si>
    <t>t</t>
  </si>
  <si>
    <t>1,44*2,00</t>
  </si>
  <si>
    <t>58344197R</t>
  </si>
  <si>
    <t>štěrkodrť frakce 0,0 až 63,0 mm; třída A</t>
  </si>
  <si>
    <t>T</t>
  </si>
  <si>
    <t>3,04*2,00</t>
  </si>
  <si>
    <t>113106231R00</t>
  </si>
  <si>
    <t>Rozebrání vozovek a ploch s jakoukoliv výplní spár   v jakékoliv ploše, ze zámkové dlažky, kladených do lože z kameniva</t>
  </si>
  <si>
    <t>822-1</t>
  </si>
  <si>
    <t>s přemístěním hmot na skládku na vzdálenost do 3 m nebo s naložením na dopravní prostředek</t>
  </si>
  <si>
    <t>159,00</t>
  </si>
  <si>
    <t>113107630R00</t>
  </si>
  <si>
    <t>Odstranění podkladů nebo krytů z kameniva hrubého drceného, v ploše jednotlivě nad 50 m2, tloušťka vrstvy 300 mm</t>
  </si>
  <si>
    <t xml:space="preserve">asf.parkoviště : </t>
  </si>
  <si>
    <t>42,00</t>
  </si>
  <si>
    <t xml:space="preserve">okrasná dlažba : </t>
  </si>
  <si>
    <t>13,30</t>
  </si>
  <si>
    <t>113107640R00</t>
  </si>
  <si>
    <t>Odstranění podkladů nebo krytů z kameniva hrubého drceného, v ploše jednotlivě nad 50 m2, tloušťka vrstvy 400 mm</t>
  </si>
  <si>
    <t xml:space="preserve">asf.komunikace : </t>
  </si>
  <si>
    <t>68,00</t>
  </si>
  <si>
    <t>460030073R00</t>
  </si>
  <si>
    <t>Bourání živičných povrchů tl. vrstvy 10 - 15 cm</t>
  </si>
  <si>
    <t>RTS 20/ I</t>
  </si>
  <si>
    <t>113151114R00</t>
  </si>
  <si>
    <t>Odstranění podkladu, krytu frézováním povrch živičný, plochy do 500 m2 na jednom objektu nebo při provádění pruhu šířky do  750 mm,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</si>
  <si>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</si>
  <si>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113151119R00</t>
  </si>
  <si>
    <t>Odstranění podkladu, krytu frézováním povrch živičný, plochy do 500 m2 na jednom objektu nebo při provádění pruhu šířky do  750 mm, tloušťky 100 mm</t>
  </si>
  <si>
    <t>979990112R00</t>
  </si>
  <si>
    <t>Poplatek za skládku za uložení, obalované kamenivo, asfalt, kusovost do 300 x 300 mm,  , skupina 17 03 02 z Katalogu odpadů</t>
  </si>
  <si>
    <t>801-3</t>
  </si>
  <si>
    <t>979089001R00</t>
  </si>
  <si>
    <t xml:space="preserve">Poplatek za uložení </t>
  </si>
  <si>
    <t>979082213R00</t>
  </si>
  <si>
    <t>Vodorovná doprava suti po suchu bez naložení, ale se složením a hrubým urovnáním na vzdálenost do 1 km</t>
  </si>
  <si>
    <t xml:space="preserve">Demontážní hmotnosti z položek s pořadovými čísly: : </t>
  </si>
  <si>
    <t xml:space="preserve">28,29,30,31,32,33, : </t>
  </si>
  <si>
    <t>Součet: : 268,73300</t>
  </si>
  <si>
    <t>979082219R00</t>
  </si>
  <si>
    <t>Vodorovná doprava suti po suchu příplatek k ceně za každý další i započatý 1 km přes 1 km</t>
  </si>
  <si>
    <t>Součet: : 1074,93200</t>
  </si>
  <si>
    <t>113106121R00</t>
  </si>
  <si>
    <t>Rozebrání komunikací pro pěší s jakýmkoliv ložem a výplní spár  z betonových nebo kameninových dlaždic nebo tvarovek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</si>
  <si>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</si>
  <si>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</si>
  <si>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</si>
  <si>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</si>
  <si>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106,00</t>
  </si>
  <si>
    <t>64,00</t>
  </si>
  <si>
    <t>2,00</t>
  </si>
  <si>
    <t>113203111R00</t>
  </si>
  <si>
    <t>Vytrhání obrub z dlažebních kostek</t>
  </si>
  <si>
    <t xml:space="preserve">jednořádek : </t>
  </si>
  <si>
    <t>67,00</t>
  </si>
  <si>
    <t xml:space="preserve">přídlažba : </t>
  </si>
  <si>
    <t>31,00</t>
  </si>
  <si>
    <t>979990103R00</t>
  </si>
  <si>
    <t>Poplatek za skládku za uložení, betonu,  , skupina 17 01 01 z Katalogu odpadů</t>
  </si>
  <si>
    <t>1100001</t>
  </si>
  <si>
    <t>vybourání stáv.uličních vpustí, vč.mříže/poklopu</t>
  </si>
  <si>
    <t>979084216R00</t>
  </si>
  <si>
    <t>Vodorovná doprava vybouraných hmot po suchu bez naložení, ale se složením na vzdálenost do 5 km</t>
  </si>
  <si>
    <t xml:space="preserve">38,39,40,42, : </t>
  </si>
  <si>
    <t>Součet: : 59,84540</t>
  </si>
  <si>
    <t>979084219R00</t>
  </si>
  <si>
    <t>Vodorovná doprava vybouraných hmot po suchu příplatek k ceně za každých dalších i započatých 5 km přes 5 km</t>
  </si>
  <si>
    <t>211971110R00</t>
  </si>
  <si>
    <t xml:space="preserve">Zřízení opláštění odvod. žeber z geotextilie o sklonu do 1:2,5,  </t>
  </si>
  <si>
    <t>800-2</t>
  </si>
  <si>
    <t>v rýze nebo v zářezu se stěnami,</t>
  </si>
  <si>
    <t>65,00*(0,30+0,30)*2</t>
  </si>
  <si>
    <t>212572111R00</t>
  </si>
  <si>
    <t>Lože pro trativody ze štěrkopísku tříděného</t>
  </si>
  <si>
    <t>65,00*0,30*0,10</t>
  </si>
  <si>
    <t>212571111R00</t>
  </si>
  <si>
    <t>Výplň trativodů štěrkopískem, tříděným</t>
  </si>
  <si>
    <t>do rýh bez zhutnění s úpravou povrchu výplně,</t>
  </si>
  <si>
    <t>65,00*0,30*0,20</t>
  </si>
  <si>
    <t>212753114R00</t>
  </si>
  <si>
    <t>Plastové drenážní trubky montáž ohebné plastové drenážní trubky do rýhy, DN 100, bez lože</t>
  </si>
  <si>
    <t>vč.napojení</t>
  </si>
  <si>
    <t>28611223.AR</t>
  </si>
  <si>
    <t>Trubka plastová drenážní spoj: západkový; potrubí: jednovrstvé; materiál: PVC; povrch: žebrovaný; ohebná; DN = 100; vsakovací plocha = 34,0 cm2/m</t>
  </si>
  <si>
    <t>65,00*1,01</t>
  </si>
  <si>
    <t>693660192R</t>
  </si>
  <si>
    <t>geotextilie směs přírodních a syntetických vláken; funkce separační, ochranná, filtrační; plošná hmotnost 300 g/m2</t>
  </si>
  <si>
    <t>78,00*1,20</t>
  </si>
  <si>
    <t>271571111R00</t>
  </si>
  <si>
    <t xml:space="preserve">Polštáře zhutněné pod základy štěrkopísek tříděný,  </t>
  </si>
  <si>
    <t>4,63*0,85*0,10</t>
  </si>
  <si>
    <t>0,78*0,50*0,10*2</t>
  </si>
  <si>
    <t>0,50</t>
  </si>
  <si>
    <t>274321611R00</t>
  </si>
  <si>
    <t>Beton základových pasů železový třídy C 30/37</t>
  </si>
  <si>
    <t>801-1</t>
  </si>
  <si>
    <t>včetně dodávky a uložení betonu, bez výztuže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</si>
  <si>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</si>
  <si>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</si>
  <si>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</si>
  <si>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(4,63+1,64)*2*0,40</t>
  </si>
  <si>
    <t>274351216R00</t>
  </si>
  <si>
    <t>Bednění stěn základových pasů odstranění</t>
  </si>
  <si>
    <t>274361821R00</t>
  </si>
  <si>
    <t xml:space="preserve">Výztuž základových pasů z betonářské oceli výztuž, z oceli 10505,  ,  </t>
  </si>
  <si>
    <t>2,83*100,00*0,001</t>
  </si>
  <si>
    <t>349121000R00</t>
  </si>
  <si>
    <t>Montáž prefa. drobné architektury do 0,2 t</t>
  </si>
  <si>
    <t>do bet.lože vč.dodávky betonu</t>
  </si>
  <si>
    <t>348942121R00</t>
  </si>
  <si>
    <t>Zábradlí ocelové osazení do vynechaných otvorů, ze dvou vodorovných trubek průměru 51 mm</t>
  </si>
  <si>
    <t>831-2</t>
  </si>
  <si>
    <t>přímé nebo v oblouku výšky 1,10 m, ze sloupků z válcovaných tyčí I č.10 - 12</t>
  </si>
  <si>
    <t>kotveno do monolitické stěny 32 dír a kotev o průměru 16</t>
  </si>
  <si>
    <t>7,30+2,00</t>
  </si>
  <si>
    <t>300001I10</t>
  </si>
  <si>
    <t>Nastavení komínu nad střechu o 1,3m, 960x450, vč. vložky, opláštění</t>
  </si>
  <si>
    <t>Kalkul</t>
  </si>
  <si>
    <t>327313217R00</t>
  </si>
  <si>
    <t>Zdi a valy z betonu prostého třídy C 25/30, z cementů portladských a struskoportlandských</t>
  </si>
  <si>
    <t>801-5</t>
  </si>
  <si>
    <t xml:space="preserve">základ : </t>
  </si>
  <si>
    <t>327321825R00</t>
  </si>
  <si>
    <t>Zdi a valy z betonu železového pohledového třídy PB 2 (v přírodní barvě drtí a přísad) z betonu třídy C 25/30, portlandský cement</t>
  </si>
  <si>
    <t xml:space="preserve">op.stěna : </t>
  </si>
  <si>
    <t>9,37*0,25*1,00</t>
  </si>
  <si>
    <t>9,37*0,25*(0,00+0,45)/2</t>
  </si>
  <si>
    <t>327351211R00</t>
  </si>
  <si>
    <t>Bednění zdí a valů svislých i skloněných výšky do 20 m zřízení</t>
  </si>
  <si>
    <t>9,37*1,00*2</t>
  </si>
  <si>
    <t>9,37*(0,00+0,45)/2*2</t>
  </si>
  <si>
    <t>1,00*0,25</t>
  </si>
  <si>
    <t>1,45*0,25</t>
  </si>
  <si>
    <t>327351221R00</t>
  </si>
  <si>
    <t>Bednění zdí a valů svislých i skloněných výšky do 20 m odbednění</t>
  </si>
  <si>
    <t>327361007R00</t>
  </si>
  <si>
    <t>Výztuž zdí a valů z oceli  10 505(R), průměru do 12 mm</t>
  </si>
  <si>
    <t>245,50*1,15*0,39*0,001</t>
  </si>
  <si>
    <t>320001</t>
  </si>
  <si>
    <t>prostup ve stěně pro kabel VO, dodávka a montáž</t>
  </si>
  <si>
    <t>564831111R00</t>
  </si>
  <si>
    <t>Podklad ze štěrkodrti s rozprostřením a zhutněním frakce 0-63 mm, tloušťka po zhutnění 100 mm</t>
  </si>
  <si>
    <t>276,00*1,05</t>
  </si>
  <si>
    <t>5,20*1,05</t>
  </si>
  <si>
    <t>0,50*1,05</t>
  </si>
  <si>
    <t>12,00*1,05</t>
  </si>
  <si>
    <t>4,00*1,05</t>
  </si>
  <si>
    <t>9,00*1,05</t>
  </si>
  <si>
    <t>564851111R00</t>
  </si>
  <si>
    <t>Podklad ze štěrkodrti s rozprostřením a zhutněním frakce 0-63 mm, tloušťka po zhutnění 150 mm</t>
  </si>
  <si>
    <t>564861111R00</t>
  </si>
  <si>
    <t>Podklad ze štěrkodrti s rozprostřením a zhutněním frakce 0-63 mm, tloušťka po zhutnění 200 mm</t>
  </si>
  <si>
    <t>565171111RT3</t>
  </si>
  <si>
    <t>Podklad z kameniva obaleného asfaltem ACP 22+, v pruhu šířky do 3 m, třídy 1, tloušťka po zhutnění 100 mm</t>
  </si>
  <si>
    <t>s rozprostřením a zhutněním</t>
  </si>
  <si>
    <t>123,00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</si>
  <si>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</si>
  <si>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</si>
  <si>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</si>
  <si>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123,00*1,05</t>
  </si>
  <si>
    <t>567411118R00</t>
  </si>
  <si>
    <t>Podklad ze štěrku částečně vyplněného maltou (ŠCM) tloušťka 180 mm</t>
  </si>
  <si>
    <t>podkladní vrstva dle ČSN 73 6127-1</t>
  </si>
  <si>
    <t>56,00*1,05</t>
  </si>
  <si>
    <t>713191100R00</t>
  </si>
  <si>
    <t>Izolace tepelné běžných konstrukcí - doplňky položení separační fólie, bez dodávky materiálu</t>
  </si>
  <si>
    <t>800-713</t>
  </si>
  <si>
    <t>573111124R00</t>
  </si>
  <si>
    <t>Postřik živičný infiltrační s posypem kamenivem množství zbytkového asfaltu 1,00 kg/m2</t>
  </si>
  <si>
    <t>573231142R00</t>
  </si>
  <si>
    <t>Postřik živičný spojovací bez posypu kamenivem modifikovanou, množství zbytkového asfaltu 0,20 kg/m2</t>
  </si>
  <si>
    <t>bez posypu kamenivem</t>
  </si>
  <si>
    <t>123,00*2</t>
  </si>
  <si>
    <t>577141112RT3</t>
  </si>
  <si>
    <t>Beton asfaltový s rozprostřením a zhutněním v pruhu šířky do 3 m, ACO 11+ nebo ACO 16+, tloušťky 50 mm, plochy do 200 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</si>
  <si>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</si>
  <si>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</si>
  <si>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</si>
  <si>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276,00</t>
  </si>
  <si>
    <t>5,20</t>
  </si>
  <si>
    <t>12,00</t>
  </si>
  <si>
    <t>596291111R00</t>
  </si>
  <si>
    <t>Řezání zámkové dlažby tloušťky 60 mm</t>
  </si>
  <si>
    <t xml:space="preserve">dlažba nová : </t>
  </si>
  <si>
    <t>10,00</t>
  </si>
  <si>
    <t xml:space="preserve">dlažba stáv.okrasná : </t>
  </si>
  <si>
    <t>6,00</t>
  </si>
  <si>
    <t>596715021R00</t>
  </si>
  <si>
    <t>Kladení vodicí linie pro nevidomé a slabozraké z dlažby tloušťky 60 mm, osazené do lože z kamenné drtě, tloušťky 40 mm</t>
  </si>
  <si>
    <t>4,00</t>
  </si>
  <si>
    <t>9,00</t>
  </si>
  <si>
    <t>59245040R</t>
  </si>
  <si>
    <t>dlažba betonová zámková, dvouvrstvá; čtverec; dlaždice pro nevidomé, s vodicí linií; šedá; l = 200 mm; š = 200 mm; tl. 60,0 mm</t>
  </si>
  <si>
    <t>4,00*1,01</t>
  </si>
  <si>
    <t>9,00*1,01</t>
  </si>
  <si>
    <t>59245111R</t>
  </si>
  <si>
    <t>dlažba betonová dvouvrstvá, skladebná; obdélník; červená; l = 200 mm; š = 100 mm; tl. 60,0 mm</t>
  </si>
  <si>
    <t>12,00*1,01</t>
  </si>
  <si>
    <t>592451151R</t>
  </si>
  <si>
    <t>dlažba betonová dvouvrstvá, skladebná; obdélník; dlaždice pro nevidomé; červená; l = 200 mm; š = 100 mm; tl. 60,0 mm</t>
  </si>
  <si>
    <t>0,50*1,01</t>
  </si>
  <si>
    <t>592451151T01</t>
  </si>
  <si>
    <t>dlažba betonová dvouvrstvá, skladebná; obdélník; dlaždice pro nevidomé; antracitová, l = 200 mm; š =, 100 mm; tl. 60,0 mm</t>
  </si>
  <si>
    <t>5,20*1,01</t>
  </si>
  <si>
    <t>5924511908R</t>
  </si>
  <si>
    <t>dlažba betonová dvouvrstvá; čtverec; šedá; l = 200 mm; š = 200 mm; tl. 60,0 mm</t>
  </si>
  <si>
    <t>bez fazety</t>
  </si>
  <si>
    <t>276,00*1,01</t>
  </si>
  <si>
    <t>871313121R00</t>
  </si>
  <si>
    <t>Montáž potrubí z trub z plastů těsněných gumovým kroužkem  DN 150 mm</t>
  </si>
  <si>
    <t>v otevřeném výkopu ve sklonu do 20 %,</t>
  </si>
  <si>
    <t>vč.tvarovek</t>
  </si>
  <si>
    <t>870211111R00</t>
  </si>
  <si>
    <t>Montáž přípojky mechanicky připojované typu CONNEX DN přípojky 160 mm, na sklolaminátové potrubí do DN 300 mm</t>
  </si>
  <si>
    <t>s vyvrtáním otvoru do stávajícího sklolaminátového potrubí, osazení sedla typu CONNEX. Bez dodávky sedla,</t>
  </si>
  <si>
    <t>28611260.AR</t>
  </si>
  <si>
    <t>Trubka plastová pro venkovní kanalizaci spoj: hrdlový; potrubí: jednovrstvé; materiál: PVC-U; povrch: hladký; DN/OD = 160; de = 160,0 mm; s = 4,7 mm; SN 8</t>
  </si>
  <si>
    <t>4,00*1,093</t>
  </si>
  <si>
    <t>599141111R00</t>
  </si>
  <si>
    <t>Vyplnění spár mezi silničními panely živičnou zálivkou</t>
  </si>
  <si>
    <t>jakékoliv tloušťky a vyčištění spár</t>
  </si>
  <si>
    <t xml:space="preserve">u CB : </t>
  </si>
  <si>
    <t>34,40</t>
  </si>
  <si>
    <t xml:space="preserve">u zastávky : </t>
  </si>
  <si>
    <t>599142111R00</t>
  </si>
  <si>
    <t>Úprava zálivky dilatačních nebo pracovních spár šířky přes 20 do 40 mm</t>
  </si>
  <si>
    <t>v cementobetonovém krytu hloubky do 40 mm</t>
  </si>
  <si>
    <t xml:space="preserve">podél komunikace : </t>
  </si>
  <si>
    <t>143,30</t>
  </si>
  <si>
    <t>914001121RT6</t>
  </si>
  <si>
    <t>Osazení a montáž svislých dopravních značek sloupek, do betonového základu a AL patky, včetně dodávky sloupku a značky</t>
  </si>
  <si>
    <t>915711111R00</t>
  </si>
  <si>
    <t>Vodorovné značení krytů stříkané barvou, bílou, dělicích čar šířky 120 mm</t>
  </si>
  <si>
    <t>915711121R00</t>
  </si>
  <si>
    <t>Vodorovné značení krytů plastem nehlučné, dělicích čar šířky 120 mm</t>
  </si>
  <si>
    <t>915721111R00</t>
  </si>
  <si>
    <t>Vodorovné značení krytů stříkané barvou, bílou, stopčar, zeber, stínů, šipek, nápisů, přechodů apod.</t>
  </si>
  <si>
    <t>915721121R00</t>
  </si>
  <si>
    <t>Vodorovné značení krytů plastem nehlučné, stopčar, zeber, stínů, šipek, nápisů, přechodů apod.</t>
  </si>
  <si>
    <t>915791111R00</t>
  </si>
  <si>
    <t>Předznačení pro vodorovné značení pro dělící čáry, vodící proužky</t>
  </si>
  <si>
    <t>stříkané barvou nebo prováděné z nátěrových hmot</t>
  </si>
  <si>
    <t>915791112R00</t>
  </si>
  <si>
    <t xml:space="preserve">Předznačení pro vodorovné značení pro stopčáry, zebry,stíny, šipky, nápisy, přechody </t>
  </si>
  <si>
    <t>917461111R00</t>
  </si>
  <si>
    <t>Osazení chodníkového obrubníku kamenného stojatého, s boční opěrou z betonu prostého, do lože z betonu prostého C 12/15</t>
  </si>
  <si>
    <t>se zřízením lože tl. 80-100 mm</t>
  </si>
  <si>
    <t>8,00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</si>
  <si>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</si>
  <si>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</si>
  <si>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</si>
  <si>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46,00</t>
  </si>
  <si>
    <t>1,00</t>
  </si>
  <si>
    <t>35,00</t>
  </si>
  <si>
    <t>917882111R00</t>
  </si>
  <si>
    <t>Osazení silničního nebo chodníkového betonového obrubníku zastávkového, s boční opěrou z betonu prostého, do lože z betonu prostého C 12/15</t>
  </si>
  <si>
    <t>41,00</t>
  </si>
  <si>
    <t>917932111R00</t>
  </si>
  <si>
    <t>Osazení silniční přídlažby  z betonových dlaždic o rozměru 500x250 mm,  , lože z betonu C12/15, bez dodávky přídlažby</t>
  </si>
  <si>
    <t>919731122R00</t>
  </si>
  <si>
    <t>Zarovnání styčné plochy podkladu nebo krytu živičné, tloušťky přes 50 do 100 mm</t>
  </si>
  <si>
    <t>podél vybourané části komunikace nebo zpevněné plochy</t>
  </si>
  <si>
    <t>919735113R00</t>
  </si>
  <si>
    <t>Řezání stávajících krytů nebo podkladů živičných, hloubky přes 100 do 150 mm</t>
  </si>
  <si>
    <t>včetně spotřeby vody</t>
  </si>
  <si>
    <t>910001</t>
  </si>
  <si>
    <t>kontrastní zvýraznění schodů - pás šířky 100 mm, barva žlutá</t>
  </si>
  <si>
    <t xml:space="preserve">m     </t>
  </si>
  <si>
    <t>9150001</t>
  </si>
  <si>
    <t>odstranění vodorovného dopravního značení</t>
  </si>
  <si>
    <t xml:space="preserve">m2    </t>
  </si>
  <si>
    <t>597101045RAA</t>
  </si>
  <si>
    <t>Odvodňovací žlaby komunikací a zpevněných ploch žlab odvodnovací polymerbetonový včetně dodávky roštu a žlabu, pro zatížení F900</t>
  </si>
  <si>
    <t>montáž odvodňovacích žlabů a vpustí k odvodňovacím žlabům z polymerbetonu, včetně betonového lože popř. obetonování, s dodávkou žlabů a vpustí.</t>
  </si>
  <si>
    <t>vč.čelních stěn, revizního dílu</t>
  </si>
  <si>
    <t>vč bet. podklad žlabu</t>
  </si>
  <si>
    <t>vč. obetonování žlabu, roksory průměr 10 mm délka 0,2m</t>
  </si>
  <si>
    <t>597103030RA0</t>
  </si>
  <si>
    <t>Odvodňovací žlaby komunikací a zpevněných ploch vpusť k žlabu polymerbetonová včetně dodávky vpusti, pro zatížení F900</t>
  </si>
  <si>
    <t>vč. vpust vrchní díl F900</t>
  </si>
  <si>
    <t>vč. vpust spodní díl DN150 F900</t>
  </si>
  <si>
    <t>vč. kalový koš z PP</t>
  </si>
  <si>
    <t>59217465R</t>
  </si>
  <si>
    <t>obrubník parkový materiál beton; l = 1000,0 mm; š = 80,0 mm; h = 250,0 mm; barva šedá</t>
  </si>
  <si>
    <t>35,00*1,01</t>
  </si>
  <si>
    <t>59217488R</t>
  </si>
  <si>
    <t>obrubník silniční materiál beton; l = 1000,0 mm; š = 150,0 mm; h = 250,0 mm; barva šedá</t>
  </si>
  <si>
    <t>46,00*1,01</t>
  </si>
  <si>
    <t>59217491R</t>
  </si>
  <si>
    <t>obrubník silniční přechodový pravý; materiál beton; l = 1000,0 mm; š = 150,0 mm; výškový rozsah h = 150 až 250 mm; barva šedá</t>
  </si>
  <si>
    <t>592174982R</t>
  </si>
  <si>
    <t>obrubník silniční přechodový levý, pro zastávkový záliv; materiál beton; l = 1000,0 mm; š = 435,0 mm; výškový rozsah h = 270 až 330 mm; barva šedá</t>
  </si>
  <si>
    <t>592174983R</t>
  </si>
  <si>
    <t>obrubník silniční přechodový pravý, pro zastávkový záliv; materiál beton; l = 1000,0 mm; š = 435,0 mm; výškový rozsah h = 270 až 330 mm; barva šedá</t>
  </si>
  <si>
    <t>592174984R</t>
  </si>
  <si>
    <t>obrubník silniční přímý, pro zastávkový záliv; materiál beton; l = 1000,0 mm; š = 435,0 mm; h = 350,0 mm; barva šedá</t>
  </si>
  <si>
    <t>41,00*1,01</t>
  </si>
  <si>
    <t>950001</t>
  </si>
  <si>
    <t>zastávkový přístřešek viz PD, dodávka a montáž</t>
  </si>
  <si>
    <t>966006132R00</t>
  </si>
  <si>
    <t>Odstranění značek pro staničení nebo dopravních značek dopravních nebo orientačních   s betonovými patkami</t>
  </si>
  <si>
    <t>s uložením hmot na skládku na vzdálenost do 3 m nebo s naložením na dopravní prostředek, se zásypem jam a jeho zhutněním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</si>
  <si>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</si>
  <si>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</si>
  <si>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</si>
  <si>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 xml:space="preserve">obrubník : </t>
  </si>
  <si>
    <t>998223011R00</t>
  </si>
  <si>
    <t>Přesun hmot pozemních komunikací, kryt dlážděný jakékoliv délky objektu</t>
  </si>
  <si>
    <t>vodorovně do 200 m</t>
  </si>
  <si>
    <t xml:space="preserve">Hmotnosti z položek s pořadovými čísly: : </t>
  </si>
  <si>
    <t xml:space="preserve">1,17,25,26,27,45,46,47,49,50,51,52,53,55,56,57,59,60,61,63,64,65,67,69,70,71,72,73,74,75,76,77,78, : </t>
  </si>
  <si>
    <t xml:space="preserve">79,80,81,82,83,84,85,86,89,90,91,92,93,94,95,96,99,100,101,102,109,110,111,112,113,114, : </t>
  </si>
  <si>
    <t>Součet: : 619,77417</t>
  </si>
  <si>
    <t>85,00</t>
  </si>
  <si>
    <t>289971212R00</t>
  </si>
  <si>
    <t>Zřízení vrstvy z geotextilie na upraveném povrchu sklon do 1:5, šířka přes 3 do 6 m</t>
  </si>
  <si>
    <t>564871111RT4</t>
  </si>
  <si>
    <t>Podklad ze štěrkodrti s rozprostřením a zhutněním frakce 0-63 mm, tloušťka po zhutnění 250 mm</t>
  </si>
  <si>
    <t xml:space="preserve">tl. 500 mm = 2x250 mm : </t>
  </si>
  <si>
    <t>190,00*2</t>
  </si>
  <si>
    <t>69370522R</t>
  </si>
  <si>
    <t>geotextilie POP; funkce drenážní, separační, ochranná, výztužná, filtrační; plošná hmotnost 500 g/m2</t>
  </si>
  <si>
    <t>190,00*1,20</t>
  </si>
  <si>
    <t>998222011R00</t>
  </si>
  <si>
    <t>Přesun hmot pozemních komunikací, kryt z kameniva jakékoliv délky objektu</t>
  </si>
  <si>
    <t xml:space="preserve">124,125,126, : </t>
  </si>
  <si>
    <t>Součet: : 209,59470</t>
  </si>
  <si>
    <t>222260549R00</t>
  </si>
  <si>
    <t>Trubka KOPOFLEX 110 na povrchu</t>
  </si>
  <si>
    <t>3457114708R</t>
  </si>
  <si>
    <t>trubka kabelová ohebná dvouplášťová korugovaná chránička; vnější plášť z HDPE, vnitřní z LDPE; vnější pr.= 160,0 mm; vnitřní pr.= 136,0 mm; mezní hodnota zatížení 450 N/5 cm; teplot.rozsah -45 až 60 °C; stupeň hořlavosti A1; mat. bezhalogenový; IP 40, při použití těsnicího kroužku IP 67</t>
  </si>
  <si>
    <t>60 °C; stupeň hořlavosti A1; mat. bezhalogenový; IP 40, při použití těsnicího kroužku IP 67</t>
  </si>
  <si>
    <t>23,50*1,01</t>
  </si>
  <si>
    <t>460510322R00</t>
  </si>
  <si>
    <t>Chránička kabelová dělená KOPOHALF, DN 160 mm</t>
  </si>
  <si>
    <t>581121111T00</t>
  </si>
  <si>
    <t>56,00m2</t>
  </si>
  <si>
    <t>prořezání dilatačních spár v betonu - 62,8 m</t>
  </si>
  <si>
    <t>kluzné trny s celoplošným plastovým povlakem o průměru 25mm, ocel hladká 10216, dl. 0,5m - 15 kusů</t>
  </si>
  <si>
    <t>"vkládání hobry máčené v asfaltu do dilatačních spár na výšku desky 220 mm - 45,6	 m"</t>
  </si>
  <si>
    <t>cmb vozovka :</t>
  </si>
  <si>
    <t>Pol__0001</t>
  </si>
  <si>
    <t>UKONČENÍ KABELŮ SMRŠŤOVACÍ ZÁKLOPKOU DO 5x4   mm2</t>
  </si>
  <si>
    <t>ks</t>
  </si>
  <si>
    <t>POL1_9</t>
  </si>
  <si>
    <t>Pol__0002</t>
  </si>
  <si>
    <t>UKONČENÍ KABELŮ SMRŠŤOVACÍ ZÁKLOPKOU DO 4x25   mm2</t>
  </si>
  <si>
    <t>Pol__0003</t>
  </si>
  <si>
    <t>UKONČENÍ  VODIČŮ V ROZVADĚČÍCH do 2,5 mm2</t>
  </si>
  <si>
    <t>Pol__0004</t>
  </si>
  <si>
    <t>UKONČENÍ  VODIČŮ V ROZVADĚČÍCH do 25 mm2</t>
  </si>
  <si>
    <t>Pol__0005</t>
  </si>
  <si>
    <t>KABEL SILOVÝ,IZOLACE PVC S VODIČEM PE CYKY-J 4x16 mm2 , pevně</t>
  </si>
  <si>
    <t>Pol__0006</t>
  </si>
  <si>
    <t>KABEL SILOVÝ,IZOLACE PVC S VODIČEM PE CYKY-J 3x1.5 mm2 , pevně</t>
  </si>
  <si>
    <t>Pol__0007</t>
  </si>
  <si>
    <t>SVÍTIDLA PRO VEŘEJNÉ OSVĚTLENÍ Svítidlo výbojkové 1x100W s vypouklým krytem, IP65</t>
  </si>
  <si>
    <t>Pol__0008</t>
  </si>
  <si>
    <t>SVÍTIDLA PRO VEŘEJNÉ OSVĚTLENÍ Výbojka 100W, E40</t>
  </si>
  <si>
    <t>Pol__0009</t>
  </si>
  <si>
    <t>SVÍTIDLA PRO VEŘEJNÉ OSVĚTLENÍ Výložník 1500mm na trakční stožár</t>
  </si>
  <si>
    <t>Pol__0010</t>
  </si>
  <si>
    <t>STOŽÁROVÁ VÝZBROJ Pojistková rozvodnice - 2xE27, 1-2+4+50mm2, 3+4+35mm2, včetně pojistky E27,, průchozí</t>
  </si>
  <si>
    <t>Pol__0011</t>
  </si>
  <si>
    <t>OCELOVÝ DRÁT POZINKOVANÝ FeZn-D10 (0,62kg/m), pevně</t>
  </si>
  <si>
    <t>Pol__0012</t>
  </si>
  <si>
    <t>SVORKA HROMOSVODNÍ,UZEMŇOVACÍ SP připojovací</t>
  </si>
  <si>
    <t>Pol__0013</t>
  </si>
  <si>
    <t>SVORKA HROMOSVODNÍ,UZEMŇOVACÍ SK křížová</t>
  </si>
  <si>
    <t>Pol__0014</t>
  </si>
  <si>
    <t>SVORKA HROMOSVODNÍ,UZEMŇOVACÍ Atypický plechový kryt pro zakrytí svorkovnice na trakčním stožáru</t>
  </si>
  <si>
    <t>Pol__0015</t>
  </si>
  <si>
    <t>OCEL.NOSNÉ KONSTR.PRO PŘÍSTR. do 10kg</t>
  </si>
  <si>
    <t>Pol__0016</t>
  </si>
  <si>
    <t>Dokumentace skutečného stavu</t>
  </si>
  <si>
    <t>hod</t>
  </si>
  <si>
    <t>Pol__0017</t>
  </si>
  <si>
    <t>HODINOVE ZUCTOVACI SAZBY Vyhledani pripojovaciho mista</t>
  </si>
  <si>
    <t>Pol__0018</t>
  </si>
  <si>
    <t>HODINOVE ZUCTOVACI SAZBY Připojení na stávající rozvod  VO</t>
  </si>
  <si>
    <t>Pol__0019</t>
  </si>
  <si>
    <t>HODINOVE ZUCTOVACI SAZBY Upevnění krytu na stožár</t>
  </si>
  <si>
    <t>Pol__0020</t>
  </si>
  <si>
    <t>HODINOVE ZUCTOVACI SAZBY Montaz VO</t>
  </si>
  <si>
    <t>Pol__0021</t>
  </si>
  <si>
    <t>HODINOVE ZUCTOVACI SAZBY Práce s plošinou</t>
  </si>
  <si>
    <t>Pol__0022</t>
  </si>
  <si>
    <t>HODINOVE ZUCTOVACI SAZBY Zkusebni provoz</t>
  </si>
  <si>
    <t>Pol__0023</t>
  </si>
  <si>
    <t>SPOLUPRACE S DODAVATELEM PRI zapojovani a zkouskach</t>
  </si>
  <si>
    <t>Pol__0024</t>
  </si>
  <si>
    <t>KOORDINACE POSTUPU PRACI S ostatnimi profesemi</t>
  </si>
  <si>
    <t>Pol__0025</t>
  </si>
  <si>
    <t>PROVEDENI REVIZNICH ZKOUSEK DLE ČSN 33 2000-6 ed.2 Revizni technik</t>
  </si>
  <si>
    <t>Pol__0026</t>
  </si>
  <si>
    <t>Podružný materiál</t>
  </si>
  <si>
    <t>soubor</t>
  </si>
  <si>
    <t>Pol__0027</t>
  </si>
  <si>
    <t>VYTÝČENÍ TRATI Kabelové vedení ve volném terénu</t>
  </si>
  <si>
    <t>km</t>
  </si>
  <si>
    <t>Pol__0028</t>
  </si>
  <si>
    <t>VYTRHÁNÍ DLAŽBY Betonové dlaždice, spáry zalité</t>
  </si>
  <si>
    <t>Pol__0029</t>
  </si>
  <si>
    <t>VYTRHÁNÍ DLAŽBY Zemina třídy 3, šíře 350mm,hloubka 350mm</t>
  </si>
  <si>
    <t>Pol__0030</t>
  </si>
  <si>
    <t>ZŘÍZENÍ KABELOVÉHO LOŽE Z kopaného písku, bez zakrytí, šíře do 65cm,tloušťka 10cm</t>
  </si>
  <si>
    <t>Pol__0031</t>
  </si>
  <si>
    <t>KŘIŽOVATKA SE SILOVÝM KABELEM Položení bet.žlabu vč.zakrytí</t>
  </si>
  <si>
    <t>Pol__0032</t>
  </si>
  <si>
    <t>FOLIE VÝSTRAŽNÁ Z PVC Do šířky 20cm</t>
  </si>
  <si>
    <t>Pol__0033</t>
  </si>
  <si>
    <t>CHRÁNIČKA DVOUPLÁŠŤOVÁ, ZEMNÍ DN 63mm</t>
  </si>
  <si>
    <t>Pol__0034</t>
  </si>
  <si>
    <t>ZÁHOZ KABELOVÉ RÝHY Zemina třídy 3, šíře 350mm,hloubka 350mm</t>
  </si>
  <si>
    <t>Pol__0035</t>
  </si>
  <si>
    <t>TRUBKA PVC Plastová, DN 300mm, uložena v pískovém loži, pro upevnění stožáru v základu, opatřena, betonovým límcem</t>
  </si>
  <si>
    <t>Pol__0036</t>
  </si>
  <si>
    <t>KABELOVÝ PROSTUP Z PVC TRUBKY Světlost do 15 cm</t>
  </si>
  <si>
    <t>Pol__0037</t>
  </si>
  <si>
    <t>BOURANÍ ŽIVIČNÝCH POVRCHŮ Síla vrstvy 3-5cm</t>
  </si>
  <si>
    <t>Pol__0038</t>
  </si>
  <si>
    <t>ŘEZÁNÍ SPÁRY V asfaltu nebo betonu</t>
  </si>
  <si>
    <t>Pol__0039</t>
  </si>
  <si>
    <t>VYTRHÁNÍ OBRUBY Ležaté kladené do písku</t>
  </si>
  <si>
    <t>Pol__0040</t>
  </si>
  <si>
    <t>ODVOZ ZEMINY Do vzdálenosti 10 km</t>
  </si>
  <si>
    <t>Trakční stožár typu Co11m/16kN</t>
  </si>
  <si>
    <t>2</t>
  </si>
  <si>
    <t>Očíslování stožáru</t>
  </si>
  <si>
    <t>Beton. základ stož. vč.výkopu, odvozu zeminy 15 km</t>
  </si>
  <si>
    <t>4</t>
  </si>
  <si>
    <t>Výkop nad základem</t>
  </si>
  <si>
    <t>Hlavička základu stožáru</t>
  </si>
  <si>
    <t>6</t>
  </si>
  <si>
    <t>Demontáž stáv.betonového základu vč.rozrušení</t>
  </si>
  <si>
    <t>7</t>
  </si>
  <si>
    <t>Odvoz betonové suti vč.složení na skládku 15 km</t>
  </si>
  <si>
    <t>8</t>
  </si>
  <si>
    <t>Demont.stáv.stožáru vč. odvozu na skládku 15 km</t>
  </si>
  <si>
    <t>9</t>
  </si>
  <si>
    <t>Izol. s uchy a dvojokem</t>
  </si>
  <si>
    <t>10</t>
  </si>
  <si>
    <t>Izolátor smyčkový</t>
  </si>
  <si>
    <t>Lano FeZn 35 mm2</t>
  </si>
  <si>
    <t>12</t>
  </si>
  <si>
    <t>Nerez.drát f 4 mm</t>
  </si>
  <si>
    <t>13</t>
  </si>
  <si>
    <t>Obj. kotev. s vidlicí f 175 mm</t>
  </si>
  <si>
    <t>14</t>
  </si>
  <si>
    <t>Rameno oblouk.svorky-nerez</t>
  </si>
  <si>
    <t>15</t>
  </si>
  <si>
    <t>Rameno závěsného izolátoru</t>
  </si>
  <si>
    <t>16</t>
  </si>
  <si>
    <t>Ramínko pro ram.závěs izol.</t>
  </si>
  <si>
    <t>17</t>
  </si>
  <si>
    <t>Svorka kotevní s vidlicí</t>
  </si>
  <si>
    <t>18</t>
  </si>
  <si>
    <t>Svorka trolej.oblouk. 10 - 13°</t>
  </si>
  <si>
    <t>19</t>
  </si>
  <si>
    <t>Svorka trolejová s dvojokem</t>
  </si>
  <si>
    <t>20</t>
  </si>
  <si>
    <t>Šroub M 16 x 35 - pozink</t>
  </si>
  <si>
    <t>Vrubová spoj. na drát f 4 mm</t>
  </si>
  <si>
    <t>22</t>
  </si>
  <si>
    <t>Závěsný izolátor s dvojokem</t>
  </si>
  <si>
    <t>23</t>
  </si>
  <si>
    <t>Ocelová roura (pažnice) dl. 4 m, f 0,53 m/8mm</t>
  </si>
  <si>
    <t>26</t>
  </si>
  <si>
    <t>Zaměření stavu provedení</t>
  </si>
  <si>
    <t>Přepojení stáv.zařízení + demontáž</t>
  </si>
  <si>
    <t>hod.</t>
  </si>
  <si>
    <t>28</t>
  </si>
  <si>
    <t>Revize zařízení</t>
  </si>
  <si>
    <t>Drátkobeton C 30/37 XF4, tl. 22 cm, vč. výztužných vláken typ HE 1/50 (20 kg/m3), dilatační spáry-trvale</t>
  </si>
  <si>
    <t>Svislé přemístění výkopku ručně z horniny 1 až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</si>
</sst>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4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6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4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Alignment="1">
      <alignment horizontal="center" vertical="top" wrapText="1" shrinkToFit="1"/>
    </xf>
    <xf numFmtId="164" fontId="21" fillId="0" borderId="0" xfId="0" applyNumberFormat="1" applyFont="1" applyAlignment="1">
      <alignment vertical="top" wrapText="1" shrinkToFi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164" fontId="21" fillId="0" borderId="0" xfId="0" quotePrefix="1" applyNumberFormat="1" applyFont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" fontId="5" fillId="0" borderId="18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server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algorithmName="SHA-512" hashValue="gyH1JR3FhkwmrWMaV5xv0EHDS0W+VqocMoPSz/sEOSYFwza1ydK2YXP+Rab4lhKIycM+DEuAx1M+wY4YywoVaQ==" saltValue="lSUDhCJZMHWGyQCjn7WHr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97"/>
  <sheetViews>
    <sheetView showGridLines="0" topLeftCell="B43" zoomScaleNormal="100" zoomScaleSheetLayoutView="75" workbookViewId="0">
      <selection activeCell="G43" sqref="G4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6" t="s">
        <v>22</v>
      </c>
      <c r="C2" s="77"/>
      <c r="D2" s="78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9"/>
      <c r="C3" s="77"/>
      <c r="D3" s="80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42</v>
      </c>
      <c r="D5" s="225"/>
      <c r="E5" s="226"/>
      <c r="F5" s="226"/>
      <c r="G5" s="22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7"/>
      <c r="E6" s="228"/>
      <c r="F6" s="228"/>
      <c r="G6" s="228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4"/>
      <c r="E11" s="244"/>
      <c r="F11" s="244"/>
      <c r="G11" s="244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09"/>
      <c r="F16" s="210"/>
      <c r="G16" s="209"/>
      <c r="H16" s="210"/>
      <c r="I16" s="209">
        <f>SUMIF(F70:F93,A16,I70:I93)+SUMIF(F70:F93,"PSU",I70:I93)</f>
        <v>0</v>
      </c>
      <c r="J16" s="211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09"/>
      <c r="F17" s="210"/>
      <c r="G17" s="209"/>
      <c r="H17" s="210"/>
      <c r="I17" s="209">
        <f>SUMIF(F70:F93,A17,I70:I93)</f>
        <v>0</v>
      </c>
      <c r="J17" s="211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09"/>
      <c r="F18" s="210"/>
      <c r="G18" s="209"/>
      <c r="H18" s="210"/>
      <c r="I18" s="209">
        <f>SUMIF(F70:F93,A18,I70:I93)</f>
        <v>0</v>
      </c>
      <c r="J18" s="211"/>
    </row>
    <row r="19" spans="1:10" ht="23.25" customHeight="1" x14ac:dyDescent="0.2">
      <c r="A19" s="143" t="s">
        <v>115</v>
      </c>
      <c r="B19" s="38" t="s">
        <v>27</v>
      </c>
      <c r="C19" s="62"/>
      <c r="D19" s="63"/>
      <c r="E19" s="209"/>
      <c r="F19" s="210"/>
      <c r="G19" s="209"/>
      <c r="H19" s="210"/>
      <c r="I19" s="209">
        <f>SUMIF(F70:F93,A19,I70:I93)</f>
        <v>0</v>
      </c>
      <c r="J19" s="211"/>
    </row>
    <row r="20" spans="1:10" ht="23.25" customHeight="1" x14ac:dyDescent="0.2">
      <c r="A20" s="143" t="s">
        <v>116</v>
      </c>
      <c r="B20" s="38" t="s">
        <v>28</v>
      </c>
      <c r="C20" s="62"/>
      <c r="D20" s="63"/>
      <c r="E20" s="209"/>
      <c r="F20" s="210"/>
      <c r="G20" s="209"/>
      <c r="H20" s="210"/>
      <c r="I20" s="209">
        <f>SUMIF(F70:F93,A20,I70:I93)</f>
        <v>0</v>
      </c>
      <c r="J20" s="211"/>
    </row>
    <row r="21" spans="1:10" ht="23.25" customHeight="1" x14ac:dyDescent="0.2">
      <c r="A21" s="2"/>
      <c r="B21" s="48" t="s">
        <v>29</v>
      </c>
      <c r="C21" s="64"/>
      <c r="D21" s="65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5"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4">
        <v>722197.81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6">
        <f>CenaCelkemBezDPH-(ZakladDPHSni+ZakladDPHZakl)</f>
        <v>0</v>
      </c>
      <c r="H27" s="236"/>
      <c r="I27" s="236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4">
        <f>A27</f>
        <v>0</v>
      </c>
      <c r="H28" s="215"/>
      <c r="I28" s="215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4">
        <f>ZakladDPHSni+DPHSni+ZakladDPHZakl+DPHZakl+Zaokrouhleni</f>
        <v>722197.81</v>
      </c>
      <c r="H29" s="214"/>
      <c r="I29" s="214"/>
      <c r="J29" s="123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45</v>
      </c>
      <c r="C39" s="202"/>
      <c r="D39" s="202"/>
      <c r="E39" s="202"/>
      <c r="F39" s="100">
        <f>'000 01 Naklady'!AE41+'SO 100 01 Pol'!AE434+'SO 400 01 Pol'!AE51+'SO 650 01 Pol'!AE36</f>
        <v>0</v>
      </c>
      <c r="G39" s="101">
        <f>'000 01 Naklady'!AF41+'SO 100 01 Pol'!AF434+'SO 400 01 Pol'!AF51+'SO 650 01 Pol'!AF36</f>
        <v>0</v>
      </c>
      <c r="H39" s="102"/>
      <c r="I39" s="103">
        <f>F39+G39+H39</f>
        <v>0</v>
      </c>
      <c r="J39" s="104" t="e">
        <f ca="1">IF(_xlfn.SINGLE(CenaCelkemVypocet)=0,"",I39/_xlfn.SINGLE(CenaCelkemVypocet)*100)</f>
        <v>#NAME?</v>
      </c>
    </row>
    <row r="40" spans="1:10" ht="25.5" customHeight="1" x14ac:dyDescent="0.2">
      <c r="A40" s="88">
        <v>2</v>
      </c>
      <c r="B40" s="105"/>
      <c r="C40" s="203" t="s">
        <v>46</v>
      </c>
      <c r="D40" s="203"/>
      <c r="E40" s="203"/>
      <c r="F40" s="106">
        <f>'000 01 Naklady'!AE41</f>
        <v>0</v>
      </c>
      <c r="G40" s="107">
        <f>'000 01 Naklady'!AF41</f>
        <v>0</v>
      </c>
      <c r="H40" s="107"/>
      <c r="I40" s="108">
        <f>F40+G40+H40</f>
        <v>0</v>
      </c>
      <c r="J40" s="109" t="e">
        <f ca="1">IF(_xlfn.SINGLE(CenaCelkemVypocet)=0,"",I40/_xlfn.SINGLE(CenaCelkemVypocet)*100)</f>
        <v>#NAME?</v>
      </c>
    </row>
    <row r="41" spans="1:10" ht="25.5" customHeight="1" x14ac:dyDescent="0.2">
      <c r="A41" s="88">
        <v>3</v>
      </c>
      <c r="B41" s="110" t="s">
        <v>47</v>
      </c>
      <c r="C41" s="202" t="s">
        <v>48</v>
      </c>
      <c r="D41" s="202"/>
      <c r="E41" s="202"/>
      <c r="F41" s="111">
        <f>'000 01 Naklady'!AE41</f>
        <v>0</v>
      </c>
      <c r="G41" s="102">
        <f>'000 01 Naklady'!AF41</f>
        <v>0</v>
      </c>
      <c r="H41" s="102"/>
      <c r="I41" s="103">
        <f>F41+G41+H41</f>
        <v>0</v>
      </c>
      <c r="J41" s="104" t="e">
        <f ca="1">IF(_xlfn.SINGLE(CenaCelkemVypocet)=0,"",I41/_xlfn.SINGLE(CenaCelkemVypocet)*100)</f>
        <v>#NAME?</v>
      </c>
    </row>
    <row r="42" spans="1:10" ht="25.5" customHeight="1" x14ac:dyDescent="0.2">
      <c r="A42" s="88">
        <v>2</v>
      </c>
      <c r="B42" s="105"/>
      <c r="C42" s="203" t="s">
        <v>49</v>
      </c>
      <c r="D42" s="203"/>
      <c r="E42" s="203"/>
      <c r="F42" s="106"/>
      <c r="G42" s="107"/>
      <c r="H42" s="107"/>
      <c r="I42" s="108"/>
      <c r="J42" s="109"/>
    </row>
    <row r="43" spans="1:10" ht="25.5" customHeight="1" x14ac:dyDescent="0.2">
      <c r="A43" s="88">
        <v>2</v>
      </c>
      <c r="B43" s="105" t="s">
        <v>50</v>
      </c>
      <c r="C43" s="203" t="s">
        <v>51</v>
      </c>
      <c r="D43" s="203"/>
      <c r="E43" s="203"/>
      <c r="F43" s="106">
        <f>'SO 100 01 Pol'!AE434</f>
        <v>0</v>
      </c>
      <c r="G43" s="107">
        <f>'SO 100 01 Pol'!AF434</f>
        <v>0</v>
      </c>
      <c r="H43" s="107"/>
      <c r="I43" s="108">
        <f t="shared" ref="I43:I48" si="1">F43+G43+H43</f>
        <v>0</v>
      </c>
      <c r="J43" s="109" t="e">
        <f ca="1">IF(_xlfn.SINGLE(CenaCelkemVypocet)=0,"",I43/_xlfn.SINGLE(CenaCelkemVypocet)*100)</f>
        <v>#NAME?</v>
      </c>
    </row>
    <row r="44" spans="1:10" ht="25.5" customHeight="1" x14ac:dyDescent="0.2">
      <c r="A44" s="88">
        <v>3</v>
      </c>
      <c r="B44" s="110" t="s">
        <v>47</v>
      </c>
      <c r="C44" s="202" t="s">
        <v>52</v>
      </c>
      <c r="D44" s="202"/>
      <c r="E44" s="202"/>
      <c r="F44" s="111">
        <f>'SO 100 01 Pol'!AE434</f>
        <v>0</v>
      </c>
      <c r="G44" s="102">
        <f>'SO 100 01 Pol'!AF434</f>
        <v>0</v>
      </c>
      <c r="H44" s="102"/>
      <c r="I44" s="103">
        <f t="shared" si="1"/>
        <v>0</v>
      </c>
      <c r="J44" s="104" t="e">
        <f ca="1">IF(_xlfn.SINGLE(CenaCelkemVypocet)=0,"",I44/_xlfn.SINGLE(CenaCelkemVypocet)*100)</f>
        <v>#NAME?</v>
      </c>
    </row>
    <row r="45" spans="1:10" ht="25.5" customHeight="1" x14ac:dyDescent="0.2">
      <c r="A45" s="88">
        <v>2</v>
      </c>
      <c r="B45" s="105" t="s">
        <v>53</v>
      </c>
      <c r="C45" s="203" t="s">
        <v>54</v>
      </c>
      <c r="D45" s="203"/>
      <c r="E45" s="203"/>
      <c r="F45" s="106">
        <f>'SO 400 01 Pol'!AE51</f>
        <v>0</v>
      </c>
      <c r="G45" s="107">
        <f>'SO 400 01 Pol'!AF51</f>
        <v>0</v>
      </c>
      <c r="H45" s="107"/>
      <c r="I45" s="108">
        <f t="shared" si="1"/>
        <v>0</v>
      </c>
      <c r="J45" s="109" t="e">
        <f ca="1">IF(_xlfn.SINGLE(CenaCelkemVypocet)=0,"",I45/_xlfn.SINGLE(CenaCelkemVypocet)*100)</f>
        <v>#NAME?</v>
      </c>
    </row>
    <row r="46" spans="1:10" ht="25.5" customHeight="1" x14ac:dyDescent="0.2">
      <c r="A46" s="88">
        <v>3</v>
      </c>
      <c r="B46" s="110" t="s">
        <v>47</v>
      </c>
      <c r="C46" s="202" t="s">
        <v>55</v>
      </c>
      <c r="D46" s="202"/>
      <c r="E46" s="202"/>
      <c r="F46" s="111">
        <f>'SO 400 01 Pol'!AE51</f>
        <v>0</v>
      </c>
      <c r="G46" s="102">
        <f>'SO 400 01 Pol'!AF51</f>
        <v>0</v>
      </c>
      <c r="H46" s="102"/>
      <c r="I46" s="103">
        <f t="shared" si="1"/>
        <v>0</v>
      </c>
      <c r="J46" s="104" t="e">
        <f ca="1">IF(_xlfn.SINGLE(CenaCelkemVypocet)=0,"",I46/_xlfn.SINGLE(CenaCelkemVypocet)*100)</f>
        <v>#NAME?</v>
      </c>
    </row>
    <row r="47" spans="1:10" ht="25.5" customHeight="1" x14ac:dyDescent="0.2">
      <c r="A47" s="88">
        <v>2</v>
      </c>
      <c r="B47" s="105" t="s">
        <v>56</v>
      </c>
      <c r="C47" s="203" t="s">
        <v>57</v>
      </c>
      <c r="D47" s="203"/>
      <c r="E47" s="203"/>
      <c r="F47" s="106">
        <f>'SO 650 01 Pol'!AE36</f>
        <v>0</v>
      </c>
      <c r="G47" s="107">
        <f>'SO 650 01 Pol'!AF36</f>
        <v>0</v>
      </c>
      <c r="H47" s="107"/>
      <c r="I47" s="108">
        <f t="shared" si="1"/>
        <v>0</v>
      </c>
      <c r="J47" s="109" t="e">
        <f ca="1">IF(_xlfn.SINGLE(CenaCelkemVypocet)=0,"",I47/_xlfn.SINGLE(CenaCelkemVypocet)*100)</f>
        <v>#NAME?</v>
      </c>
    </row>
    <row r="48" spans="1:10" ht="25.5" customHeight="1" x14ac:dyDescent="0.2">
      <c r="A48" s="88">
        <v>3</v>
      </c>
      <c r="B48" s="110" t="s">
        <v>47</v>
      </c>
      <c r="C48" s="202" t="s">
        <v>55</v>
      </c>
      <c r="D48" s="202"/>
      <c r="E48" s="202"/>
      <c r="F48" s="111">
        <f>'SO 650 01 Pol'!AE36</f>
        <v>0</v>
      </c>
      <c r="G48" s="102">
        <f>'SO 650 01 Pol'!AF36</f>
        <v>0</v>
      </c>
      <c r="H48" s="102"/>
      <c r="I48" s="103">
        <f t="shared" si="1"/>
        <v>0</v>
      </c>
      <c r="J48" s="104" t="e">
        <f ca="1">IF(_xlfn.SINGLE(CenaCelkemVypocet)=0,"",I48/_xlfn.SINGLE(CenaCelkemVypocet)*100)</f>
        <v>#NAME?</v>
      </c>
    </row>
    <row r="49" spans="1:52" ht="25.5" customHeight="1" x14ac:dyDescent="0.2">
      <c r="A49" s="88"/>
      <c r="B49" s="200" t="s">
        <v>58</v>
      </c>
      <c r="C49" s="201"/>
      <c r="D49" s="201"/>
      <c r="E49" s="201"/>
      <c r="F49" s="112">
        <f>SUMIF(A39:A48,"=1",F39:F48)</f>
        <v>0</v>
      </c>
      <c r="G49" s="113">
        <f>SUMIF(A39:A48,"=1",G39:G48)</f>
        <v>0</v>
      </c>
      <c r="H49" s="113">
        <f>SUMIF(A39:A48,"=1",H39:H48)</f>
        <v>0</v>
      </c>
      <c r="I49" s="114">
        <f>SUMIF(A39:A48,"=1",I39:I48)</f>
        <v>0</v>
      </c>
      <c r="J49" s="115" t="e">
        <f ca="1">SUMIF(A39:A48,"=1",J39:J48)</f>
        <v>#NAME?</v>
      </c>
    </row>
    <row r="51" spans="1:52" x14ac:dyDescent="0.2">
      <c r="A51" t="s">
        <v>60</v>
      </c>
      <c r="B51" t="s">
        <v>61</v>
      </c>
    </row>
    <row r="52" spans="1:52" x14ac:dyDescent="0.2">
      <c r="B52" s="199" t="s">
        <v>61</v>
      </c>
      <c r="C52" s="199"/>
      <c r="D52" s="199"/>
      <c r="E52" s="199"/>
      <c r="F52" s="199"/>
      <c r="G52" s="199"/>
      <c r="H52" s="199"/>
      <c r="I52" s="199"/>
      <c r="J52" s="199"/>
      <c r="AZ52" s="124" t="str">
        <f>B52</f>
        <v>Popis stavby: 23036 - Zastávky MHD v oblasti Moravské zemské knihovny</v>
      </c>
    </row>
    <row r="53" spans="1:52" x14ac:dyDescent="0.2">
      <c r="A53" t="s">
        <v>62</v>
      </c>
      <c r="B53" t="s">
        <v>63</v>
      </c>
    </row>
    <row r="54" spans="1:52" x14ac:dyDescent="0.2">
      <c r="B54" s="199" t="s">
        <v>64</v>
      </c>
      <c r="C54" s="199"/>
      <c r="D54" s="199"/>
      <c r="E54" s="199"/>
      <c r="F54" s="199"/>
      <c r="G54" s="199"/>
      <c r="H54" s="199"/>
      <c r="I54" s="199"/>
      <c r="J54" s="199"/>
      <c r="AZ54" s="124" t="str">
        <f>B54</f>
        <v>Popis rozpočtu: 01 - VRN</v>
      </c>
    </row>
    <row r="55" spans="1:52" x14ac:dyDescent="0.2">
      <c r="A55" t="s">
        <v>65</v>
      </c>
      <c r="B55" t="s">
        <v>64</v>
      </c>
    </row>
    <row r="56" spans="1:52" x14ac:dyDescent="0.2">
      <c r="A56" t="s">
        <v>62</v>
      </c>
      <c r="B56" t="s">
        <v>66</v>
      </c>
    </row>
    <row r="57" spans="1:52" x14ac:dyDescent="0.2">
      <c r="B57" s="199" t="s">
        <v>67</v>
      </c>
      <c r="C57" s="199"/>
      <c r="D57" s="199"/>
      <c r="E57" s="199"/>
      <c r="F57" s="199"/>
      <c r="G57" s="199"/>
      <c r="H57" s="199"/>
      <c r="I57" s="199"/>
      <c r="J57" s="199"/>
      <c r="AZ57" s="124" t="str">
        <f>B57</f>
        <v>Popis rozpočtu: 01 - Stavební rozpočet</v>
      </c>
    </row>
    <row r="58" spans="1:52" x14ac:dyDescent="0.2">
      <c r="A58" t="s">
        <v>65</v>
      </c>
      <c r="B58" t="s">
        <v>67</v>
      </c>
    </row>
    <row r="59" spans="1:52" x14ac:dyDescent="0.2">
      <c r="A59" t="s">
        <v>62</v>
      </c>
      <c r="B59" t="s">
        <v>68</v>
      </c>
    </row>
    <row r="60" spans="1:52" x14ac:dyDescent="0.2">
      <c r="B60" s="199" t="s">
        <v>69</v>
      </c>
      <c r="C60" s="199"/>
      <c r="D60" s="199"/>
      <c r="E60" s="199"/>
      <c r="F60" s="199"/>
      <c r="G60" s="199"/>
      <c r="H60" s="199"/>
      <c r="I60" s="199"/>
      <c r="J60" s="199"/>
      <c r="AZ60" s="124" t="str">
        <f>B60</f>
        <v>Popis rozpočtu: 01 - Rozpočet</v>
      </c>
    </row>
    <row r="61" spans="1:52" x14ac:dyDescent="0.2">
      <c r="A61" t="s">
        <v>65</v>
      </c>
      <c r="B61" t="s">
        <v>69</v>
      </c>
    </row>
    <row r="62" spans="1:52" x14ac:dyDescent="0.2">
      <c r="A62" t="s">
        <v>62</v>
      </c>
      <c r="B62" t="s">
        <v>70</v>
      </c>
    </row>
    <row r="63" spans="1:52" x14ac:dyDescent="0.2">
      <c r="B63" s="199" t="s">
        <v>69</v>
      </c>
      <c r="C63" s="199"/>
      <c r="D63" s="199"/>
      <c r="E63" s="199"/>
      <c r="F63" s="199"/>
      <c r="G63" s="199"/>
      <c r="H63" s="199"/>
      <c r="I63" s="199"/>
      <c r="J63" s="199"/>
      <c r="AZ63" s="124" t="str">
        <f>B63</f>
        <v>Popis rozpočtu: 01 - Rozpočet</v>
      </c>
    </row>
    <row r="64" spans="1:52" x14ac:dyDescent="0.2">
      <c r="A64" t="s">
        <v>65</v>
      </c>
      <c r="B64" t="s">
        <v>69</v>
      </c>
    </row>
    <row r="67" spans="1:10" ht="15.75" x14ac:dyDescent="0.25">
      <c r="B67" s="125" t="s">
        <v>71</v>
      </c>
    </row>
    <row r="69" spans="1:10" ht="25.5" customHeight="1" x14ac:dyDescent="0.2">
      <c r="A69" s="127"/>
      <c r="B69" s="130" t="s">
        <v>17</v>
      </c>
      <c r="C69" s="130" t="s">
        <v>5</v>
      </c>
      <c r="D69" s="131"/>
      <c r="E69" s="131"/>
      <c r="F69" s="132" t="s">
        <v>72</v>
      </c>
      <c r="G69" s="132"/>
      <c r="H69" s="132"/>
      <c r="I69" s="132" t="s">
        <v>29</v>
      </c>
      <c r="J69" s="132" t="s">
        <v>0</v>
      </c>
    </row>
    <row r="70" spans="1:10" ht="36.75" customHeight="1" x14ac:dyDescent="0.2">
      <c r="A70" s="128"/>
      <c r="B70" s="133" t="s">
        <v>47</v>
      </c>
      <c r="C70" s="197" t="s">
        <v>57</v>
      </c>
      <c r="D70" s="198"/>
      <c r="E70" s="198"/>
      <c r="F70" s="141" t="s">
        <v>24</v>
      </c>
      <c r="G70" s="134"/>
      <c r="H70" s="134"/>
      <c r="I70" s="134">
        <f>'SO 650 01 Pol'!G8</f>
        <v>0</v>
      </c>
      <c r="J70" s="139" t="str">
        <f>IF(I94=0,"",I70/I94*100)</f>
        <v/>
      </c>
    </row>
    <row r="71" spans="1:10" ht="36.75" customHeight="1" x14ac:dyDescent="0.2">
      <c r="A71" s="128"/>
      <c r="B71" s="133" t="s">
        <v>73</v>
      </c>
      <c r="C71" s="197" t="s">
        <v>74</v>
      </c>
      <c r="D71" s="198"/>
      <c r="E71" s="198"/>
      <c r="F71" s="141" t="s">
        <v>24</v>
      </c>
      <c r="G71" s="134"/>
      <c r="H71" s="134"/>
      <c r="I71" s="134">
        <f>'SO 100 01 Pol'!G8+'SO 400 01 Pol'!G35</f>
        <v>0</v>
      </c>
      <c r="J71" s="139" t="str">
        <f>IF(I94=0,"",I71/I94*100)</f>
        <v/>
      </c>
    </row>
    <row r="72" spans="1:10" ht="36.75" customHeight="1" x14ac:dyDescent="0.2">
      <c r="A72" s="128"/>
      <c r="B72" s="133" t="s">
        <v>75</v>
      </c>
      <c r="C72" s="197" t="s">
        <v>76</v>
      </c>
      <c r="D72" s="198"/>
      <c r="E72" s="198"/>
      <c r="F72" s="141" t="s">
        <v>24</v>
      </c>
      <c r="G72" s="134"/>
      <c r="H72" s="134"/>
      <c r="I72" s="134">
        <f>'SO 100 01 Pol'!G62</f>
        <v>0</v>
      </c>
      <c r="J72" s="139" t="str">
        <f>IF(I94=0,"",I72/I94*100)</f>
        <v/>
      </c>
    </row>
    <row r="73" spans="1:10" ht="36.75" customHeight="1" x14ac:dyDescent="0.2">
      <c r="A73" s="128"/>
      <c r="B73" s="133" t="s">
        <v>77</v>
      </c>
      <c r="C73" s="197" t="s">
        <v>78</v>
      </c>
      <c r="D73" s="198"/>
      <c r="E73" s="198"/>
      <c r="F73" s="141" t="s">
        <v>24</v>
      </c>
      <c r="G73" s="134"/>
      <c r="H73" s="134"/>
      <c r="I73" s="134">
        <f>'SO 100 01 Pol'!G101</f>
        <v>0</v>
      </c>
      <c r="J73" s="139" t="str">
        <f>IF(I94=0,"",I73/I94*100)</f>
        <v/>
      </c>
    </row>
    <row r="74" spans="1:10" ht="36.75" customHeight="1" x14ac:dyDescent="0.2">
      <c r="A74" s="128"/>
      <c r="B74" s="133" t="s">
        <v>79</v>
      </c>
      <c r="C74" s="197" t="s">
        <v>80</v>
      </c>
      <c r="D74" s="198"/>
      <c r="E74" s="198"/>
      <c r="F74" s="141" t="s">
        <v>24</v>
      </c>
      <c r="G74" s="134"/>
      <c r="H74" s="134"/>
      <c r="I74" s="134">
        <f>'SO 100 01 Pol'!G137</f>
        <v>0</v>
      </c>
      <c r="J74" s="139" t="str">
        <f>IF(I94=0,"",I74/I94*100)</f>
        <v/>
      </c>
    </row>
    <row r="75" spans="1:10" ht="36.75" customHeight="1" x14ac:dyDescent="0.2">
      <c r="A75" s="128"/>
      <c r="B75" s="133" t="s">
        <v>81</v>
      </c>
      <c r="C75" s="197" t="s">
        <v>82</v>
      </c>
      <c r="D75" s="198"/>
      <c r="E75" s="198"/>
      <c r="F75" s="141" t="s">
        <v>24</v>
      </c>
      <c r="G75" s="134"/>
      <c r="H75" s="134"/>
      <c r="I75" s="134">
        <f>'SO 100 01 Pol'!G163</f>
        <v>0</v>
      </c>
      <c r="J75" s="139" t="str">
        <f>IF(I94=0,"",I75/I94*100)</f>
        <v/>
      </c>
    </row>
    <row r="76" spans="1:10" ht="36.75" customHeight="1" x14ac:dyDescent="0.2">
      <c r="A76" s="128"/>
      <c r="B76" s="133" t="s">
        <v>83</v>
      </c>
      <c r="C76" s="197" t="s">
        <v>84</v>
      </c>
      <c r="D76" s="198"/>
      <c r="E76" s="198"/>
      <c r="F76" s="141" t="s">
        <v>24</v>
      </c>
      <c r="G76" s="134"/>
      <c r="H76" s="134"/>
      <c r="I76" s="134">
        <f>'SO 100 01 Pol'!G178</f>
        <v>0</v>
      </c>
      <c r="J76" s="139" t="str">
        <f>IF(I94=0,"",I76/I94*100)</f>
        <v/>
      </c>
    </row>
    <row r="77" spans="1:10" ht="36.75" customHeight="1" x14ac:dyDescent="0.2">
      <c r="A77" s="128"/>
      <c r="B77" s="133" t="s">
        <v>85</v>
      </c>
      <c r="C77" s="197" t="s">
        <v>86</v>
      </c>
      <c r="D77" s="198"/>
      <c r="E77" s="198"/>
      <c r="F77" s="141" t="s">
        <v>24</v>
      </c>
      <c r="G77" s="134"/>
      <c r="H77" s="134"/>
      <c r="I77" s="134">
        <f>'SO 100 01 Pol'!G196</f>
        <v>0</v>
      </c>
      <c r="J77" s="139" t="str">
        <f>IF(I94=0,"",I77/I94*100)</f>
        <v/>
      </c>
    </row>
    <row r="78" spans="1:10" ht="36.75" customHeight="1" x14ac:dyDescent="0.2">
      <c r="A78" s="128"/>
      <c r="B78" s="133" t="s">
        <v>87</v>
      </c>
      <c r="C78" s="197" t="s">
        <v>88</v>
      </c>
      <c r="D78" s="198"/>
      <c r="E78" s="198"/>
      <c r="F78" s="141" t="s">
        <v>24</v>
      </c>
      <c r="G78" s="134"/>
      <c r="H78" s="134"/>
      <c r="I78" s="134">
        <f>'SO 100 01 Pol'!G204</f>
        <v>0</v>
      </c>
      <c r="J78" s="139" t="str">
        <f>IF(I94=0,"",I78/I94*100)</f>
        <v/>
      </c>
    </row>
    <row r="79" spans="1:10" ht="36.75" customHeight="1" x14ac:dyDescent="0.2">
      <c r="A79" s="128"/>
      <c r="B79" s="133" t="s">
        <v>89</v>
      </c>
      <c r="C79" s="197" t="s">
        <v>90</v>
      </c>
      <c r="D79" s="198"/>
      <c r="E79" s="198"/>
      <c r="F79" s="141" t="s">
        <v>24</v>
      </c>
      <c r="G79" s="134"/>
      <c r="H79" s="134"/>
      <c r="I79" s="134">
        <f>'SO 100 01 Pol'!G426</f>
        <v>0</v>
      </c>
      <c r="J79" s="139" t="str">
        <f>IF(I94=0,"",I79/I94*100)</f>
        <v/>
      </c>
    </row>
    <row r="80" spans="1:10" ht="36.75" customHeight="1" x14ac:dyDescent="0.2">
      <c r="A80" s="128"/>
      <c r="B80" s="133" t="s">
        <v>91</v>
      </c>
      <c r="C80" s="197" t="s">
        <v>92</v>
      </c>
      <c r="D80" s="198"/>
      <c r="E80" s="198"/>
      <c r="F80" s="141" t="s">
        <v>24</v>
      </c>
      <c r="G80" s="134"/>
      <c r="H80" s="134"/>
      <c r="I80" s="134">
        <f>'SO 100 01 Pol'!G222</f>
        <v>0</v>
      </c>
      <c r="J80" s="139" t="str">
        <f>IF(I94=0,"",I80/I94*100)</f>
        <v/>
      </c>
    </row>
    <row r="81" spans="1:10" ht="36.75" customHeight="1" x14ac:dyDescent="0.2">
      <c r="A81" s="128"/>
      <c r="B81" s="133" t="s">
        <v>93</v>
      </c>
      <c r="C81" s="197" t="s">
        <v>94</v>
      </c>
      <c r="D81" s="198"/>
      <c r="E81" s="198"/>
      <c r="F81" s="141" t="s">
        <v>24</v>
      </c>
      <c r="G81" s="134"/>
      <c r="H81" s="134"/>
      <c r="I81" s="134">
        <f>'SO 100 01 Pol'!G269</f>
        <v>0</v>
      </c>
      <c r="J81" s="139" t="str">
        <f>IF(I94=0,"",I81/I94*100)</f>
        <v/>
      </c>
    </row>
    <row r="82" spans="1:10" ht="36.75" customHeight="1" x14ac:dyDescent="0.2">
      <c r="A82" s="128"/>
      <c r="B82" s="133" t="s">
        <v>95</v>
      </c>
      <c r="C82" s="197" t="s">
        <v>96</v>
      </c>
      <c r="D82" s="198"/>
      <c r="E82" s="198"/>
      <c r="F82" s="141" t="s">
        <v>24</v>
      </c>
      <c r="G82" s="134"/>
      <c r="H82" s="134"/>
      <c r="I82" s="134">
        <f>'SO 100 01 Pol'!G280</f>
        <v>0</v>
      </c>
      <c r="J82" s="139" t="str">
        <f>IF(I94=0,"",I82/I94*100)</f>
        <v/>
      </c>
    </row>
    <row r="83" spans="1:10" ht="36.75" customHeight="1" x14ac:dyDescent="0.2">
      <c r="A83" s="128"/>
      <c r="B83" s="133" t="s">
        <v>97</v>
      </c>
      <c r="C83" s="197" t="s">
        <v>98</v>
      </c>
      <c r="D83" s="198"/>
      <c r="E83" s="198"/>
      <c r="F83" s="141" t="s">
        <v>24</v>
      </c>
      <c r="G83" s="134"/>
      <c r="H83" s="134"/>
      <c r="I83" s="134">
        <f>'SO 100 01 Pol'!G311</f>
        <v>0</v>
      </c>
      <c r="J83" s="139" t="str">
        <f>IF(I94=0,"",I83/I94*100)</f>
        <v/>
      </c>
    </row>
    <row r="84" spans="1:10" ht="36.75" customHeight="1" x14ac:dyDescent="0.2">
      <c r="A84" s="128"/>
      <c r="B84" s="133" t="s">
        <v>99</v>
      </c>
      <c r="C84" s="197" t="s">
        <v>100</v>
      </c>
      <c r="D84" s="198"/>
      <c r="E84" s="198"/>
      <c r="F84" s="141" t="s">
        <v>24</v>
      </c>
      <c r="G84" s="134"/>
      <c r="H84" s="134"/>
      <c r="I84" s="134">
        <f>'SO 100 01 Pol'!G320</f>
        <v>0</v>
      </c>
      <c r="J84" s="139" t="str">
        <f>IF(I94=0,"",I84/I94*100)</f>
        <v/>
      </c>
    </row>
    <row r="85" spans="1:10" ht="36.75" customHeight="1" x14ac:dyDescent="0.2">
      <c r="A85" s="128"/>
      <c r="B85" s="133" t="s">
        <v>101</v>
      </c>
      <c r="C85" s="197" t="s">
        <v>102</v>
      </c>
      <c r="D85" s="198"/>
      <c r="E85" s="198"/>
      <c r="F85" s="141" t="s">
        <v>24</v>
      </c>
      <c r="G85" s="134"/>
      <c r="H85" s="134"/>
      <c r="I85" s="134">
        <f>'SO 100 01 Pol'!G379</f>
        <v>0</v>
      </c>
      <c r="J85" s="139" t="str">
        <f>IF(I94=0,"",I85/I94*100)</f>
        <v/>
      </c>
    </row>
    <row r="86" spans="1:10" ht="36.75" customHeight="1" x14ac:dyDescent="0.2">
      <c r="A86" s="128"/>
      <c r="B86" s="133" t="s">
        <v>103</v>
      </c>
      <c r="C86" s="197" t="s">
        <v>104</v>
      </c>
      <c r="D86" s="198"/>
      <c r="E86" s="198"/>
      <c r="F86" s="141" t="s">
        <v>24</v>
      </c>
      <c r="G86" s="134"/>
      <c r="H86" s="134"/>
      <c r="I86" s="134">
        <f>'SO 100 01 Pol'!G381</f>
        <v>0</v>
      </c>
      <c r="J86" s="139" t="str">
        <f>IF(I94=0,"",I86/I94*100)</f>
        <v/>
      </c>
    </row>
    <row r="87" spans="1:10" ht="36.75" customHeight="1" x14ac:dyDescent="0.2">
      <c r="A87" s="128"/>
      <c r="B87" s="133" t="s">
        <v>105</v>
      </c>
      <c r="C87" s="197" t="s">
        <v>106</v>
      </c>
      <c r="D87" s="198"/>
      <c r="E87" s="198"/>
      <c r="F87" s="141" t="s">
        <v>24</v>
      </c>
      <c r="G87" s="134"/>
      <c r="H87" s="134"/>
      <c r="I87" s="134">
        <f>'SO 100 01 Pol'!G390</f>
        <v>0</v>
      </c>
      <c r="J87" s="139" t="str">
        <f>IF(I94=0,"",I87/I94*100)</f>
        <v/>
      </c>
    </row>
    <row r="88" spans="1:10" ht="36.75" customHeight="1" x14ac:dyDescent="0.2">
      <c r="A88" s="128"/>
      <c r="B88" s="133" t="s">
        <v>107</v>
      </c>
      <c r="C88" s="197" t="s">
        <v>108</v>
      </c>
      <c r="D88" s="198"/>
      <c r="E88" s="198"/>
      <c r="F88" s="141" t="s">
        <v>24</v>
      </c>
      <c r="G88" s="134"/>
      <c r="H88" s="134"/>
      <c r="I88" s="134">
        <f>'SO 100 01 Pol'!G397</f>
        <v>0</v>
      </c>
      <c r="J88" s="139" t="str">
        <f>IF(I94=0,"",I88/I94*100)</f>
        <v/>
      </c>
    </row>
    <row r="89" spans="1:10" ht="36.75" customHeight="1" x14ac:dyDescent="0.2">
      <c r="A89" s="128"/>
      <c r="B89" s="133" t="s">
        <v>109</v>
      </c>
      <c r="C89" s="197" t="s">
        <v>110</v>
      </c>
      <c r="D89" s="198"/>
      <c r="E89" s="198"/>
      <c r="F89" s="141" t="s">
        <v>26</v>
      </c>
      <c r="G89" s="134"/>
      <c r="H89" s="134"/>
      <c r="I89" s="134">
        <f>'SO 400 01 Pol'!G8</f>
        <v>0</v>
      </c>
      <c r="J89" s="139" t="str">
        <f>IF(I94=0,"",I89/I94*100)</f>
        <v/>
      </c>
    </row>
    <row r="90" spans="1:10" ht="36.75" customHeight="1" x14ac:dyDescent="0.2">
      <c r="A90" s="128"/>
      <c r="B90" s="133" t="s">
        <v>111</v>
      </c>
      <c r="C90" s="197" t="s">
        <v>112</v>
      </c>
      <c r="D90" s="198"/>
      <c r="E90" s="198"/>
      <c r="F90" s="141" t="s">
        <v>26</v>
      </c>
      <c r="G90" s="134"/>
      <c r="H90" s="134"/>
      <c r="I90" s="134">
        <f>'SO 100 01 Pol'!G419</f>
        <v>0</v>
      </c>
      <c r="J90" s="139" t="str">
        <f>IF(I94=0,"",I90/I94*100)</f>
        <v/>
      </c>
    </row>
    <row r="91" spans="1:10" ht="36.75" customHeight="1" x14ac:dyDescent="0.2">
      <c r="A91" s="128"/>
      <c r="B91" s="133" t="s">
        <v>113</v>
      </c>
      <c r="C91" s="197" t="s">
        <v>114</v>
      </c>
      <c r="D91" s="198"/>
      <c r="E91" s="198"/>
      <c r="F91" s="141" t="s">
        <v>26</v>
      </c>
      <c r="G91" s="134"/>
      <c r="H91" s="134"/>
      <c r="I91" s="134">
        <f>'SO 100 01 Pol'!G424</f>
        <v>0</v>
      </c>
      <c r="J91" s="139" t="str">
        <f>IF(I94=0,"",I91/I94*100)</f>
        <v/>
      </c>
    </row>
    <row r="92" spans="1:10" ht="36.75" customHeight="1" x14ac:dyDescent="0.2">
      <c r="A92" s="128"/>
      <c r="B92" s="133" t="s">
        <v>115</v>
      </c>
      <c r="C92" s="197" t="s">
        <v>27</v>
      </c>
      <c r="D92" s="198"/>
      <c r="E92" s="198"/>
      <c r="F92" s="141" t="s">
        <v>115</v>
      </c>
      <c r="G92" s="134"/>
      <c r="H92" s="134"/>
      <c r="I92" s="134">
        <f>'000 01 Naklady'!G8</f>
        <v>0</v>
      </c>
      <c r="J92" s="139" t="str">
        <f>IF(I94=0,"",I92/I94*100)</f>
        <v/>
      </c>
    </row>
    <row r="93" spans="1:10" ht="36.75" customHeight="1" x14ac:dyDescent="0.2">
      <c r="A93" s="128"/>
      <c r="B93" s="133" t="s">
        <v>116</v>
      </c>
      <c r="C93" s="197" t="s">
        <v>28</v>
      </c>
      <c r="D93" s="198"/>
      <c r="E93" s="198"/>
      <c r="F93" s="141" t="s">
        <v>116</v>
      </c>
      <c r="G93" s="134"/>
      <c r="H93" s="134"/>
      <c r="I93" s="134">
        <f>'000 01 Naklady'!G22</f>
        <v>0</v>
      </c>
      <c r="J93" s="139" t="str">
        <f>IF(I94=0,"",I93/I94*100)</f>
        <v/>
      </c>
    </row>
    <row r="94" spans="1:10" ht="25.5" customHeight="1" x14ac:dyDescent="0.2">
      <c r="A94" s="129"/>
      <c r="B94" s="135" t="s">
        <v>1</v>
      </c>
      <c r="C94" s="136"/>
      <c r="D94" s="137"/>
      <c r="E94" s="137"/>
      <c r="F94" s="142"/>
      <c r="G94" s="138"/>
      <c r="H94" s="138"/>
      <c r="I94" s="138">
        <f>SUM(I70:I93)</f>
        <v>0</v>
      </c>
      <c r="J94" s="140">
        <f>SUM(J70:J93)</f>
        <v>0</v>
      </c>
    </row>
    <row r="95" spans="1:10" x14ac:dyDescent="0.2">
      <c r="F95" s="86"/>
      <c r="G95" s="86"/>
      <c r="H95" s="86"/>
      <c r="I95" s="86"/>
      <c r="J95" s="87"/>
    </row>
    <row r="96" spans="1:10" x14ac:dyDescent="0.2">
      <c r="F96" s="86"/>
      <c r="G96" s="86"/>
      <c r="H96" s="86"/>
      <c r="I96" s="86"/>
      <c r="J96" s="87"/>
    </row>
    <row r="97" spans="6:10" x14ac:dyDescent="0.2">
      <c r="F97" s="86"/>
      <c r="G97" s="86"/>
      <c r="H97" s="86"/>
      <c r="I97" s="86"/>
      <c r="J97" s="87"/>
    </row>
  </sheetData>
  <sheetProtection algorithmName="SHA-512" hashValue="sl74jjcvp142qWYeiXrtxxUHz/UhRmJNhoLJsBX9YHYfgLjpw2Y2nDDsirXPM3qxyMqlRB7hyYD+K/3ujZPa5Q==" saltValue="87Gb5rehBFfdf5EAzco69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B52:J52"/>
    <mergeCell ref="B54:J54"/>
    <mergeCell ref="B57:J57"/>
    <mergeCell ref="B60:J60"/>
    <mergeCell ref="B63:J63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7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8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9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ErZ0apUh1294FnFI9cGnoqtydMHWhS64QTdzfcOg27MR4d3sJ4axJY8dCP9hjxtaEtJdxBMCill7aKMQvJ7rUg==" saltValue="w+tHJwGH8jTePL4rgaHUn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CF45-1CCC-4775-97C6-454962D23487}">
  <sheetPr>
    <outlinePr summaryBelow="0"/>
  </sheetPr>
  <dimension ref="A1:BH5000"/>
  <sheetViews>
    <sheetView workbookViewId="0">
      <pane ySplit="7" topLeftCell="A23" activePane="bottomLeft" state="frozen"/>
      <selection pane="bottomLeft" activeCell="F49" sqref="F49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117</v>
      </c>
      <c r="B1" s="256"/>
      <c r="C1" s="256"/>
      <c r="D1" s="256"/>
      <c r="E1" s="256"/>
      <c r="F1" s="256"/>
      <c r="G1" s="256"/>
      <c r="AG1" t="s">
        <v>118</v>
      </c>
    </row>
    <row r="2" spans="1:60" ht="24.95" customHeight="1" x14ac:dyDescent="0.2">
      <c r="A2" s="144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119</v>
      </c>
    </row>
    <row r="3" spans="1:60" ht="24.95" customHeight="1" x14ac:dyDescent="0.2">
      <c r="A3" s="144" t="s">
        <v>8</v>
      </c>
      <c r="B3" s="49" t="s">
        <v>120</v>
      </c>
      <c r="C3" s="257" t="s">
        <v>121</v>
      </c>
      <c r="D3" s="258"/>
      <c r="E3" s="258"/>
      <c r="F3" s="258"/>
      <c r="G3" s="259"/>
      <c r="AC3" s="126" t="s">
        <v>122</v>
      </c>
      <c r="AG3" t="s">
        <v>123</v>
      </c>
    </row>
    <row r="4" spans="1:60" ht="24.95" customHeight="1" x14ac:dyDescent="0.2">
      <c r="A4" s="145" t="s">
        <v>9</v>
      </c>
      <c r="B4" s="146" t="s">
        <v>47</v>
      </c>
      <c r="C4" s="260" t="s">
        <v>48</v>
      </c>
      <c r="D4" s="261"/>
      <c r="E4" s="261"/>
      <c r="F4" s="261"/>
      <c r="G4" s="262"/>
      <c r="AG4" t="s">
        <v>124</v>
      </c>
    </row>
    <row r="5" spans="1:60" x14ac:dyDescent="0.2">
      <c r="D5" s="10"/>
    </row>
    <row r="6" spans="1:60" ht="38.25" x14ac:dyDescent="0.2">
      <c r="A6" s="148" t="s">
        <v>125</v>
      </c>
      <c r="B6" s="150" t="s">
        <v>126</v>
      </c>
      <c r="C6" s="150" t="s">
        <v>127</v>
      </c>
      <c r="D6" s="149" t="s">
        <v>128</v>
      </c>
      <c r="E6" s="148" t="s">
        <v>129</v>
      </c>
      <c r="F6" s="147" t="s">
        <v>130</v>
      </c>
      <c r="G6" s="148" t="s">
        <v>29</v>
      </c>
      <c r="H6" s="151" t="s">
        <v>30</v>
      </c>
      <c r="I6" s="151" t="s">
        <v>131</v>
      </c>
      <c r="J6" s="151" t="s">
        <v>31</v>
      </c>
      <c r="K6" s="151" t="s">
        <v>132</v>
      </c>
      <c r="L6" s="151" t="s">
        <v>133</v>
      </c>
      <c r="M6" s="151" t="s">
        <v>134</v>
      </c>
      <c r="N6" s="151" t="s">
        <v>135</v>
      </c>
      <c r="O6" s="151" t="s">
        <v>136</v>
      </c>
      <c r="P6" s="151" t="s">
        <v>137</v>
      </c>
      <c r="Q6" s="151" t="s">
        <v>138</v>
      </c>
      <c r="R6" s="151" t="s">
        <v>139</v>
      </c>
      <c r="S6" s="151" t="s">
        <v>140</v>
      </c>
      <c r="T6" s="151" t="s">
        <v>141</v>
      </c>
      <c r="U6" s="151" t="s">
        <v>142</v>
      </c>
      <c r="V6" s="151" t="s">
        <v>143</v>
      </c>
      <c r="W6" s="151" t="s">
        <v>144</v>
      </c>
      <c r="X6" s="151" t="s">
        <v>145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</row>
    <row r="8" spans="1:60" x14ac:dyDescent="0.2">
      <c r="A8" s="164" t="s">
        <v>146</v>
      </c>
      <c r="B8" s="165" t="s">
        <v>115</v>
      </c>
      <c r="C8" s="179" t="s">
        <v>27</v>
      </c>
      <c r="D8" s="166"/>
      <c r="E8" s="167"/>
      <c r="F8" s="168"/>
      <c r="G8" s="168">
        <f>SUMIF(AG9:AG21,"&lt;&gt;NOR",G9:G21)</f>
        <v>0</v>
      </c>
      <c r="H8" s="168"/>
      <c r="I8" s="168">
        <f>SUM(I9:I21)</f>
        <v>0</v>
      </c>
      <c r="J8" s="168"/>
      <c r="K8" s="168">
        <f>SUM(K9:K21)</f>
        <v>116000</v>
      </c>
      <c r="L8" s="168"/>
      <c r="M8" s="168">
        <f>SUM(M9:M21)</f>
        <v>0</v>
      </c>
      <c r="N8" s="167"/>
      <c r="O8" s="167">
        <f>SUM(O9:O21)</f>
        <v>0</v>
      </c>
      <c r="P8" s="167"/>
      <c r="Q8" s="167">
        <f>SUM(Q9:Q21)</f>
        <v>0</v>
      </c>
      <c r="R8" s="168"/>
      <c r="S8" s="168"/>
      <c r="T8" s="169"/>
      <c r="U8" s="163"/>
      <c r="V8" s="163">
        <f>SUM(V9:V21)</f>
        <v>0</v>
      </c>
      <c r="W8" s="163"/>
      <c r="X8" s="163"/>
      <c r="AG8" t="s">
        <v>147</v>
      </c>
    </row>
    <row r="9" spans="1:60" outlineLevel="1" x14ac:dyDescent="0.2">
      <c r="A9" s="171">
        <v>1</v>
      </c>
      <c r="B9" s="172" t="s">
        <v>148</v>
      </c>
      <c r="C9" s="180" t="s">
        <v>149</v>
      </c>
      <c r="D9" s="173" t="s">
        <v>150</v>
      </c>
      <c r="E9" s="174">
        <v>1</v>
      </c>
      <c r="F9" s="175"/>
      <c r="G9" s="176">
        <f>ROUND(E9*F9,2)</f>
        <v>0</v>
      </c>
      <c r="H9" s="175">
        <v>0</v>
      </c>
      <c r="I9" s="176">
        <f>ROUND(E9*H9,2)</f>
        <v>0</v>
      </c>
      <c r="J9" s="175">
        <v>10000</v>
      </c>
      <c r="K9" s="176">
        <f>ROUND(E9*J9,2)</f>
        <v>10000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151</v>
      </c>
      <c r="T9" s="177" t="s">
        <v>152</v>
      </c>
      <c r="U9" s="162">
        <v>0</v>
      </c>
      <c r="V9" s="162">
        <f>ROUND(E9*U9,2)</f>
        <v>0</v>
      </c>
      <c r="W9" s="162"/>
      <c r="X9" s="162" t="s">
        <v>48</v>
      </c>
      <c r="Y9" s="152"/>
      <c r="Z9" s="152"/>
      <c r="AA9" s="152"/>
      <c r="AB9" s="152"/>
      <c r="AC9" s="152"/>
      <c r="AD9" s="152"/>
      <c r="AE9" s="152"/>
      <c r="AF9" s="152"/>
      <c r="AG9" s="152" t="s">
        <v>153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2" t="s">
        <v>154</v>
      </c>
      <c r="D10" s="253"/>
      <c r="E10" s="253"/>
      <c r="F10" s="253"/>
      <c r="G10" s="253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2"/>
      <c r="Z10" s="152"/>
      <c r="AA10" s="152"/>
      <c r="AB10" s="152"/>
      <c r="AC10" s="152"/>
      <c r="AD10" s="152"/>
      <c r="AE10" s="152"/>
      <c r="AF10" s="152"/>
      <c r="AG10" s="152" t="s">
        <v>155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59"/>
      <c r="B11" s="160"/>
      <c r="C11" s="254" t="s">
        <v>156</v>
      </c>
      <c r="D11" s="255"/>
      <c r="E11" s="255"/>
      <c r="F11" s="255"/>
      <c r="G11" s="255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2"/>
      <c r="Z11" s="152"/>
      <c r="AA11" s="152"/>
      <c r="AB11" s="152"/>
      <c r="AC11" s="152"/>
      <c r="AD11" s="152"/>
      <c r="AE11" s="152"/>
      <c r="AF11" s="152"/>
      <c r="AG11" s="152" t="s">
        <v>155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78" t="str">
        <f>C11</f>
        <v>Vyhotovení protokolu o vytyčení stavby se seznamem souřadnic vytyčených bodů a jejich polohopisnými (S-JTSK) a výškopisnými (Bpv) hodnotami.</v>
      </c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1">
        <v>2</v>
      </c>
      <c r="B12" s="172" t="s">
        <v>157</v>
      </c>
      <c r="C12" s="180" t="s">
        <v>158</v>
      </c>
      <c r="D12" s="173" t="s">
        <v>150</v>
      </c>
      <c r="E12" s="174">
        <v>1</v>
      </c>
      <c r="F12" s="175"/>
      <c r="G12" s="176">
        <f>ROUND(E12*F12,2)</f>
        <v>0</v>
      </c>
      <c r="H12" s="175">
        <v>0</v>
      </c>
      <c r="I12" s="176">
        <f>ROUND(E12*H12,2)</f>
        <v>0</v>
      </c>
      <c r="J12" s="175">
        <v>6000</v>
      </c>
      <c r="K12" s="176">
        <f>ROUND(E12*J12,2)</f>
        <v>6000</v>
      </c>
      <c r="L12" s="176">
        <v>21</v>
      </c>
      <c r="M12" s="176">
        <f>G12*(1+L12/100)</f>
        <v>0</v>
      </c>
      <c r="N12" s="174">
        <v>0</v>
      </c>
      <c r="O12" s="174">
        <f>ROUND(E12*N12,2)</f>
        <v>0</v>
      </c>
      <c r="P12" s="174">
        <v>0</v>
      </c>
      <c r="Q12" s="174">
        <f>ROUND(E12*P12,2)</f>
        <v>0</v>
      </c>
      <c r="R12" s="176"/>
      <c r="S12" s="176" t="s">
        <v>151</v>
      </c>
      <c r="T12" s="177" t="s">
        <v>152</v>
      </c>
      <c r="U12" s="162">
        <v>0</v>
      </c>
      <c r="V12" s="162">
        <f>ROUND(E12*U12,2)</f>
        <v>0</v>
      </c>
      <c r="W12" s="162"/>
      <c r="X12" s="162" t="s">
        <v>48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153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252" t="s">
        <v>159</v>
      </c>
      <c r="D13" s="253"/>
      <c r="E13" s="253"/>
      <c r="F13" s="253"/>
      <c r="G13" s="253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52"/>
      <c r="Z13" s="152"/>
      <c r="AA13" s="152"/>
      <c r="AB13" s="152"/>
      <c r="AC13" s="152"/>
      <c r="AD13" s="152"/>
      <c r="AE13" s="152"/>
      <c r="AF13" s="152"/>
      <c r="AG13" s="152" t="s">
        <v>155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78" t="str">
        <f>C13</f>
        <v>Zaměření a vytýčení stávajících inženýrských sítí v místě stavby z hlediska jejich ochrany při provádění stavby.</v>
      </c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1">
        <v>3</v>
      </c>
      <c r="B14" s="172" t="s">
        <v>160</v>
      </c>
      <c r="C14" s="180" t="s">
        <v>161</v>
      </c>
      <c r="D14" s="173" t="s">
        <v>150</v>
      </c>
      <c r="E14" s="174">
        <v>1</v>
      </c>
      <c r="F14" s="175"/>
      <c r="G14" s="176">
        <f>ROUND(E14*F14,2)</f>
        <v>0</v>
      </c>
      <c r="H14" s="175">
        <v>0</v>
      </c>
      <c r="I14" s="176">
        <f>ROUND(E14*H14,2)</f>
        <v>0</v>
      </c>
      <c r="J14" s="175">
        <v>50000</v>
      </c>
      <c r="K14" s="176">
        <f>ROUND(E14*J14,2)</f>
        <v>50000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6"/>
      <c r="S14" s="176" t="s">
        <v>151</v>
      </c>
      <c r="T14" s="177" t="s">
        <v>152</v>
      </c>
      <c r="U14" s="162">
        <v>0</v>
      </c>
      <c r="V14" s="162">
        <f>ROUND(E14*U14,2)</f>
        <v>0</v>
      </c>
      <c r="W14" s="162"/>
      <c r="X14" s="162" t="s">
        <v>48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153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 x14ac:dyDescent="0.2">
      <c r="A15" s="159"/>
      <c r="B15" s="160"/>
      <c r="C15" s="252" t="s">
        <v>162</v>
      </c>
      <c r="D15" s="253"/>
      <c r="E15" s="253"/>
      <c r="F15" s="253"/>
      <c r="G15" s="253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2"/>
      <c r="Z15" s="152"/>
      <c r="AA15" s="152"/>
      <c r="AB15" s="152"/>
      <c r="AC15" s="152"/>
      <c r="AD15" s="152"/>
      <c r="AE15" s="152"/>
      <c r="AF15" s="152"/>
      <c r="AG15" s="152" t="s">
        <v>155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78" t="str">
        <f>C15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1">
        <v>4</v>
      </c>
      <c r="B16" s="172" t="s">
        <v>163</v>
      </c>
      <c r="C16" s="180" t="s">
        <v>164</v>
      </c>
      <c r="D16" s="173" t="s">
        <v>150</v>
      </c>
      <c r="E16" s="174">
        <v>1</v>
      </c>
      <c r="F16" s="175"/>
      <c r="G16" s="176">
        <f>ROUND(E16*F16,2)</f>
        <v>0</v>
      </c>
      <c r="H16" s="175">
        <v>0</v>
      </c>
      <c r="I16" s="176">
        <f>ROUND(E16*H16,2)</f>
        <v>0</v>
      </c>
      <c r="J16" s="175">
        <v>30000</v>
      </c>
      <c r="K16" s="176">
        <f>ROUND(E16*J16,2)</f>
        <v>30000</v>
      </c>
      <c r="L16" s="176">
        <v>21</v>
      </c>
      <c r="M16" s="176">
        <f>G16*(1+L16/100)</f>
        <v>0</v>
      </c>
      <c r="N16" s="174">
        <v>0</v>
      </c>
      <c r="O16" s="174">
        <f>ROUND(E16*N16,2)</f>
        <v>0</v>
      </c>
      <c r="P16" s="174">
        <v>0</v>
      </c>
      <c r="Q16" s="174">
        <f>ROUND(E16*P16,2)</f>
        <v>0</v>
      </c>
      <c r="R16" s="176"/>
      <c r="S16" s="176" t="s">
        <v>151</v>
      </c>
      <c r="T16" s="177" t="s">
        <v>152</v>
      </c>
      <c r="U16" s="162">
        <v>0</v>
      </c>
      <c r="V16" s="162">
        <f>ROUND(E16*U16,2)</f>
        <v>0</v>
      </c>
      <c r="W16" s="162"/>
      <c r="X16" s="162" t="s">
        <v>48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153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33.75" outlineLevel="1" x14ac:dyDescent="0.2">
      <c r="A17" s="159"/>
      <c r="B17" s="160"/>
      <c r="C17" s="252" t="s">
        <v>165</v>
      </c>
      <c r="D17" s="253"/>
      <c r="E17" s="253"/>
      <c r="F17" s="253"/>
      <c r="G17" s="253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2"/>
      <c r="Z17" s="152"/>
      <c r="AA17" s="152"/>
      <c r="AB17" s="152"/>
      <c r="AC17" s="152"/>
      <c r="AD17" s="152"/>
      <c r="AE17" s="152"/>
      <c r="AF17" s="152"/>
      <c r="AG17" s="152" t="s">
        <v>155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78" t="str">
        <f>C17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1">
        <v>5</v>
      </c>
      <c r="B18" s="172" t="s">
        <v>166</v>
      </c>
      <c r="C18" s="180" t="s">
        <v>167</v>
      </c>
      <c r="D18" s="173" t="s">
        <v>150</v>
      </c>
      <c r="E18" s="174">
        <v>1</v>
      </c>
      <c r="F18" s="175"/>
      <c r="G18" s="176">
        <f>ROUND(E18*F18,2)</f>
        <v>0</v>
      </c>
      <c r="H18" s="175">
        <v>0</v>
      </c>
      <c r="I18" s="176">
        <f>ROUND(E18*H18,2)</f>
        <v>0</v>
      </c>
      <c r="J18" s="175">
        <v>10000</v>
      </c>
      <c r="K18" s="176">
        <f>ROUND(E18*J18,2)</f>
        <v>10000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6"/>
      <c r="S18" s="176" t="s">
        <v>151</v>
      </c>
      <c r="T18" s="177" t="s">
        <v>152</v>
      </c>
      <c r="U18" s="162">
        <v>0</v>
      </c>
      <c r="V18" s="162">
        <f>ROUND(E18*U18,2)</f>
        <v>0</v>
      </c>
      <c r="W18" s="162"/>
      <c r="X18" s="162" t="s">
        <v>48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153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59"/>
      <c r="B19" s="160"/>
      <c r="C19" s="252" t="s">
        <v>168</v>
      </c>
      <c r="D19" s="253"/>
      <c r="E19" s="253"/>
      <c r="F19" s="253"/>
      <c r="G19" s="253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2"/>
      <c r="Z19" s="152"/>
      <c r="AA19" s="152"/>
      <c r="AB19" s="152"/>
      <c r="AC19" s="152"/>
      <c r="AD19" s="152"/>
      <c r="AE19" s="152"/>
      <c r="AF19" s="152"/>
      <c r="AG19" s="152" t="s">
        <v>155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78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1">
        <v>6</v>
      </c>
      <c r="B20" s="172" t="s">
        <v>169</v>
      </c>
      <c r="C20" s="180" t="s">
        <v>170</v>
      </c>
      <c r="D20" s="173" t="s">
        <v>150</v>
      </c>
      <c r="E20" s="174">
        <v>1</v>
      </c>
      <c r="F20" s="175"/>
      <c r="G20" s="176">
        <f>ROUND(E20*F20,2)</f>
        <v>0</v>
      </c>
      <c r="H20" s="175">
        <v>0</v>
      </c>
      <c r="I20" s="176">
        <f>ROUND(E20*H20,2)</f>
        <v>0</v>
      </c>
      <c r="J20" s="175">
        <v>10000</v>
      </c>
      <c r="K20" s="176">
        <f>ROUND(E20*J20,2)</f>
        <v>10000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6"/>
      <c r="S20" s="176" t="s">
        <v>151</v>
      </c>
      <c r="T20" s="177" t="s">
        <v>152</v>
      </c>
      <c r="U20" s="162">
        <v>0</v>
      </c>
      <c r="V20" s="162">
        <f>ROUND(E20*U20,2)</f>
        <v>0</v>
      </c>
      <c r="W20" s="162"/>
      <c r="X20" s="162" t="s">
        <v>48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153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252" t="s">
        <v>171</v>
      </c>
      <c r="D21" s="253"/>
      <c r="E21" s="253"/>
      <c r="F21" s="253"/>
      <c r="G21" s="253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2"/>
      <c r="Z21" s="152"/>
      <c r="AA21" s="152"/>
      <c r="AB21" s="152"/>
      <c r="AC21" s="152"/>
      <c r="AD21" s="152"/>
      <c r="AE21" s="152"/>
      <c r="AF21" s="152"/>
      <c r="AG21" s="152" t="s">
        <v>155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164" t="s">
        <v>146</v>
      </c>
      <c r="B22" s="165" t="s">
        <v>116</v>
      </c>
      <c r="C22" s="179" t="s">
        <v>28</v>
      </c>
      <c r="D22" s="166"/>
      <c r="E22" s="167"/>
      <c r="F22" s="168"/>
      <c r="G22" s="168">
        <f>SUMIF(AG23:AG39,"&lt;&gt;NOR",G23:G39)</f>
        <v>0</v>
      </c>
      <c r="H22" s="168"/>
      <c r="I22" s="168">
        <f>SUM(I23:I39)</f>
        <v>0</v>
      </c>
      <c r="J22" s="168"/>
      <c r="K22" s="168">
        <f>SUM(K23:K39)</f>
        <v>110000</v>
      </c>
      <c r="L22" s="168"/>
      <c r="M22" s="168">
        <f>SUM(M23:M39)</f>
        <v>0</v>
      </c>
      <c r="N22" s="167"/>
      <c r="O22" s="167">
        <f>SUM(O23:O39)</f>
        <v>0</v>
      </c>
      <c r="P22" s="167"/>
      <c r="Q22" s="167">
        <f>SUM(Q23:Q39)</f>
        <v>0</v>
      </c>
      <c r="R22" s="168"/>
      <c r="S22" s="168"/>
      <c r="T22" s="169"/>
      <c r="U22" s="163"/>
      <c r="V22" s="163">
        <f>SUM(V23:V39)</f>
        <v>0</v>
      </c>
      <c r="W22" s="163"/>
      <c r="X22" s="163"/>
      <c r="AG22" t="s">
        <v>147</v>
      </c>
    </row>
    <row r="23" spans="1:60" outlineLevel="1" x14ac:dyDescent="0.2">
      <c r="A23" s="171">
        <v>7</v>
      </c>
      <c r="B23" s="172" t="s">
        <v>172</v>
      </c>
      <c r="C23" s="180" t="s">
        <v>173</v>
      </c>
      <c r="D23" s="173" t="s">
        <v>150</v>
      </c>
      <c r="E23" s="174">
        <v>1</v>
      </c>
      <c r="F23" s="175"/>
      <c r="G23" s="176">
        <f>ROUND(E23*F23,2)</f>
        <v>0</v>
      </c>
      <c r="H23" s="175">
        <v>0</v>
      </c>
      <c r="I23" s="176">
        <f>ROUND(E23*H23,2)</f>
        <v>0</v>
      </c>
      <c r="J23" s="175">
        <v>2000</v>
      </c>
      <c r="K23" s="176">
        <f>ROUND(E23*J23,2)</f>
        <v>2000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/>
      <c r="S23" s="176" t="s">
        <v>151</v>
      </c>
      <c r="T23" s="177" t="s">
        <v>152</v>
      </c>
      <c r="U23" s="162">
        <v>0</v>
      </c>
      <c r="V23" s="162">
        <f>ROUND(E23*U23,2)</f>
        <v>0</v>
      </c>
      <c r="W23" s="162"/>
      <c r="X23" s="162" t="s">
        <v>48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153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252" t="s">
        <v>174</v>
      </c>
      <c r="D24" s="253"/>
      <c r="E24" s="253"/>
      <c r="F24" s="253"/>
      <c r="G24" s="253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2"/>
      <c r="Z24" s="152"/>
      <c r="AA24" s="152"/>
      <c r="AB24" s="152"/>
      <c r="AC24" s="152"/>
      <c r="AD24" s="152"/>
      <c r="AE24" s="152"/>
      <c r="AF24" s="152"/>
      <c r="AG24" s="152" t="s">
        <v>155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1">
        <v>8</v>
      </c>
      <c r="B25" s="172" t="s">
        <v>175</v>
      </c>
      <c r="C25" s="180" t="s">
        <v>176</v>
      </c>
      <c r="D25" s="173" t="s">
        <v>150</v>
      </c>
      <c r="E25" s="174">
        <v>1</v>
      </c>
      <c r="F25" s="175"/>
      <c r="G25" s="176">
        <f>ROUND(E25*F25,2)</f>
        <v>0</v>
      </c>
      <c r="H25" s="175">
        <v>0</v>
      </c>
      <c r="I25" s="176">
        <f>ROUND(E25*H25,2)</f>
        <v>0</v>
      </c>
      <c r="J25" s="175">
        <v>10000</v>
      </c>
      <c r="K25" s="176">
        <f>ROUND(E25*J25,2)</f>
        <v>10000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6"/>
      <c r="S25" s="176" t="s">
        <v>151</v>
      </c>
      <c r="T25" s="177" t="s">
        <v>152</v>
      </c>
      <c r="U25" s="162">
        <v>0</v>
      </c>
      <c r="V25" s="162">
        <f>ROUND(E25*U25,2)</f>
        <v>0</v>
      </c>
      <c r="W25" s="162"/>
      <c r="X25" s="162" t="s">
        <v>48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153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59"/>
      <c r="B26" s="160"/>
      <c r="C26" s="252" t="s">
        <v>177</v>
      </c>
      <c r="D26" s="253"/>
      <c r="E26" s="253"/>
      <c r="F26" s="253"/>
      <c r="G26" s="253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2"/>
      <c r="Z26" s="152"/>
      <c r="AA26" s="152"/>
      <c r="AB26" s="152"/>
      <c r="AC26" s="152"/>
      <c r="AD26" s="152"/>
      <c r="AE26" s="152"/>
      <c r="AF26" s="152"/>
      <c r="AG26" s="152" t="s">
        <v>155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78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1">
        <v>9</v>
      </c>
      <c r="B27" s="172" t="s">
        <v>178</v>
      </c>
      <c r="C27" s="180" t="s">
        <v>179</v>
      </c>
      <c r="D27" s="173" t="s">
        <v>150</v>
      </c>
      <c r="E27" s="174">
        <v>1</v>
      </c>
      <c r="F27" s="175"/>
      <c r="G27" s="176">
        <f>ROUND(E27*F27,2)</f>
        <v>0</v>
      </c>
      <c r="H27" s="175">
        <v>0</v>
      </c>
      <c r="I27" s="176">
        <f>ROUND(E27*H27,2)</f>
        <v>0</v>
      </c>
      <c r="J27" s="175">
        <v>50000</v>
      </c>
      <c r="K27" s="176">
        <f>ROUND(E27*J27,2)</f>
        <v>50000</v>
      </c>
      <c r="L27" s="176">
        <v>21</v>
      </c>
      <c r="M27" s="176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6"/>
      <c r="S27" s="176" t="s">
        <v>151</v>
      </c>
      <c r="T27" s="177" t="s">
        <v>152</v>
      </c>
      <c r="U27" s="162">
        <v>0</v>
      </c>
      <c r="V27" s="162">
        <f>ROUND(E27*U27,2)</f>
        <v>0</v>
      </c>
      <c r="W27" s="162"/>
      <c r="X27" s="162" t="s">
        <v>48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153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33.75" outlineLevel="1" x14ac:dyDescent="0.2">
      <c r="A28" s="159"/>
      <c r="B28" s="160"/>
      <c r="C28" s="252" t="s">
        <v>180</v>
      </c>
      <c r="D28" s="253"/>
      <c r="E28" s="253"/>
      <c r="F28" s="253"/>
      <c r="G28" s="253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52"/>
      <c r="Z28" s="152"/>
      <c r="AA28" s="152"/>
      <c r="AB28" s="152"/>
      <c r="AC28" s="152"/>
      <c r="AD28" s="152"/>
      <c r="AE28" s="152"/>
      <c r="AF28" s="152"/>
      <c r="AG28" s="152" t="s">
        <v>155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78" t="str">
        <f>C28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1">
        <v>10</v>
      </c>
      <c r="B29" s="172" t="s">
        <v>181</v>
      </c>
      <c r="C29" s="180" t="s">
        <v>182</v>
      </c>
      <c r="D29" s="173" t="s">
        <v>150</v>
      </c>
      <c r="E29" s="174">
        <v>1</v>
      </c>
      <c r="F29" s="175"/>
      <c r="G29" s="176">
        <f>ROUND(E29*F29,2)</f>
        <v>0</v>
      </c>
      <c r="H29" s="175">
        <v>0</v>
      </c>
      <c r="I29" s="176">
        <f>ROUND(E29*H29,2)</f>
        <v>0</v>
      </c>
      <c r="J29" s="175">
        <v>8000</v>
      </c>
      <c r="K29" s="176">
        <f>ROUND(E29*J29,2)</f>
        <v>8000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/>
      <c r="S29" s="176" t="s">
        <v>151</v>
      </c>
      <c r="T29" s="177" t="s">
        <v>152</v>
      </c>
      <c r="U29" s="162">
        <v>0</v>
      </c>
      <c r="V29" s="162">
        <f>ROUND(E29*U29,2)</f>
        <v>0</v>
      </c>
      <c r="W29" s="162"/>
      <c r="X29" s="162" t="s">
        <v>48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153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2.5" outlineLevel="1" x14ac:dyDescent="0.2">
      <c r="A30" s="159"/>
      <c r="B30" s="160"/>
      <c r="C30" s="252" t="s">
        <v>183</v>
      </c>
      <c r="D30" s="253"/>
      <c r="E30" s="253"/>
      <c r="F30" s="253"/>
      <c r="G30" s="253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2"/>
      <c r="Z30" s="152"/>
      <c r="AA30" s="152"/>
      <c r="AB30" s="152"/>
      <c r="AC30" s="152"/>
      <c r="AD30" s="152"/>
      <c r="AE30" s="152"/>
      <c r="AF30" s="152"/>
      <c r="AG30" s="152" t="s">
        <v>155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78" t="str">
        <f>C30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1">
        <v>11</v>
      </c>
      <c r="B31" s="172" t="s">
        <v>184</v>
      </c>
      <c r="C31" s="180" t="s">
        <v>185</v>
      </c>
      <c r="D31" s="173" t="s">
        <v>150</v>
      </c>
      <c r="E31" s="174">
        <v>1</v>
      </c>
      <c r="F31" s="175"/>
      <c r="G31" s="176">
        <f>ROUND(E31*F31,2)</f>
        <v>0</v>
      </c>
      <c r="H31" s="175">
        <v>0</v>
      </c>
      <c r="I31" s="176">
        <f>ROUND(E31*H31,2)</f>
        <v>0</v>
      </c>
      <c r="J31" s="175">
        <v>10000</v>
      </c>
      <c r="K31" s="176">
        <f>ROUND(E31*J31,2)</f>
        <v>10000</v>
      </c>
      <c r="L31" s="176">
        <v>21</v>
      </c>
      <c r="M31" s="176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6"/>
      <c r="S31" s="176" t="s">
        <v>151</v>
      </c>
      <c r="T31" s="177" t="s">
        <v>152</v>
      </c>
      <c r="U31" s="162">
        <v>0</v>
      </c>
      <c r="V31" s="162">
        <f>ROUND(E31*U31,2)</f>
        <v>0</v>
      </c>
      <c r="W31" s="162"/>
      <c r="X31" s="162" t="s">
        <v>48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153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33.75" outlineLevel="1" x14ac:dyDescent="0.2">
      <c r="A32" s="159"/>
      <c r="B32" s="160"/>
      <c r="C32" s="252" t="s">
        <v>186</v>
      </c>
      <c r="D32" s="253"/>
      <c r="E32" s="253"/>
      <c r="F32" s="253"/>
      <c r="G32" s="253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2"/>
      <c r="Z32" s="152"/>
      <c r="AA32" s="152"/>
      <c r="AB32" s="152"/>
      <c r="AC32" s="152"/>
      <c r="AD32" s="152"/>
      <c r="AE32" s="152"/>
      <c r="AF32" s="152"/>
      <c r="AG32" s="152" t="s">
        <v>155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78" t="str">
        <f>C32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1">
        <v>12</v>
      </c>
      <c r="B33" s="172" t="s">
        <v>187</v>
      </c>
      <c r="C33" s="180" t="s">
        <v>188</v>
      </c>
      <c r="D33" s="173" t="s">
        <v>150</v>
      </c>
      <c r="E33" s="174">
        <v>1</v>
      </c>
      <c r="F33" s="175"/>
      <c r="G33" s="176">
        <f>ROUND(E33*F33,2)</f>
        <v>0</v>
      </c>
      <c r="H33" s="175">
        <v>0</v>
      </c>
      <c r="I33" s="176">
        <f>ROUND(E33*H33,2)</f>
        <v>0</v>
      </c>
      <c r="J33" s="175">
        <v>8000</v>
      </c>
      <c r="K33" s="176">
        <f>ROUND(E33*J33,2)</f>
        <v>8000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/>
      <c r="S33" s="176" t="s">
        <v>151</v>
      </c>
      <c r="T33" s="177" t="s">
        <v>152</v>
      </c>
      <c r="U33" s="162">
        <v>0</v>
      </c>
      <c r="V33" s="162">
        <f>ROUND(E33*U33,2)</f>
        <v>0</v>
      </c>
      <c r="W33" s="162"/>
      <c r="X33" s="162" t="s">
        <v>48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153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252" t="s">
        <v>189</v>
      </c>
      <c r="D34" s="253"/>
      <c r="E34" s="253"/>
      <c r="F34" s="253"/>
      <c r="G34" s="253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2"/>
      <c r="Z34" s="152"/>
      <c r="AA34" s="152"/>
      <c r="AB34" s="152"/>
      <c r="AC34" s="152"/>
      <c r="AD34" s="152"/>
      <c r="AE34" s="152"/>
      <c r="AF34" s="152"/>
      <c r="AG34" s="152" t="s">
        <v>155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78" t="str">
        <f>C34</f>
        <v>náklady spojené s provedením všech technickými normami předepsaných zkoušek a revizí stavebních konstrukcí nebo stavebních prací.</v>
      </c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254" t="s">
        <v>190</v>
      </c>
      <c r="D35" s="255"/>
      <c r="E35" s="255"/>
      <c r="F35" s="255"/>
      <c r="G35" s="255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2"/>
      <c r="Z35" s="152"/>
      <c r="AA35" s="152"/>
      <c r="AB35" s="152"/>
      <c r="AC35" s="152"/>
      <c r="AD35" s="152"/>
      <c r="AE35" s="152"/>
      <c r="AF35" s="152"/>
      <c r="AG35" s="152" t="s">
        <v>155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71">
        <v>13</v>
      </c>
      <c r="B36" s="172" t="s">
        <v>191</v>
      </c>
      <c r="C36" s="180" t="s">
        <v>192</v>
      </c>
      <c r="D36" s="173" t="s">
        <v>150</v>
      </c>
      <c r="E36" s="174">
        <v>1</v>
      </c>
      <c r="F36" s="175"/>
      <c r="G36" s="176">
        <f>ROUND(E36*F36,2)</f>
        <v>0</v>
      </c>
      <c r="H36" s="175">
        <v>0</v>
      </c>
      <c r="I36" s="176">
        <f>ROUND(E36*H36,2)</f>
        <v>0</v>
      </c>
      <c r="J36" s="175">
        <v>10000</v>
      </c>
      <c r="K36" s="176">
        <f>ROUND(E36*J36,2)</f>
        <v>10000</v>
      </c>
      <c r="L36" s="176">
        <v>21</v>
      </c>
      <c r="M36" s="176">
        <f>G36*(1+L36/100)</f>
        <v>0</v>
      </c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76"/>
      <c r="S36" s="176" t="s">
        <v>151</v>
      </c>
      <c r="T36" s="177" t="s">
        <v>152</v>
      </c>
      <c r="U36" s="162">
        <v>0</v>
      </c>
      <c r="V36" s="162">
        <f>ROUND(E36*U36,2)</f>
        <v>0</v>
      </c>
      <c r="W36" s="162"/>
      <c r="X36" s="162" t="s">
        <v>48</v>
      </c>
      <c r="Y36" s="152"/>
      <c r="Z36" s="152"/>
      <c r="AA36" s="152"/>
      <c r="AB36" s="152"/>
      <c r="AC36" s="152"/>
      <c r="AD36" s="152"/>
      <c r="AE36" s="152"/>
      <c r="AF36" s="152"/>
      <c r="AG36" s="152" t="s">
        <v>153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252" t="s">
        <v>193</v>
      </c>
      <c r="D37" s="253"/>
      <c r="E37" s="253"/>
      <c r="F37" s="253"/>
      <c r="G37" s="253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2"/>
      <c r="Z37" s="152"/>
      <c r="AA37" s="152"/>
      <c r="AB37" s="152"/>
      <c r="AC37" s="152"/>
      <c r="AD37" s="152"/>
      <c r="AE37" s="152"/>
      <c r="AF37" s="152"/>
      <c r="AG37" s="152" t="s">
        <v>155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78" t="str">
        <f>C37</f>
        <v>Náklady na vyhotovení dokumentace skutečného provedení stavby a její předání objednateli v požadované formě a požadovaném počtu.</v>
      </c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1">
        <v>14</v>
      </c>
      <c r="B38" s="172" t="s">
        <v>194</v>
      </c>
      <c r="C38" s="180" t="s">
        <v>195</v>
      </c>
      <c r="D38" s="173" t="s">
        <v>150</v>
      </c>
      <c r="E38" s="174">
        <v>1</v>
      </c>
      <c r="F38" s="175"/>
      <c r="G38" s="176">
        <f>ROUND(E38*F38,2)</f>
        <v>0</v>
      </c>
      <c r="H38" s="175">
        <v>0</v>
      </c>
      <c r="I38" s="176">
        <f>ROUND(E38*H38,2)</f>
        <v>0</v>
      </c>
      <c r="J38" s="175">
        <v>12000</v>
      </c>
      <c r="K38" s="176">
        <f>ROUND(E38*J38,2)</f>
        <v>12000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6"/>
      <c r="S38" s="176" t="s">
        <v>151</v>
      </c>
      <c r="T38" s="177" t="s">
        <v>152</v>
      </c>
      <c r="U38" s="162">
        <v>0</v>
      </c>
      <c r="V38" s="162">
        <f>ROUND(E38*U38,2)</f>
        <v>0</v>
      </c>
      <c r="W38" s="162"/>
      <c r="X38" s="162" t="s">
        <v>48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153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252" t="s">
        <v>196</v>
      </c>
      <c r="D39" s="253"/>
      <c r="E39" s="253"/>
      <c r="F39" s="253"/>
      <c r="G39" s="253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2"/>
      <c r="Z39" s="152"/>
      <c r="AA39" s="152"/>
      <c r="AB39" s="152"/>
      <c r="AC39" s="152"/>
      <c r="AD39" s="152"/>
      <c r="AE39" s="152"/>
      <c r="AF39" s="152"/>
      <c r="AG39" s="152" t="s">
        <v>155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78" t="str">
        <f>C39</f>
        <v>Náklady na provedení skutečného zaměření stavby v rozsahu nezbytném pro zápis změny do katastru nemovitostí.</v>
      </c>
      <c r="BB39" s="152"/>
      <c r="BC39" s="152"/>
      <c r="BD39" s="152"/>
      <c r="BE39" s="152"/>
      <c r="BF39" s="152"/>
      <c r="BG39" s="152"/>
      <c r="BH39" s="152"/>
    </row>
    <row r="40" spans="1:60" x14ac:dyDescent="0.2">
      <c r="A40" s="3"/>
      <c r="B40" s="4"/>
      <c r="C40" s="181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v>15</v>
      </c>
      <c r="AF40">
        <v>21</v>
      </c>
      <c r="AG40" t="s">
        <v>133</v>
      </c>
    </row>
    <row r="41" spans="1:60" x14ac:dyDescent="0.2">
      <c r="A41" s="155"/>
      <c r="B41" s="156" t="s">
        <v>29</v>
      </c>
      <c r="C41" s="182"/>
      <c r="D41" s="157"/>
      <c r="E41" s="158"/>
      <c r="F41" s="158"/>
      <c r="G41" s="170">
        <f>G8+G22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f>SUMIF(L7:L39,AE40,G7:G39)</f>
        <v>0</v>
      </c>
      <c r="AF41">
        <f>SUMIF(L7:L39,AF40,G7:G39)</f>
        <v>0</v>
      </c>
      <c r="AG41" t="s">
        <v>197</v>
      </c>
    </row>
    <row r="42" spans="1:60" x14ac:dyDescent="0.2">
      <c r="C42" s="183"/>
      <c r="D42" s="10"/>
      <c r="AG42" t="s">
        <v>198</v>
      </c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i/9jKLMusMc9t1FBwrxd80HWRVGxtUfQhCUkzpkcBiSStGuqio167YgmOOSrH7qfLmGDNzUTLcp1ggLjz6DPg==" saltValue="vxYRI6O5gOKxxED6QH/1Ig==" spinCount="100000" sheet="1"/>
  <mergeCells count="20">
    <mergeCell ref="C24:G24"/>
    <mergeCell ref="A1:G1"/>
    <mergeCell ref="C2:G2"/>
    <mergeCell ref="C3:G3"/>
    <mergeCell ref="C4:G4"/>
    <mergeCell ref="C10:G10"/>
    <mergeCell ref="C11:G11"/>
    <mergeCell ref="C13:G13"/>
    <mergeCell ref="C15:G15"/>
    <mergeCell ref="C17:G17"/>
    <mergeCell ref="C19:G19"/>
    <mergeCell ref="C21:G21"/>
    <mergeCell ref="C37:G37"/>
    <mergeCell ref="C39:G39"/>
    <mergeCell ref="C26:G26"/>
    <mergeCell ref="C28:G28"/>
    <mergeCell ref="C30:G30"/>
    <mergeCell ref="C32:G32"/>
    <mergeCell ref="C34:G34"/>
    <mergeCell ref="C35:G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7845-6B9D-40B8-BC3E-46D2C37B7679}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G2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199</v>
      </c>
      <c r="B1" s="256"/>
      <c r="C1" s="256"/>
      <c r="D1" s="256"/>
      <c r="E1" s="256"/>
      <c r="F1" s="256"/>
      <c r="G1" s="256"/>
      <c r="AG1" t="s">
        <v>118</v>
      </c>
    </row>
    <row r="2" spans="1:60" ht="24.95" customHeight="1" x14ac:dyDescent="0.2">
      <c r="A2" s="144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119</v>
      </c>
    </row>
    <row r="3" spans="1:60" ht="24.95" customHeight="1" x14ac:dyDescent="0.2">
      <c r="A3" s="144" t="s">
        <v>8</v>
      </c>
      <c r="B3" s="49" t="s">
        <v>50</v>
      </c>
      <c r="C3" s="257" t="s">
        <v>51</v>
      </c>
      <c r="D3" s="258"/>
      <c r="E3" s="258"/>
      <c r="F3" s="258"/>
      <c r="G3" s="259"/>
      <c r="AC3" s="126" t="s">
        <v>119</v>
      </c>
      <c r="AG3" t="s">
        <v>123</v>
      </c>
    </row>
    <row r="4" spans="1:60" ht="24.95" customHeight="1" x14ac:dyDescent="0.2">
      <c r="A4" s="145" t="s">
        <v>9</v>
      </c>
      <c r="B4" s="146" t="s">
        <v>47</v>
      </c>
      <c r="C4" s="260" t="s">
        <v>52</v>
      </c>
      <c r="D4" s="261"/>
      <c r="E4" s="261"/>
      <c r="F4" s="261"/>
      <c r="G4" s="262"/>
      <c r="AG4" t="s">
        <v>124</v>
      </c>
    </row>
    <row r="5" spans="1:60" x14ac:dyDescent="0.2">
      <c r="D5" s="10"/>
    </row>
    <row r="6" spans="1:60" ht="38.25" x14ac:dyDescent="0.2">
      <c r="A6" s="148" t="s">
        <v>125</v>
      </c>
      <c r="B6" s="150" t="s">
        <v>126</v>
      </c>
      <c r="C6" s="150" t="s">
        <v>127</v>
      </c>
      <c r="D6" s="149" t="s">
        <v>128</v>
      </c>
      <c r="E6" s="148" t="s">
        <v>129</v>
      </c>
      <c r="F6" s="147" t="s">
        <v>130</v>
      </c>
      <c r="G6" s="148" t="s">
        <v>29</v>
      </c>
      <c r="H6" s="151" t="s">
        <v>30</v>
      </c>
      <c r="I6" s="151" t="s">
        <v>131</v>
      </c>
      <c r="J6" s="151" t="s">
        <v>31</v>
      </c>
      <c r="K6" s="151" t="s">
        <v>132</v>
      </c>
      <c r="L6" s="151" t="s">
        <v>133</v>
      </c>
      <c r="M6" s="151" t="s">
        <v>134</v>
      </c>
      <c r="N6" s="151" t="s">
        <v>135</v>
      </c>
      <c r="O6" s="151" t="s">
        <v>136</v>
      </c>
      <c r="P6" s="151" t="s">
        <v>137</v>
      </c>
      <c r="Q6" s="151" t="s">
        <v>138</v>
      </c>
      <c r="R6" s="151" t="s">
        <v>139</v>
      </c>
      <c r="S6" s="151" t="s">
        <v>140</v>
      </c>
      <c r="T6" s="151" t="s">
        <v>141</v>
      </c>
      <c r="U6" s="151" t="s">
        <v>142</v>
      </c>
      <c r="V6" s="151" t="s">
        <v>143</v>
      </c>
      <c r="W6" s="151" t="s">
        <v>144</v>
      </c>
      <c r="X6" s="151" t="s">
        <v>145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</row>
    <row r="8" spans="1:60" x14ac:dyDescent="0.2">
      <c r="A8" s="164" t="s">
        <v>146</v>
      </c>
      <c r="B8" s="165" t="s">
        <v>73</v>
      </c>
      <c r="C8" s="179" t="s">
        <v>74</v>
      </c>
      <c r="D8" s="166"/>
      <c r="E8" s="167"/>
      <c r="F8" s="168"/>
      <c r="G8" s="168">
        <f>SUMIF(AG9:AG61,"&lt;&gt;NOR",G9:G61)</f>
        <v>0</v>
      </c>
      <c r="H8" s="168"/>
      <c r="I8" s="168">
        <f>SUM(I9:I61)</f>
        <v>11235.18</v>
      </c>
      <c r="J8" s="168"/>
      <c r="K8" s="168">
        <f>SUM(K9:K61)</f>
        <v>194450.23999999996</v>
      </c>
      <c r="L8" s="168"/>
      <c r="M8" s="168">
        <f>SUM(M9:M61)</f>
        <v>0</v>
      </c>
      <c r="N8" s="167"/>
      <c r="O8" s="167">
        <f>SUM(O9:O61)</f>
        <v>0.06</v>
      </c>
      <c r="P8" s="167"/>
      <c r="Q8" s="167">
        <f>SUM(Q9:Q61)</f>
        <v>0</v>
      </c>
      <c r="R8" s="168"/>
      <c r="S8" s="168"/>
      <c r="T8" s="169"/>
      <c r="U8" s="163"/>
      <c r="V8" s="163">
        <f>SUM(V9:V61)</f>
        <v>164.21</v>
      </c>
      <c r="W8" s="163"/>
      <c r="X8" s="163"/>
      <c r="AG8" t="s">
        <v>147</v>
      </c>
    </row>
    <row r="9" spans="1:60" outlineLevel="1" x14ac:dyDescent="0.2">
      <c r="A9" s="171">
        <v>1</v>
      </c>
      <c r="B9" s="172" t="s">
        <v>200</v>
      </c>
      <c r="C9" s="180" t="s">
        <v>201</v>
      </c>
      <c r="D9" s="173" t="s">
        <v>202</v>
      </c>
      <c r="E9" s="174">
        <v>1</v>
      </c>
      <c r="F9" s="175"/>
      <c r="G9" s="176">
        <f>ROUND(E9*F9,2)</f>
        <v>0</v>
      </c>
      <c r="H9" s="175">
        <v>2.27</v>
      </c>
      <c r="I9" s="176">
        <f>ROUND(E9*H9,2)</f>
        <v>2.27</v>
      </c>
      <c r="J9" s="175">
        <v>835.73</v>
      </c>
      <c r="K9" s="176">
        <f>ROUND(E9*J9,2)</f>
        <v>835.73</v>
      </c>
      <c r="L9" s="176">
        <v>21</v>
      </c>
      <c r="M9" s="176">
        <f>G9*(1+L9/100)</f>
        <v>0</v>
      </c>
      <c r="N9" s="174">
        <v>5.0000000000000002E-5</v>
      </c>
      <c r="O9" s="174">
        <f>ROUND(E9*N9,2)</f>
        <v>0</v>
      </c>
      <c r="P9" s="174">
        <v>0</v>
      </c>
      <c r="Q9" s="174">
        <f>ROUND(E9*P9,2)</f>
        <v>0</v>
      </c>
      <c r="R9" s="176" t="s">
        <v>203</v>
      </c>
      <c r="S9" s="176" t="s">
        <v>204</v>
      </c>
      <c r="T9" s="177" t="s">
        <v>204</v>
      </c>
      <c r="U9" s="162">
        <v>1.655</v>
      </c>
      <c r="V9" s="162">
        <f>ROUND(E9*U9,2)</f>
        <v>1.66</v>
      </c>
      <c r="W9" s="162"/>
      <c r="X9" s="162" t="s">
        <v>205</v>
      </c>
      <c r="Y9" s="152"/>
      <c r="Z9" s="152"/>
      <c r="AA9" s="152"/>
      <c r="AB9" s="152"/>
      <c r="AC9" s="152"/>
      <c r="AD9" s="152"/>
      <c r="AE9" s="152"/>
      <c r="AF9" s="152"/>
      <c r="AG9" s="152" t="s">
        <v>206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59"/>
      <c r="B10" s="160"/>
      <c r="C10" s="263" t="s">
        <v>207</v>
      </c>
      <c r="D10" s="264"/>
      <c r="E10" s="264"/>
      <c r="F10" s="264"/>
      <c r="G10" s="264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2"/>
      <c r="Z10" s="152"/>
      <c r="AA10" s="152"/>
      <c r="AB10" s="152"/>
      <c r="AC10" s="152"/>
      <c r="AD10" s="152"/>
      <c r="AE10" s="152"/>
      <c r="AF10" s="152"/>
      <c r="AG10" s="152" t="s">
        <v>208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78" t="str">
        <f>C10</f>
        <v>s jejich vykopáním nebo vytrháním, s přesekáním kořenů a s případným nutným přemístěním pařezů na hromady do vzdálenosti do 50 m nebo s naložením na dopravní prostředek,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1">
        <v>2</v>
      </c>
      <c r="B11" s="172" t="s">
        <v>209</v>
      </c>
      <c r="C11" s="180" t="s">
        <v>210</v>
      </c>
      <c r="D11" s="173" t="s">
        <v>211</v>
      </c>
      <c r="E11" s="174">
        <v>50.8</v>
      </c>
      <c r="F11" s="175"/>
      <c r="G11" s="176">
        <f>ROUND(E11*F11,2)</f>
        <v>0</v>
      </c>
      <c r="H11" s="175">
        <v>0</v>
      </c>
      <c r="I11" s="176">
        <f>ROUND(E11*H11,2)</f>
        <v>0</v>
      </c>
      <c r="J11" s="175">
        <v>89.9</v>
      </c>
      <c r="K11" s="176">
        <f>ROUND(E11*J11,2)</f>
        <v>4566.92</v>
      </c>
      <c r="L11" s="176">
        <v>21</v>
      </c>
      <c r="M11" s="176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6" t="s">
        <v>203</v>
      </c>
      <c r="S11" s="176" t="s">
        <v>204</v>
      </c>
      <c r="T11" s="177" t="s">
        <v>204</v>
      </c>
      <c r="U11" s="162">
        <v>9.7000000000000003E-2</v>
      </c>
      <c r="V11" s="162">
        <f>ROUND(E11*U11,2)</f>
        <v>4.93</v>
      </c>
      <c r="W11" s="162"/>
      <c r="X11" s="162" t="s">
        <v>205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206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63" t="s">
        <v>212</v>
      </c>
      <c r="D12" s="264"/>
      <c r="E12" s="264"/>
      <c r="F12" s="264"/>
      <c r="G12" s="264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2"/>
      <c r="Z12" s="152"/>
      <c r="AA12" s="152"/>
      <c r="AB12" s="152"/>
      <c r="AC12" s="152"/>
      <c r="AD12" s="152"/>
      <c r="AE12" s="152"/>
      <c r="AF12" s="152"/>
      <c r="AG12" s="152" t="s">
        <v>208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78" t="str">
        <f>C12</f>
        <v>nebo lesní půdy, s vodorovným přemístěním na hromady v místě upotřebení nebo na dočasné či trvalé skládky se složením</v>
      </c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93" t="s">
        <v>213</v>
      </c>
      <c r="D13" s="184"/>
      <c r="E13" s="185">
        <v>50.8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52"/>
      <c r="Z13" s="152"/>
      <c r="AA13" s="152"/>
      <c r="AB13" s="152"/>
      <c r="AC13" s="152"/>
      <c r="AD13" s="152"/>
      <c r="AE13" s="152"/>
      <c r="AF13" s="152"/>
      <c r="AG13" s="152" t="s">
        <v>214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1">
        <v>3</v>
      </c>
      <c r="B14" s="172" t="s">
        <v>215</v>
      </c>
      <c r="C14" s="180" t="s">
        <v>216</v>
      </c>
      <c r="D14" s="173" t="s">
        <v>211</v>
      </c>
      <c r="E14" s="174">
        <v>121.2985</v>
      </c>
      <c r="F14" s="175"/>
      <c r="G14" s="176">
        <f>ROUND(E14*F14,2)</f>
        <v>0</v>
      </c>
      <c r="H14" s="175">
        <v>0</v>
      </c>
      <c r="I14" s="176">
        <f>ROUND(E14*H14,2)</f>
        <v>0</v>
      </c>
      <c r="J14" s="175">
        <v>233.5</v>
      </c>
      <c r="K14" s="176">
        <f>ROUND(E14*J14,2)</f>
        <v>28323.200000000001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6" t="s">
        <v>203</v>
      </c>
      <c r="S14" s="176" t="s">
        <v>204</v>
      </c>
      <c r="T14" s="177" t="s">
        <v>204</v>
      </c>
      <c r="U14" s="162">
        <v>0.42199999999999999</v>
      </c>
      <c r="V14" s="162">
        <f>ROUND(E14*U14,2)</f>
        <v>51.19</v>
      </c>
      <c r="W14" s="162"/>
      <c r="X14" s="162" t="s">
        <v>205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206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263" t="s">
        <v>217</v>
      </c>
      <c r="D15" s="264"/>
      <c r="E15" s="264"/>
      <c r="F15" s="264"/>
      <c r="G15" s="264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2"/>
      <c r="Z15" s="152"/>
      <c r="AA15" s="152"/>
      <c r="AB15" s="152"/>
      <c r="AC15" s="152"/>
      <c r="AD15" s="152"/>
      <c r="AE15" s="152"/>
      <c r="AF15" s="152"/>
      <c r="AG15" s="152" t="s">
        <v>208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78" t="str">
        <f>C15</f>
        <v>s přemístěním výkopku v příčných profilech na vzdálenost do 15 m nebo s naložením na dopravní prostředek.</v>
      </c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93" t="s">
        <v>218</v>
      </c>
      <c r="D16" s="184"/>
      <c r="E16" s="185"/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52"/>
      <c r="Z16" s="152"/>
      <c r="AA16" s="152"/>
      <c r="AB16" s="152"/>
      <c r="AC16" s="152"/>
      <c r="AD16" s="152"/>
      <c r="AE16" s="152"/>
      <c r="AF16" s="152"/>
      <c r="AG16" s="152" t="s">
        <v>214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3" t="s">
        <v>219</v>
      </c>
      <c r="D17" s="184"/>
      <c r="E17" s="185">
        <v>118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2"/>
      <c r="Z17" s="152"/>
      <c r="AA17" s="152"/>
      <c r="AB17" s="152"/>
      <c r="AC17" s="152"/>
      <c r="AD17" s="152"/>
      <c r="AE17" s="152"/>
      <c r="AF17" s="152"/>
      <c r="AG17" s="152" t="s">
        <v>214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93" t="s">
        <v>220</v>
      </c>
      <c r="D18" s="184"/>
      <c r="E18" s="185"/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52"/>
      <c r="Z18" s="152"/>
      <c r="AA18" s="152"/>
      <c r="AB18" s="152"/>
      <c r="AC18" s="152"/>
      <c r="AD18" s="152"/>
      <c r="AE18" s="152"/>
      <c r="AF18" s="152"/>
      <c r="AG18" s="152" t="s">
        <v>214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93" t="s">
        <v>221</v>
      </c>
      <c r="D19" s="184"/>
      <c r="E19" s="185">
        <v>0.46850000000000003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2"/>
      <c r="Z19" s="152"/>
      <c r="AA19" s="152"/>
      <c r="AB19" s="152"/>
      <c r="AC19" s="152"/>
      <c r="AD19" s="152"/>
      <c r="AE19" s="152"/>
      <c r="AF19" s="152"/>
      <c r="AG19" s="152" t="s">
        <v>214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3" t="s">
        <v>222</v>
      </c>
      <c r="D20" s="184"/>
      <c r="E20" s="185"/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2"/>
      <c r="Z20" s="152"/>
      <c r="AA20" s="152"/>
      <c r="AB20" s="152"/>
      <c r="AC20" s="152"/>
      <c r="AD20" s="152"/>
      <c r="AE20" s="152"/>
      <c r="AF20" s="152"/>
      <c r="AG20" s="152" t="s">
        <v>214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93" t="s">
        <v>223</v>
      </c>
      <c r="D21" s="184"/>
      <c r="E21" s="185">
        <v>2.83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2"/>
      <c r="Z21" s="152"/>
      <c r="AA21" s="152"/>
      <c r="AB21" s="152"/>
      <c r="AC21" s="152"/>
      <c r="AD21" s="152"/>
      <c r="AE21" s="152"/>
      <c r="AF21" s="152"/>
      <c r="AG21" s="152" t="s">
        <v>214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71">
        <v>4</v>
      </c>
      <c r="B22" s="172" t="s">
        <v>224</v>
      </c>
      <c r="C22" s="180" t="s">
        <v>225</v>
      </c>
      <c r="D22" s="173" t="s">
        <v>211</v>
      </c>
      <c r="E22" s="174">
        <v>121.2985</v>
      </c>
      <c r="F22" s="175"/>
      <c r="G22" s="176">
        <f>ROUND(E22*F22,2)</f>
        <v>0</v>
      </c>
      <c r="H22" s="175">
        <v>0</v>
      </c>
      <c r="I22" s="176">
        <f>ROUND(E22*H22,2)</f>
        <v>0</v>
      </c>
      <c r="J22" s="175">
        <v>49.4</v>
      </c>
      <c r="K22" s="176">
        <f>ROUND(E22*J22,2)</f>
        <v>5992.15</v>
      </c>
      <c r="L22" s="176">
        <v>21</v>
      </c>
      <c r="M22" s="176">
        <f>G22*(1+L22/100)</f>
        <v>0</v>
      </c>
      <c r="N22" s="174">
        <v>0</v>
      </c>
      <c r="O22" s="174">
        <f>ROUND(E22*N22,2)</f>
        <v>0</v>
      </c>
      <c r="P22" s="174">
        <v>0</v>
      </c>
      <c r="Q22" s="174">
        <f>ROUND(E22*P22,2)</f>
        <v>0</v>
      </c>
      <c r="R22" s="176" t="s">
        <v>203</v>
      </c>
      <c r="S22" s="176" t="s">
        <v>204</v>
      </c>
      <c r="T22" s="177" t="s">
        <v>204</v>
      </c>
      <c r="U22" s="162">
        <v>8.7999999999999995E-2</v>
      </c>
      <c r="V22" s="162">
        <f>ROUND(E22*U22,2)</f>
        <v>10.67</v>
      </c>
      <c r="W22" s="162"/>
      <c r="X22" s="162" t="s">
        <v>205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206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263" t="s">
        <v>217</v>
      </c>
      <c r="D23" s="264"/>
      <c r="E23" s="264"/>
      <c r="F23" s="264"/>
      <c r="G23" s="264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2"/>
      <c r="Z23" s="152"/>
      <c r="AA23" s="152"/>
      <c r="AB23" s="152"/>
      <c r="AC23" s="152"/>
      <c r="AD23" s="152"/>
      <c r="AE23" s="152"/>
      <c r="AF23" s="152"/>
      <c r="AG23" s="152" t="s">
        <v>208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78" t="str">
        <f>C23</f>
        <v>s přemístěním výkopku v příčných profilech na vzdálenost do 15 m nebo s naložením na dopravní prostředek.</v>
      </c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1">
        <v>5</v>
      </c>
      <c r="B24" s="172" t="s">
        <v>226</v>
      </c>
      <c r="C24" s="180" t="s">
        <v>227</v>
      </c>
      <c r="D24" s="173" t="s">
        <v>211</v>
      </c>
      <c r="E24" s="174">
        <v>15</v>
      </c>
      <c r="F24" s="175"/>
      <c r="G24" s="176">
        <f>ROUND(E24*F24,2)</f>
        <v>0</v>
      </c>
      <c r="H24" s="175">
        <v>0</v>
      </c>
      <c r="I24" s="176">
        <f>ROUND(E24*H24,2)</f>
        <v>0</v>
      </c>
      <c r="J24" s="175">
        <v>1475</v>
      </c>
      <c r="K24" s="176">
        <f>ROUND(E24*J24,2)</f>
        <v>22125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 t="s">
        <v>203</v>
      </c>
      <c r="S24" s="176" t="s">
        <v>204</v>
      </c>
      <c r="T24" s="177" t="s">
        <v>204</v>
      </c>
      <c r="U24" s="162">
        <v>3.53</v>
      </c>
      <c r="V24" s="162">
        <f>ROUND(E24*U24,2)</f>
        <v>52.95</v>
      </c>
      <c r="W24" s="162"/>
      <c r="X24" s="162" t="s">
        <v>205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206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263" t="s">
        <v>228</v>
      </c>
      <c r="D25" s="264"/>
      <c r="E25" s="264"/>
      <c r="F25" s="264"/>
      <c r="G25" s="264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2"/>
      <c r="Z25" s="152"/>
      <c r="AA25" s="152"/>
      <c r="AB25" s="152"/>
      <c r="AC25" s="152"/>
      <c r="AD25" s="152"/>
      <c r="AE25" s="152"/>
      <c r="AF25" s="152"/>
      <c r="AG25" s="152" t="s">
        <v>208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71">
        <v>6</v>
      </c>
      <c r="B26" s="172" t="s">
        <v>229</v>
      </c>
      <c r="C26" s="180" t="s">
        <v>230</v>
      </c>
      <c r="D26" s="173" t="s">
        <v>211</v>
      </c>
      <c r="E26" s="174">
        <v>136.30000000000001</v>
      </c>
      <c r="F26" s="175"/>
      <c r="G26" s="176">
        <f>ROUND(E26*F26,2)</f>
        <v>0</v>
      </c>
      <c r="H26" s="175">
        <v>0</v>
      </c>
      <c r="I26" s="176">
        <f>ROUND(E26*H26,2)</f>
        <v>0</v>
      </c>
      <c r="J26" s="175">
        <v>296.5</v>
      </c>
      <c r="K26" s="176">
        <f>ROUND(E26*J26,2)</f>
        <v>40412.949999999997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 t="s">
        <v>203</v>
      </c>
      <c r="S26" s="176" t="s">
        <v>204</v>
      </c>
      <c r="T26" s="177" t="s">
        <v>204</v>
      </c>
      <c r="U26" s="162">
        <v>1.0999999999999999E-2</v>
      </c>
      <c r="V26" s="162">
        <f>ROUND(E26*U26,2)</f>
        <v>1.5</v>
      </c>
      <c r="W26" s="162"/>
      <c r="X26" s="162" t="s">
        <v>205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206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263" t="s">
        <v>231</v>
      </c>
      <c r="D27" s="264"/>
      <c r="E27" s="264"/>
      <c r="F27" s="264"/>
      <c r="G27" s="264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2"/>
      <c r="Z27" s="152"/>
      <c r="AA27" s="152"/>
      <c r="AB27" s="152"/>
      <c r="AC27" s="152"/>
      <c r="AD27" s="152"/>
      <c r="AE27" s="152"/>
      <c r="AF27" s="152"/>
      <c r="AG27" s="152" t="s">
        <v>208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93" t="s">
        <v>232</v>
      </c>
      <c r="D28" s="184"/>
      <c r="E28" s="185">
        <v>136.30000000000001</v>
      </c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52"/>
      <c r="Z28" s="152"/>
      <c r="AA28" s="152"/>
      <c r="AB28" s="152"/>
      <c r="AC28" s="152"/>
      <c r="AD28" s="152"/>
      <c r="AE28" s="152"/>
      <c r="AF28" s="152"/>
      <c r="AG28" s="152" t="s">
        <v>214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1">
        <v>7</v>
      </c>
      <c r="B29" s="172" t="s">
        <v>233</v>
      </c>
      <c r="C29" s="180" t="s">
        <v>234</v>
      </c>
      <c r="D29" s="173" t="s">
        <v>235</v>
      </c>
      <c r="E29" s="174">
        <v>72</v>
      </c>
      <c r="F29" s="175"/>
      <c r="G29" s="176">
        <f>ROUND(E29*F29,2)</f>
        <v>0</v>
      </c>
      <c r="H29" s="175">
        <v>1.98</v>
      </c>
      <c r="I29" s="176">
        <f>ROUND(E29*H29,2)</f>
        <v>142.56</v>
      </c>
      <c r="J29" s="175">
        <v>26.02</v>
      </c>
      <c r="K29" s="176">
        <f>ROUND(E29*J29,2)</f>
        <v>1873.44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 t="s">
        <v>236</v>
      </c>
      <c r="S29" s="176" t="s">
        <v>204</v>
      </c>
      <c r="T29" s="177" t="s">
        <v>204</v>
      </c>
      <c r="U29" s="162">
        <v>0.06</v>
      </c>
      <c r="V29" s="162">
        <f>ROUND(E29*U29,2)</f>
        <v>4.32</v>
      </c>
      <c r="W29" s="162"/>
      <c r="X29" s="162" t="s">
        <v>205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237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263" t="s">
        <v>238</v>
      </c>
      <c r="D30" s="264"/>
      <c r="E30" s="264"/>
      <c r="F30" s="264"/>
      <c r="G30" s="264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2"/>
      <c r="Z30" s="152"/>
      <c r="AA30" s="152"/>
      <c r="AB30" s="152"/>
      <c r="AC30" s="152"/>
      <c r="AD30" s="152"/>
      <c r="AE30" s="152"/>
      <c r="AF30" s="152"/>
      <c r="AG30" s="152" t="s">
        <v>208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1">
        <v>8</v>
      </c>
      <c r="B31" s="172" t="s">
        <v>239</v>
      </c>
      <c r="C31" s="180" t="s">
        <v>240</v>
      </c>
      <c r="D31" s="173" t="s">
        <v>235</v>
      </c>
      <c r="E31" s="174">
        <v>534.27</v>
      </c>
      <c r="F31" s="175"/>
      <c r="G31" s="176">
        <f>ROUND(E31*F31,2)</f>
        <v>0</v>
      </c>
      <c r="H31" s="175">
        <v>0</v>
      </c>
      <c r="I31" s="176">
        <f>ROUND(E31*H31,2)</f>
        <v>0</v>
      </c>
      <c r="J31" s="175">
        <v>15.7</v>
      </c>
      <c r="K31" s="176">
        <f>ROUND(E31*J31,2)</f>
        <v>8388.0400000000009</v>
      </c>
      <c r="L31" s="176">
        <v>21</v>
      </c>
      <c r="M31" s="176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6" t="s">
        <v>203</v>
      </c>
      <c r="S31" s="176" t="s">
        <v>204</v>
      </c>
      <c r="T31" s="177" t="s">
        <v>204</v>
      </c>
      <c r="U31" s="162">
        <v>1.7999999999999999E-2</v>
      </c>
      <c r="V31" s="162">
        <f>ROUND(E31*U31,2)</f>
        <v>9.6199999999999992</v>
      </c>
      <c r="W31" s="162"/>
      <c r="X31" s="162" t="s">
        <v>205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206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263" t="s">
        <v>241</v>
      </c>
      <c r="D32" s="264"/>
      <c r="E32" s="264"/>
      <c r="F32" s="264"/>
      <c r="G32" s="264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2"/>
      <c r="Z32" s="152"/>
      <c r="AA32" s="152"/>
      <c r="AB32" s="152"/>
      <c r="AC32" s="152"/>
      <c r="AD32" s="152"/>
      <c r="AE32" s="152"/>
      <c r="AF32" s="152"/>
      <c r="AG32" s="152" t="s">
        <v>208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3" t="s">
        <v>242</v>
      </c>
      <c r="D33" s="184"/>
      <c r="E33" s="185"/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2"/>
      <c r="Z33" s="152"/>
      <c r="AA33" s="152"/>
      <c r="AB33" s="152"/>
      <c r="AC33" s="152"/>
      <c r="AD33" s="152"/>
      <c r="AE33" s="152"/>
      <c r="AF33" s="152"/>
      <c r="AG33" s="152" t="s">
        <v>214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3" t="s">
        <v>243</v>
      </c>
      <c r="D34" s="184"/>
      <c r="E34" s="185">
        <v>135.30000000000001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2"/>
      <c r="Z34" s="152"/>
      <c r="AA34" s="152"/>
      <c r="AB34" s="152"/>
      <c r="AC34" s="152"/>
      <c r="AD34" s="152"/>
      <c r="AE34" s="152"/>
      <c r="AF34" s="152"/>
      <c r="AG34" s="152" t="s">
        <v>214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3" t="s">
        <v>244</v>
      </c>
      <c r="D35" s="184"/>
      <c r="E35" s="185"/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2"/>
      <c r="Z35" s="152"/>
      <c r="AA35" s="152"/>
      <c r="AB35" s="152"/>
      <c r="AC35" s="152"/>
      <c r="AD35" s="152"/>
      <c r="AE35" s="152"/>
      <c r="AF35" s="152"/>
      <c r="AG35" s="152" t="s">
        <v>214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3" t="s">
        <v>245</v>
      </c>
      <c r="D36" s="184"/>
      <c r="E36" s="185">
        <v>61.6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2"/>
      <c r="Z36" s="152"/>
      <c r="AA36" s="152"/>
      <c r="AB36" s="152"/>
      <c r="AC36" s="152"/>
      <c r="AD36" s="152"/>
      <c r="AE36" s="152"/>
      <c r="AF36" s="152"/>
      <c r="AG36" s="152" t="s">
        <v>214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3" t="s">
        <v>246</v>
      </c>
      <c r="D37" s="184"/>
      <c r="E37" s="185"/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2"/>
      <c r="Z37" s="152"/>
      <c r="AA37" s="152"/>
      <c r="AB37" s="152"/>
      <c r="AC37" s="152"/>
      <c r="AD37" s="152"/>
      <c r="AE37" s="152"/>
      <c r="AF37" s="152"/>
      <c r="AG37" s="152" t="s">
        <v>214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3" t="s">
        <v>247</v>
      </c>
      <c r="D38" s="184"/>
      <c r="E38" s="185">
        <v>303.60000000000002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2"/>
      <c r="Z38" s="152"/>
      <c r="AA38" s="152"/>
      <c r="AB38" s="152"/>
      <c r="AC38" s="152"/>
      <c r="AD38" s="152"/>
      <c r="AE38" s="152"/>
      <c r="AF38" s="152"/>
      <c r="AG38" s="152" t="s">
        <v>214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93" t="s">
        <v>248</v>
      </c>
      <c r="D39" s="184"/>
      <c r="E39" s="185"/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2"/>
      <c r="Z39" s="152"/>
      <c r="AA39" s="152"/>
      <c r="AB39" s="152"/>
      <c r="AC39" s="152"/>
      <c r="AD39" s="152"/>
      <c r="AE39" s="152"/>
      <c r="AF39" s="152"/>
      <c r="AG39" s="152" t="s">
        <v>214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3" t="s">
        <v>249</v>
      </c>
      <c r="D40" s="184"/>
      <c r="E40" s="185">
        <v>5.72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2"/>
      <c r="Z40" s="152"/>
      <c r="AA40" s="152"/>
      <c r="AB40" s="152"/>
      <c r="AC40" s="152"/>
      <c r="AD40" s="152"/>
      <c r="AE40" s="152"/>
      <c r="AF40" s="152"/>
      <c r="AG40" s="152" t="s">
        <v>214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93" t="s">
        <v>250</v>
      </c>
      <c r="D41" s="184"/>
      <c r="E41" s="185"/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2"/>
      <c r="Z41" s="152"/>
      <c r="AA41" s="152"/>
      <c r="AB41" s="152"/>
      <c r="AC41" s="152"/>
      <c r="AD41" s="152"/>
      <c r="AE41" s="152"/>
      <c r="AF41" s="152"/>
      <c r="AG41" s="152" t="s">
        <v>214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3" t="s">
        <v>251</v>
      </c>
      <c r="D42" s="184"/>
      <c r="E42" s="185">
        <v>0.55000000000000004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2"/>
      <c r="Z42" s="152"/>
      <c r="AA42" s="152"/>
      <c r="AB42" s="152"/>
      <c r="AC42" s="152"/>
      <c r="AD42" s="152"/>
      <c r="AE42" s="152"/>
      <c r="AF42" s="152"/>
      <c r="AG42" s="152" t="s">
        <v>214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3" t="s">
        <v>252</v>
      </c>
      <c r="D43" s="184"/>
      <c r="E43" s="185"/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2"/>
      <c r="Z43" s="152"/>
      <c r="AA43" s="152"/>
      <c r="AB43" s="152"/>
      <c r="AC43" s="152"/>
      <c r="AD43" s="152"/>
      <c r="AE43" s="152"/>
      <c r="AF43" s="152"/>
      <c r="AG43" s="152" t="s">
        <v>214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3" t="s">
        <v>253</v>
      </c>
      <c r="D44" s="184"/>
      <c r="E44" s="185">
        <v>13.2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2"/>
      <c r="Z44" s="152"/>
      <c r="AA44" s="152"/>
      <c r="AB44" s="152"/>
      <c r="AC44" s="152"/>
      <c r="AD44" s="152"/>
      <c r="AE44" s="152"/>
      <c r="AF44" s="152"/>
      <c r="AG44" s="152" t="s">
        <v>214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3" t="s">
        <v>254</v>
      </c>
      <c r="D45" s="184"/>
      <c r="E45" s="185"/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2"/>
      <c r="Z45" s="152"/>
      <c r="AA45" s="152"/>
      <c r="AB45" s="152"/>
      <c r="AC45" s="152"/>
      <c r="AD45" s="152"/>
      <c r="AE45" s="152"/>
      <c r="AF45" s="152"/>
      <c r="AG45" s="152" t="s">
        <v>214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3" t="s">
        <v>255</v>
      </c>
      <c r="D46" s="184"/>
      <c r="E46" s="185">
        <v>4.4000000000000004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2"/>
      <c r="Z46" s="152"/>
      <c r="AA46" s="152"/>
      <c r="AB46" s="152"/>
      <c r="AC46" s="152"/>
      <c r="AD46" s="152"/>
      <c r="AE46" s="152"/>
      <c r="AF46" s="152"/>
      <c r="AG46" s="152" t="s">
        <v>214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3" t="s">
        <v>256</v>
      </c>
      <c r="D47" s="184"/>
      <c r="E47" s="185"/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2"/>
      <c r="Z47" s="152"/>
      <c r="AA47" s="152"/>
      <c r="AB47" s="152"/>
      <c r="AC47" s="152"/>
      <c r="AD47" s="152"/>
      <c r="AE47" s="152"/>
      <c r="AF47" s="152"/>
      <c r="AG47" s="152" t="s">
        <v>214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193" t="s">
        <v>257</v>
      </c>
      <c r="D48" s="184"/>
      <c r="E48" s="185">
        <v>9.9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2"/>
      <c r="Z48" s="152"/>
      <c r="AA48" s="152"/>
      <c r="AB48" s="152"/>
      <c r="AC48" s="152"/>
      <c r="AD48" s="152"/>
      <c r="AE48" s="152"/>
      <c r="AF48" s="152"/>
      <c r="AG48" s="152" t="s">
        <v>214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2.5" outlineLevel="1" x14ac:dyDescent="0.2">
      <c r="A49" s="171">
        <v>9</v>
      </c>
      <c r="B49" s="172" t="s">
        <v>258</v>
      </c>
      <c r="C49" s="180" t="s">
        <v>259</v>
      </c>
      <c r="D49" s="173" t="s">
        <v>235</v>
      </c>
      <c r="E49" s="174">
        <v>72</v>
      </c>
      <c r="F49" s="175"/>
      <c r="G49" s="176">
        <f>ROUND(E49*F49,2)</f>
        <v>0</v>
      </c>
      <c r="H49" s="175">
        <v>0</v>
      </c>
      <c r="I49" s="176">
        <f>ROUND(E49*H49,2)</f>
        <v>0</v>
      </c>
      <c r="J49" s="175">
        <v>109.5</v>
      </c>
      <c r="K49" s="176">
        <f>ROUND(E49*J49,2)</f>
        <v>7884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4">
        <v>0</v>
      </c>
      <c r="Q49" s="174">
        <f>ROUND(E49*P49,2)</f>
        <v>0</v>
      </c>
      <c r="R49" s="176" t="s">
        <v>203</v>
      </c>
      <c r="S49" s="176" t="s">
        <v>204</v>
      </c>
      <c r="T49" s="177" t="s">
        <v>204</v>
      </c>
      <c r="U49" s="162">
        <v>0.254</v>
      </c>
      <c r="V49" s="162">
        <f>ROUND(E49*U49,2)</f>
        <v>18.29</v>
      </c>
      <c r="W49" s="162"/>
      <c r="X49" s="162" t="s">
        <v>205</v>
      </c>
      <c r="Y49" s="152"/>
      <c r="Z49" s="152"/>
      <c r="AA49" s="152"/>
      <c r="AB49" s="152"/>
      <c r="AC49" s="152"/>
      <c r="AD49" s="152"/>
      <c r="AE49" s="152"/>
      <c r="AF49" s="152"/>
      <c r="AG49" s="152" t="s">
        <v>206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2.5" outlineLevel="1" x14ac:dyDescent="0.2">
      <c r="A50" s="159"/>
      <c r="B50" s="160"/>
      <c r="C50" s="263" t="s">
        <v>260</v>
      </c>
      <c r="D50" s="264"/>
      <c r="E50" s="264"/>
      <c r="F50" s="264"/>
      <c r="G50" s="264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52"/>
      <c r="Z50" s="152"/>
      <c r="AA50" s="152"/>
      <c r="AB50" s="152"/>
      <c r="AC50" s="152"/>
      <c r="AD50" s="152"/>
      <c r="AE50" s="152"/>
      <c r="AF50" s="152"/>
      <c r="AG50" s="152" t="s">
        <v>208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78" t="str">
        <f>C50</f>
        <v>s případným nutným přemístěním hromad nebo dočasných skládek na místo potřeby ze vzdálenosti do 30 m, v rovině nebo ve svahu do 1 : 5,</v>
      </c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1">
        <v>10</v>
      </c>
      <c r="B51" s="172" t="s">
        <v>261</v>
      </c>
      <c r="C51" s="180" t="s">
        <v>262</v>
      </c>
      <c r="D51" s="173" t="s">
        <v>235</v>
      </c>
      <c r="E51" s="174">
        <v>216</v>
      </c>
      <c r="F51" s="175"/>
      <c r="G51" s="176">
        <f>ROUND(E51*F51,2)</f>
        <v>0</v>
      </c>
      <c r="H51" s="175">
        <v>0</v>
      </c>
      <c r="I51" s="176">
        <f>ROUND(E51*H51,2)</f>
        <v>0</v>
      </c>
      <c r="J51" s="175">
        <v>1.55</v>
      </c>
      <c r="K51" s="176">
        <f>ROUND(E51*J51,2)</f>
        <v>334.8</v>
      </c>
      <c r="L51" s="176">
        <v>21</v>
      </c>
      <c r="M51" s="176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6" t="s">
        <v>236</v>
      </c>
      <c r="S51" s="176" t="s">
        <v>204</v>
      </c>
      <c r="T51" s="177" t="s">
        <v>204</v>
      </c>
      <c r="U51" s="162">
        <v>1E-3</v>
      </c>
      <c r="V51" s="162">
        <f>ROUND(E51*U51,2)</f>
        <v>0.22</v>
      </c>
      <c r="W51" s="162"/>
      <c r="X51" s="162" t="s">
        <v>205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237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93" t="s">
        <v>263</v>
      </c>
      <c r="D52" s="184"/>
      <c r="E52" s="185">
        <v>216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2"/>
      <c r="Z52" s="152"/>
      <c r="AA52" s="152"/>
      <c r="AB52" s="152"/>
      <c r="AC52" s="152"/>
      <c r="AD52" s="152"/>
      <c r="AE52" s="152"/>
      <c r="AF52" s="152"/>
      <c r="AG52" s="152" t="s">
        <v>214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6">
        <v>11</v>
      </c>
      <c r="B53" s="187" t="s">
        <v>264</v>
      </c>
      <c r="C53" s="194" t="s">
        <v>265</v>
      </c>
      <c r="D53" s="188" t="s">
        <v>235</v>
      </c>
      <c r="E53" s="189">
        <v>216</v>
      </c>
      <c r="F53" s="190"/>
      <c r="G53" s="191">
        <f>ROUND(E53*F53,2)</f>
        <v>0</v>
      </c>
      <c r="H53" s="190">
        <v>0</v>
      </c>
      <c r="I53" s="191">
        <f>ROUND(E53*H53,2)</f>
        <v>0</v>
      </c>
      <c r="J53" s="190">
        <v>1.1499999999999999</v>
      </c>
      <c r="K53" s="191">
        <f>ROUND(E53*J53,2)</f>
        <v>248.4</v>
      </c>
      <c r="L53" s="191">
        <v>21</v>
      </c>
      <c r="M53" s="191">
        <f>G53*(1+L53/100)</f>
        <v>0</v>
      </c>
      <c r="N53" s="189">
        <v>0</v>
      </c>
      <c r="O53" s="189">
        <f>ROUND(E53*N53,2)</f>
        <v>0</v>
      </c>
      <c r="P53" s="189">
        <v>0</v>
      </c>
      <c r="Q53" s="189">
        <f>ROUND(E53*P53,2)</f>
        <v>0</v>
      </c>
      <c r="R53" s="191" t="s">
        <v>236</v>
      </c>
      <c r="S53" s="191" t="s">
        <v>204</v>
      </c>
      <c r="T53" s="192" t="s">
        <v>204</v>
      </c>
      <c r="U53" s="162">
        <v>1E-3</v>
      </c>
      <c r="V53" s="162">
        <f>ROUND(E53*U53,2)</f>
        <v>0.22</v>
      </c>
      <c r="W53" s="162"/>
      <c r="X53" s="162" t="s">
        <v>205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206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6">
        <v>12</v>
      </c>
      <c r="B54" s="187" t="s">
        <v>266</v>
      </c>
      <c r="C54" s="194" t="s">
        <v>267</v>
      </c>
      <c r="D54" s="188" t="s">
        <v>235</v>
      </c>
      <c r="E54" s="189">
        <v>216</v>
      </c>
      <c r="F54" s="190"/>
      <c r="G54" s="191">
        <f>ROUND(E54*F54,2)</f>
        <v>0</v>
      </c>
      <c r="H54" s="190">
        <v>0</v>
      </c>
      <c r="I54" s="191">
        <f>ROUND(E54*H54,2)</f>
        <v>0</v>
      </c>
      <c r="J54" s="190">
        <v>1.25</v>
      </c>
      <c r="K54" s="191">
        <f>ROUND(E54*J54,2)</f>
        <v>270</v>
      </c>
      <c r="L54" s="191">
        <v>21</v>
      </c>
      <c r="M54" s="191">
        <f>G54*(1+L54/100)</f>
        <v>0</v>
      </c>
      <c r="N54" s="189">
        <v>0</v>
      </c>
      <c r="O54" s="189">
        <f>ROUND(E54*N54,2)</f>
        <v>0</v>
      </c>
      <c r="P54" s="189">
        <v>0</v>
      </c>
      <c r="Q54" s="189">
        <f>ROUND(E54*P54,2)</f>
        <v>0</v>
      </c>
      <c r="R54" s="191" t="s">
        <v>236</v>
      </c>
      <c r="S54" s="191" t="s">
        <v>204</v>
      </c>
      <c r="T54" s="192" t="s">
        <v>204</v>
      </c>
      <c r="U54" s="162">
        <v>1E-3</v>
      </c>
      <c r="V54" s="162">
        <f>ROUND(E54*U54,2)</f>
        <v>0.22</v>
      </c>
      <c r="W54" s="162"/>
      <c r="X54" s="162" t="s">
        <v>205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237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6">
        <v>13</v>
      </c>
      <c r="B55" s="187" t="s">
        <v>268</v>
      </c>
      <c r="C55" s="194" t="s">
        <v>269</v>
      </c>
      <c r="D55" s="188" t="s">
        <v>235</v>
      </c>
      <c r="E55" s="189">
        <v>216</v>
      </c>
      <c r="F55" s="190"/>
      <c r="G55" s="191">
        <f>ROUND(E55*F55,2)</f>
        <v>0</v>
      </c>
      <c r="H55" s="190">
        <v>0</v>
      </c>
      <c r="I55" s="191">
        <f>ROUND(E55*H55,2)</f>
        <v>0</v>
      </c>
      <c r="J55" s="190">
        <v>5.9</v>
      </c>
      <c r="K55" s="191">
        <f>ROUND(E55*J55,2)</f>
        <v>1274.4000000000001</v>
      </c>
      <c r="L55" s="191">
        <v>21</v>
      </c>
      <c r="M55" s="191">
        <f>G55*(1+L55/100)</f>
        <v>0</v>
      </c>
      <c r="N55" s="189">
        <v>0</v>
      </c>
      <c r="O55" s="189">
        <f>ROUND(E55*N55,2)</f>
        <v>0</v>
      </c>
      <c r="P55" s="189">
        <v>0</v>
      </c>
      <c r="Q55" s="189">
        <f>ROUND(E55*P55,2)</f>
        <v>0</v>
      </c>
      <c r="R55" s="191" t="s">
        <v>236</v>
      </c>
      <c r="S55" s="191" t="s">
        <v>204</v>
      </c>
      <c r="T55" s="192" t="s">
        <v>204</v>
      </c>
      <c r="U55" s="162">
        <v>1.4999999999999999E-2</v>
      </c>
      <c r="V55" s="162">
        <f>ROUND(E55*U55,2)</f>
        <v>3.24</v>
      </c>
      <c r="W55" s="162"/>
      <c r="X55" s="162" t="s">
        <v>205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206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6">
        <v>14</v>
      </c>
      <c r="B56" s="187" t="s">
        <v>270</v>
      </c>
      <c r="C56" s="194" t="s">
        <v>271</v>
      </c>
      <c r="D56" s="188" t="s">
        <v>211</v>
      </c>
      <c r="E56" s="189">
        <v>133</v>
      </c>
      <c r="F56" s="190"/>
      <c r="G56" s="191">
        <f>ROUND(E56*F56,2)</f>
        <v>0</v>
      </c>
      <c r="H56" s="190">
        <v>0</v>
      </c>
      <c r="I56" s="191">
        <f>ROUND(E56*H56,2)</f>
        <v>0</v>
      </c>
      <c r="J56" s="190">
        <v>513</v>
      </c>
      <c r="K56" s="191">
        <f>ROUND(E56*J56,2)</f>
        <v>68229</v>
      </c>
      <c r="L56" s="191">
        <v>21</v>
      </c>
      <c r="M56" s="191">
        <f>G56*(1+L56/100)</f>
        <v>0</v>
      </c>
      <c r="N56" s="189">
        <v>0</v>
      </c>
      <c r="O56" s="189">
        <f>ROUND(E56*N56,2)</f>
        <v>0</v>
      </c>
      <c r="P56" s="189">
        <v>0</v>
      </c>
      <c r="Q56" s="189">
        <f>ROUND(E56*P56,2)</f>
        <v>0</v>
      </c>
      <c r="R56" s="191" t="s">
        <v>203</v>
      </c>
      <c r="S56" s="191" t="s">
        <v>204</v>
      </c>
      <c r="T56" s="192" t="s">
        <v>204</v>
      </c>
      <c r="U56" s="162">
        <v>0</v>
      </c>
      <c r="V56" s="162">
        <f>ROUND(E56*U56,2)</f>
        <v>0</v>
      </c>
      <c r="W56" s="162"/>
      <c r="X56" s="162" t="s">
        <v>205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206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2.5" outlineLevel="1" x14ac:dyDescent="0.2">
      <c r="A57" s="171">
        <v>15</v>
      </c>
      <c r="B57" s="172" t="s">
        <v>272</v>
      </c>
      <c r="C57" s="180" t="s">
        <v>273</v>
      </c>
      <c r="D57" s="173" t="s">
        <v>202</v>
      </c>
      <c r="E57" s="174">
        <v>1</v>
      </c>
      <c r="F57" s="175"/>
      <c r="G57" s="176">
        <f>ROUND(E57*F57,2)</f>
        <v>0</v>
      </c>
      <c r="H57" s="175">
        <v>132.87</v>
      </c>
      <c r="I57" s="176">
        <f>ROUND(E57*H57,2)</f>
        <v>132.87</v>
      </c>
      <c r="J57" s="175">
        <v>3692.13</v>
      </c>
      <c r="K57" s="176">
        <f>ROUND(E57*J57,2)</f>
        <v>3692.13</v>
      </c>
      <c r="L57" s="176">
        <v>21</v>
      </c>
      <c r="M57" s="176">
        <f>G57*(1+L57/100)</f>
        <v>0</v>
      </c>
      <c r="N57" s="174">
        <v>3.0400000000000002E-3</v>
      </c>
      <c r="O57" s="174">
        <f>ROUND(E57*N57,2)</f>
        <v>0</v>
      </c>
      <c r="P57" s="174">
        <v>0</v>
      </c>
      <c r="Q57" s="174">
        <f>ROUND(E57*P57,2)</f>
        <v>0</v>
      </c>
      <c r="R57" s="176" t="s">
        <v>274</v>
      </c>
      <c r="S57" s="176" t="s">
        <v>204</v>
      </c>
      <c r="T57" s="177" t="s">
        <v>204</v>
      </c>
      <c r="U57" s="162">
        <v>5.18</v>
      </c>
      <c r="V57" s="162">
        <f>ROUND(E57*U57,2)</f>
        <v>5.18</v>
      </c>
      <c r="W57" s="162"/>
      <c r="X57" s="162" t="s">
        <v>275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276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2.5" outlineLevel="1" x14ac:dyDescent="0.2">
      <c r="A58" s="159"/>
      <c r="B58" s="160"/>
      <c r="C58" s="263" t="s">
        <v>277</v>
      </c>
      <c r="D58" s="264"/>
      <c r="E58" s="264"/>
      <c r="F58" s="264"/>
      <c r="G58" s="264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2"/>
      <c r="Z58" s="152"/>
      <c r="AA58" s="152"/>
      <c r="AB58" s="152"/>
      <c r="AC58" s="152"/>
      <c r="AD58" s="152"/>
      <c r="AE58" s="152"/>
      <c r="AF58" s="152"/>
      <c r="AG58" s="152" t="s">
        <v>208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78" t="str">
        <f>C58</f>
        <v>Kácení stromů s odřezáním kmene a s odvětvením, odstranění pařezů s přesekáním kořenů, naložení kmenů a pařezů na dopravní prostředek a vodorovné přemístění, spálení větví.</v>
      </c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86">
        <v>16</v>
      </c>
      <c r="B59" s="187" t="s">
        <v>278</v>
      </c>
      <c r="C59" s="194" t="s">
        <v>279</v>
      </c>
      <c r="D59" s="188" t="s">
        <v>202</v>
      </c>
      <c r="E59" s="189">
        <v>2</v>
      </c>
      <c r="F59" s="190"/>
      <c r="G59" s="191">
        <f>ROUND(E59*F59,2)</f>
        <v>0</v>
      </c>
      <c r="H59" s="190">
        <v>5339.96</v>
      </c>
      <c r="I59" s="191">
        <f>ROUND(E59*H59,2)</f>
        <v>10679.92</v>
      </c>
      <c r="J59" s="190">
        <v>0.04</v>
      </c>
      <c r="K59" s="191">
        <f>ROUND(E59*J59,2)</f>
        <v>0.08</v>
      </c>
      <c r="L59" s="191">
        <v>21</v>
      </c>
      <c r="M59" s="191">
        <f>G59*(1+L59/100)</f>
        <v>0</v>
      </c>
      <c r="N59" s="189">
        <v>2.8969999999999999E-2</v>
      </c>
      <c r="O59" s="189">
        <f>ROUND(E59*N59,2)</f>
        <v>0.06</v>
      </c>
      <c r="P59" s="189">
        <v>0</v>
      </c>
      <c r="Q59" s="189">
        <f>ROUND(E59*P59,2)</f>
        <v>0</v>
      </c>
      <c r="R59" s="191" t="s">
        <v>274</v>
      </c>
      <c r="S59" s="191" t="s">
        <v>204</v>
      </c>
      <c r="T59" s="192" t="s">
        <v>152</v>
      </c>
      <c r="U59" s="162">
        <v>0</v>
      </c>
      <c r="V59" s="162">
        <f>ROUND(E59*U59,2)</f>
        <v>0</v>
      </c>
      <c r="W59" s="162"/>
      <c r="X59" s="162" t="s">
        <v>275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276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1">
        <v>17</v>
      </c>
      <c r="B60" s="172" t="s">
        <v>280</v>
      </c>
      <c r="C60" s="180" t="s">
        <v>281</v>
      </c>
      <c r="D60" s="173" t="s">
        <v>282</v>
      </c>
      <c r="E60" s="174">
        <v>2.16</v>
      </c>
      <c r="F60" s="175"/>
      <c r="G60" s="176">
        <f>ROUND(E60*F60,2)</f>
        <v>0</v>
      </c>
      <c r="H60" s="175">
        <v>128.5</v>
      </c>
      <c r="I60" s="176">
        <f>ROUND(E60*H60,2)</f>
        <v>277.56</v>
      </c>
      <c r="J60" s="175">
        <v>0</v>
      </c>
      <c r="K60" s="176">
        <f>ROUND(E60*J60,2)</f>
        <v>0</v>
      </c>
      <c r="L60" s="176">
        <v>21</v>
      </c>
      <c r="M60" s="176">
        <f>G60*(1+L60/100)</f>
        <v>0</v>
      </c>
      <c r="N60" s="174">
        <v>1E-3</v>
      </c>
      <c r="O60" s="174">
        <f>ROUND(E60*N60,2)</f>
        <v>0</v>
      </c>
      <c r="P60" s="174">
        <v>0</v>
      </c>
      <c r="Q60" s="174">
        <f>ROUND(E60*P60,2)</f>
        <v>0</v>
      </c>
      <c r="R60" s="176" t="s">
        <v>283</v>
      </c>
      <c r="S60" s="176" t="s">
        <v>204</v>
      </c>
      <c r="T60" s="177" t="s">
        <v>204</v>
      </c>
      <c r="U60" s="162">
        <v>0</v>
      </c>
      <c r="V60" s="162">
        <f>ROUND(E60*U60,2)</f>
        <v>0</v>
      </c>
      <c r="W60" s="162"/>
      <c r="X60" s="162" t="s">
        <v>284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285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3" t="s">
        <v>286</v>
      </c>
      <c r="D61" s="184"/>
      <c r="E61" s="185">
        <v>2.16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2"/>
      <c r="Z61" s="152"/>
      <c r="AA61" s="152"/>
      <c r="AB61" s="152"/>
      <c r="AC61" s="152"/>
      <c r="AD61" s="152"/>
      <c r="AE61" s="152"/>
      <c r="AF61" s="152"/>
      <c r="AG61" s="152" t="s">
        <v>214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x14ac:dyDescent="0.2">
      <c r="A62" s="164" t="s">
        <v>146</v>
      </c>
      <c r="B62" s="165" t="s">
        <v>75</v>
      </c>
      <c r="C62" s="179" t="s">
        <v>76</v>
      </c>
      <c r="D62" s="166"/>
      <c r="E62" s="167"/>
      <c r="F62" s="168"/>
      <c r="G62" s="168">
        <f>SUMIF(AG63:AG100,"&lt;&gt;NOR",G63:G100)</f>
        <v>0</v>
      </c>
      <c r="H62" s="168"/>
      <c r="I62" s="168">
        <f>SUM(I63:I100)</f>
        <v>4009.1899999999996</v>
      </c>
      <c r="J62" s="168"/>
      <c r="K62" s="168">
        <f>SUM(K63:K100)</f>
        <v>80953.900000000009</v>
      </c>
      <c r="L62" s="168"/>
      <c r="M62" s="168">
        <f>SUM(M63:M100)</f>
        <v>0</v>
      </c>
      <c r="N62" s="167"/>
      <c r="O62" s="167">
        <f>SUM(O63:O100)</f>
        <v>9.57</v>
      </c>
      <c r="P62" s="167"/>
      <c r="Q62" s="167">
        <f>SUM(Q63:Q100)</f>
        <v>0</v>
      </c>
      <c r="R62" s="168"/>
      <c r="S62" s="168"/>
      <c r="T62" s="169"/>
      <c r="U62" s="163"/>
      <c r="V62" s="163">
        <f>SUM(V63:V100)</f>
        <v>152.49999999999997</v>
      </c>
      <c r="W62" s="163"/>
      <c r="X62" s="163"/>
      <c r="AG62" t="s">
        <v>147</v>
      </c>
    </row>
    <row r="63" spans="1:60" outlineLevel="1" x14ac:dyDescent="0.2">
      <c r="A63" s="171">
        <v>18</v>
      </c>
      <c r="B63" s="172" t="s">
        <v>226</v>
      </c>
      <c r="C63" s="180" t="s">
        <v>227</v>
      </c>
      <c r="D63" s="173" t="s">
        <v>211</v>
      </c>
      <c r="E63" s="174">
        <v>19.899999999999999</v>
      </c>
      <c r="F63" s="175"/>
      <c r="G63" s="176">
        <f>ROUND(E63*F63,2)</f>
        <v>0</v>
      </c>
      <c r="H63" s="175">
        <v>0</v>
      </c>
      <c r="I63" s="176">
        <f>ROUND(E63*H63,2)</f>
        <v>0</v>
      </c>
      <c r="J63" s="175">
        <v>1475</v>
      </c>
      <c r="K63" s="176">
        <f>ROUND(E63*J63,2)</f>
        <v>29352.5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6" t="s">
        <v>203</v>
      </c>
      <c r="S63" s="176" t="s">
        <v>204</v>
      </c>
      <c r="T63" s="177" t="s">
        <v>204</v>
      </c>
      <c r="U63" s="162">
        <v>3.53</v>
      </c>
      <c r="V63" s="162">
        <f>ROUND(E63*U63,2)</f>
        <v>70.25</v>
      </c>
      <c r="W63" s="162"/>
      <c r="X63" s="162" t="s">
        <v>205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206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263" t="s">
        <v>228</v>
      </c>
      <c r="D64" s="264"/>
      <c r="E64" s="264"/>
      <c r="F64" s="264"/>
      <c r="G64" s="264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2"/>
      <c r="Z64" s="152"/>
      <c r="AA64" s="152"/>
      <c r="AB64" s="152"/>
      <c r="AC64" s="152"/>
      <c r="AD64" s="152"/>
      <c r="AE64" s="152"/>
      <c r="AF64" s="152"/>
      <c r="AG64" s="152" t="s">
        <v>208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93" t="s">
        <v>287</v>
      </c>
      <c r="D65" s="184"/>
      <c r="E65" s="185"/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52"/>
      <c r="Z65" s="152"/>
      <c r="AA65" s="152"/>
      <c r="AB65" s="152"/>
      <c r="AC65" s="152"/>
      <c r="AD65" s="152"/>
      <c r="AE65" s="152"/>
      <c r="AF65" s="152"/>
      <c r="AG65" s="152" t="s">
        <v>214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3" t="s">
        <v>288</v>
      </c>
      <c r="D66" s="184"/>
      <c r="E66" s="185">
        <v>4.8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2"/>
      <c r="Z66" s="152"/>
      <c r="AA66" s="152"/>
      <c r="AB66" s="152"/>
      <c r="AC66" s="152"/>
      <c r="AD66" s="152"/>
      <c r="AE66" s="152"/>
      <c r="AF66" s="152"/>
      <c r="AG66" s="152" t="s">
        <v>214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193" t="s">
        <v>289</v>
      </c>
      <c r="D67" s="184"/>
      <c r="E67" s="185"/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2"/>
      <c r="Z67" s="152"/>
      <c r="AA67" s="152"/>
      <c r="AB67" s="152"/>
      <c r="AC67" s="152"/>
      <c r="AD67" s="152"/>
      <c r="AE67" s="152"/>
      <c r="AF67" s="152"/>
      <c r="AG67" s="152" t="s">
        <v>214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3" t="s">
        <v>290</v>
      </c>
      <c r="D68" s="184"/>
      <c r="E68" s="185">
        <v>9.25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52"/>
      <c r="Z68" s="152"/>
      <c r="AA68" s="152"/>
      <c r="AB68" s="152"/>
      <c r="AC68" s="152"/>
      <c r="AD68" s="152"/>
      <c r="AE68" s="152"/>
      <c r="AF68" s="152"/>
      <c r="AG68" s="152" t="s">
        <v>214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59"/>
      <c r="B69" s="160"/>
      <c r="C69" s="193" t="s">
        <v>291</v>
      </c>
      <c r="D69" s="184"/>
      <c r="E69" s="185"/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52"/>
      <c r="Z69" s="152"/>
      <c r="AA69" s="152"/>
      <c r="AB69" s="152"/>
      <c r="AC69" s="152"/>
      <c r="AD69" s="152"/>
      <c r="AE69" s="152"/>
      <c r="AF69" s="152"/>
      <c r="AG69" s="152" t="s">
        <v>214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3" t="s">
        <v>292</v>
      </c>
      <c r="D70" s="184"/>
      <c r="E70" s="185">
        <v>5.85</v>
      </c>
      <c r="F70" s="162"/>
      <c r="G70" s="16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52"/>
      <c r="Z70" s="152"/>
      <c r="AA70" s="152"/>
      <c r="AB70" s="152"/>
      <c r="AC70" s="152"/>
      <c r="AD70" s="152"/>
      <c r="AE70" s="152"/>
      <c r="AF70" s="152"/>
      <c r="AG70" s="152" t="s">
        <v>214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71">
        <v>19</v>
      </c>
      <c r="B71" s="172" t="s">
        <v>293</v>
      </c>
      <c r="C71" s="180" t="s">
        <v>792</v>
      </c>
      <c r="D71" s="173" t="s">
        <v>211</v>
      </c>
      <c r="E71" s="174">
        <v>19.899999999999999</v>
      </c>
      <c r="F71" s="175"/>
      <c r="G71" s="176">
        <f>ROUND(E71*F71,2)</f>
        <v>0</v>
      </c>
      <c r="H71" s="175">
        <v>0</v>
      </c>
      <c r="I71" s="176">
        <f>ROUND(E71*H71,2)</f>
        <v>0</v>
      </c>
      <c r="J71" s="175">
        <v>1639</v>
      </c>
      <c r="K71" s="176">
        <f>ROUND(E71*J71,2)</f>
        <v>32616.1</v>
      </c>
      <c r="L71" s="176">
        <v>21</v>
      </c>
      <c r="M71" s="176">
        <f>G71*(1+L71/100)</f>
        <v>0</v>
      </c>
      <c r="N71" s="174">
        <v>0</v>
      </c>
      <c r="O71" s="174">
        <f>ROUND(E71*N71,2)</f>
        <v>0</v>
      </c>
      <c r="P71" s="174">
        <v>0</v>
      </c>
      <c r="Q71" s="174">
        <f>ROUND(E71*P71,2)</f>
        <v>0</v>
      </c>
      <c r="R71" s="176" t="s">
        <v>203</v>
      </c>
      <c r="S71" s="176" t="s">
        <v>204</v>
      </c>
      <c r="T71" s="177" t="s">
        <v>204</v>
      </c>
      <c r="U71" s="162">
        <v>3.81</v>
      </c>
      <c r="V71" s="162">
        <f>ROUND(E71*U71,2)</f>
        <v>75.819999999999993</v>
      </c>
      <c r="W71" s="162"/>
      <c r="X71" s="162" t="s">
        <v>205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206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263" t="s">
        <v>294</v>
      </c>
      <c r="D72" s="264"/>
      <c r="E72" s="264"/>
      <c r="F72" s="264"/>
      <c r="G72" s="264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52"/>
      <c r="Z72" s="152"/>
      <c r="AA72" s="152"/>
      <c r="AB72" s="152"/>
      <c r="AC72" s="152"/>
      <c r="AD72" s="152"/>
      <c r="AE72" s="152"/>
      <c r="AF72" s="152"/>
      <c r="AG72" s="152" t="s">
        <v>208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78" t="str">
        <f>C72</f>
        <v xml:space="preserve"> bez naložení, avšak s vyprázdněním nádoby na hromady nebo do dopravního prostředku, na každých třeba i započatých 3 m výšky,</v>
      </c>
      <c r="BB72" s="152"/>
      <c r="BC72" s="152"/>
      <c r="BD72" s="152"/>
      <c r="BE72" s="152"/>
      <c r="BF72" s="152"/>
      <c r="BG72" s="152"/>
      <c r="BH72" s="152"/>
    </row>
    <row r="73" spans="1:60" ht="22.5" outlineLevel="1" x14ac:dyDescent="0.2">
      <c r="A73" s="171">
        <v>20</v>
      </c>
      <c r="B73" s="172" t="s">
        <v>229</v>
      </c>
      <c r="C73" s="180" t="s">
        <v>230</v>
      </c>
      <c r="D73" s="173" t="s">
        <v>211</v>
      </c>
      <c r="E73" s="174">
        <v>19.899999999999999</v>
      </c>
      <c r="F73" s="175"/>
      <c r="G73" s="176">
        <f>ROUND(E73*F73,2)</f>
        <v>0</v>
      </c>
      <c r="H73" s="175">
        <v>0</v>
      </c>
      <c r="I73" s="176">
        <f>ROUND(E73*H73,2)</f>
        <v>0</v>
      </c>
      <c r="J73" s="175">
        <v>296.5</v>
      </c>
      <c r="K73" s="176">
        <f>ROUND(E73*J73,2)</f>
        <v>5900.35</v>
      </c>
      <c r="L73" s="176">
        <v>21</v>
      </c>
      <c r="M73" s="176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6" t="s">
        <v>203</v>
      </c>
      <c r="S73" s="176" t="s">
        <v>204</v>
      </c>
      <c r="T73" s="177" t="s">
        <v>204</v>
      </c>
      <c r="U73" s="162">
        <v>1.0999999999999999E-2</v>
      </c>
      <c r="V73" s="162">
        <f>ROUND(E73*U73,2)</f>
        <v>0.22</v>
      </c>
      <c r="W73" s="162"/>
      <c r="X73" s="162" t="s">
        <v>205</v>
      </c>
      <c r="Y73" s="152"/>
      <c r="Z73" s="152"/>
      <c r="AA73" s="152"/>
      <c r="AB73" s="152"/>
      <c r="AC73" s="152"/>
      <c r="AD73" s="152"/>
      <c r="AE73" s="152"/>
      <c r="AF73" s="152"/>
      <c r="AG73" s="152" t="s">
        <v>206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263" t="s">
        <v>231</v>
      </c>
      <c r="D74" s="264"/>
      <c r="E74" s="264"/>
      <c r="F74" s="264"/>
      <c r="G74" s="264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52"/>
      <c r="Z74" s="152"/>
      <c r="AA74" s="152"/>
      <c r="AB74" s="152"/>
      <c r="AC74" s="152"/>
      <c r="AD74" s="152"/>
      <c r="AE74" s="152"/>
      <c r="AF74" s="152"/>
      <c r="AG74" s="152" t="s">
        <v>208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ht="22.5" outlineLevel="1" x14ac:dyDescent="0.2">
      <c r="A75" s="171">
        <v>21</v>
      </c>
      <c r="B75" s="172" t="s">
        <v>295</v>
      </c>
      <c r="C75" s="180" t="s">
        <v>296</v>
      </c>
      <c r="D75" s="173" t="s">
        <v>211</v>
      </c>
      <c r="E75" s="174">
        <v>3.04</v>
      </c>
      <c r="F75" s="175"/>
      <c r="G75" s="176">
        <f>ROUND(E75*F75,2)</f>
        <v>0</v>
      </c>
      <c r="H75" s="175">
        <v>0</v>
      </c>
      <c r="I75" s="176">
        <f>ROUND(E75*H75,2)</f>
        <v>0</v>
      </c>
      <c r="J75" s="175">
        <v>563</v>
      </c>
      <c r="K75" s="176">
        <f>ROUND(E75*J75,2)</f>
        <v>1711.52</v>
      </c>
      <c r="L75" s="176">
        <v>21</v>
      </c>
      <c r="M75" s="176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6" t="s">
        <v>203</v>
      </c>
      <c r="S75" s="176" t="s">
        <v>204</v>
      </c>
      <c r="T75" s="177" t="s">
        <v>204</v>
      </c>
      <c r="U75" s="162">
        <v>1.1499999999999999</v>
      </c>
      <c r="V75" s="162">
        <f>ROUND(E75*U75,2)</f>
        <v>3.5</v>
      </c>
      <c r="W75" s="162"/>
      <c r="X75" s="162" t="s">
        <v>205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206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263" t="s">
        <v>297</v>
      </c>
      <c r="D76" s="264"/>
      <c r="E76" s="264"/>
      <c r="F76" s="264"/>
      <c r="G76" s="264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2"/>
      <c r="Z76" s="152"/>
      <c r="AA76" s="152"/>
      <c r="AB76" s="152"/>
      <c r="AC76" s="152"/>
      <c r="AD76" s="152"/>
      <c r="AE76" s="152"/>
      <c r="AF76" s="152"/>
      <c r="AG76" s="152" t="s">
        <v>208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3" t="s">
        <v>298</v>
      </c>
      <c r="D77" s="184"/>
      <c r="E77" s="185"/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52"/>
      <c r="Z77" s="152"/>
      <c r="AA77" s="152"/>
      <c r="AB77" s="152"/>
      <c r="AC77" s="152"/>
      <c r="AD77" s="152"/>
      <c r="AE77" s="152"/>
      <c r="AF77" s="152"/>
      <c r="AG77" s="152" t="s">
        <v>214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3" t="s">
        <v>299</v>
      </c>
      <c r="D78" s="184"/>
      <c r="E78" s="185">
        <v>19.899999999999999</v>
      </c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52"/>
      <c r="Z78" s="152"/>
      <c r="AA78" s="152"/>
      <c r="AB78" s="152"/>
      <c r="AC78" s="152"/>
      <c r="AD78" s="152"/>
      <c r="AE78" s="152"/>
      <c r="AF78" s="152"/>
      <c r="AG78" s="152" t="s">
        <v>214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193" t="s">
        <v>300</v>
      </c>
      <c r="D79" s="184"/>
      <c r="E79" s="185"/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2"/>
      <c r="Z79" s="152"/>
      <c r="AA79" s="152"/>
      <c r="AB79" s="152"/>
      <c r="AC79" s="152"/>
      <c r="AD79" s="152"/>
      <c r="AE79" s="152"/>
      <c r="AF79" s="152"/>
      <c r="AG79" s="152" t="s">
        <v>214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3" t="s">
        <v>301</v>
      </c>
      <c r="D80" s="184"/>
      <c r="E80" s="185"/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52"/>
      <c r="Z80" s="152"/>
      <c r="AA80" s="152"/>
      <c r="AB80" s="152"/>
      <c r="AC80" s="152"/>
      <c r="AD80" s="152"/>
      <c r="AE80" s="152"/>
      <c r="AF80" s="152"/>
      <c r="AG80" s="152" t="s">
        <v>214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3" t="s">
        <v>302</v>
      </c>
      <c r="D81" s="184"/>
      <c r="E81" s="185">
        <v>-0.32</v>
      </c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52"/>
      <c r="Z81" s="152"/>
      <c r="AA81" s="152"/>
      <c r="AB81" s="152"/>
      <c r="AC81" s="152"/>
      <c r="AD81" s="152"/>
      <c r="AE81" s="152"/>
      <c r="AF81" s="152"/>
      <c r="AG81" s="152" t="s">
        <v>214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93" t="s">
        <v>303</v>
      </c>
      <c r="D82" s="184"/>
      <c r="E82" s="185"/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2"/>
      <c r="Z82" s="152"/>
      <c r="AA82" s="152"/>
      <c r="AB82" s="152"/>
      <c r="AC82" s="152"/>
      <c r="AD82" s="152"/>
      <c r="AE82" s="152"/>
      <c r="AF82" s="152"/>
      <c r="AG82" s="152" t="s">
        <v>214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3" t="s">
        <v>304</v>
      </c>
      <c r="D83" s="184"/>
      <c r="E83" s="185">
        <v>-1.44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52"/>
      <c r="Z83" s="152"/>
      <c r="AA83" s="152"/>
      <c r="AB83" s="152"/>
      <c r="AC83" s="152"/>
      <c r="AD83" s="152"/>
      <c r="AE83" s="152"/>
      <c r="AF83" s="152"/>
      <c r="AG83" s="152" t="s">
        <v>214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193" t="s">
        <v>289</v>
      </c>
      <c r="D84" s="184"/>
      <c r="E84" s="185"/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52"/>
      <c r="Z84" s="152"/>
      <c r="AA84" s="152"/>
      <c r="AB84" s="152"/>
      <c r="AC84" s="152"/>
      <c r="AD84" s="152"/>
      <c r="AE84" s="152"/>
      <c r="AF84" s="152"/>
      <c r="AG84" s="152" t="s">
        <v>214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3" t="s">
        <v>305</v>
      </c>
      <c r="D85" s="184"/>
      <c r="E85" s="185">
        <v>-9.25</v>
      </c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52"/>
      <c r="Z85" s="152"/>
      <c r="AA85" s="152"/>
      <c r="AB85" s="152"/>
      <c r="AC85" s="152"/>
      <c r="AD85" s="152"/>
      <c r="AE85" s="152"/>
      <c r="AF85" s="152"/>
      <c r="AG85" s="152" t="s">
        <v>214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3" t="s">
        <v>291</v>
      </c>
      <c r="D86" s="184"/>
      <c r="E86" s="185"/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52"/>
      <c r="Z86" s="152"/>
      <c r="AA86" s="152"/>
      <c r="AB86" s="152"/>
      <c r="AC86" s="152"/>
      <c r="AD86" s="152"/>
      <c r="AE86" s="152"/>
      <c r="AF86" s="152"/>
      <c r="AG86" s="152" t="s">
        <v>214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193" t="s">
        <v>306</v>
      </c>
      <c r="D87" s="184"/>
      <c r="E87" s="185">
        <v>-5.85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52"/>
      <c r="Z87" s="152"/>
      <c r="AA87" s="152"/>
      <c r="AB87" s="152"/>
      <c r="AC87" s="152"/>
      <c r="AD87" s="152"/>
      <c r="AE87" s="152"/>
      <c r="AF87" s="152"/>
      <c r="AG87" s="152" t="s">
        <v>214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71">
        <v>22</v>
      </c>
      <c r="B88" s="172" t="s">
        <v>307</v>
      </c>
      <c r="C88" s="180" t="s">
        <v>308</v>
      </c>
      <c r="D88" s="173" t="s">
        <v>211</v>
      </c>
      <c r="E88" s="174">
        <v>1.44</v>
      </c>
      <c r="F88" s="175"/>
      <c r="G88" s="176">
        <f>ROUND(E88*F88,2)</f>
        <v>0</v>
      </c>
      <c r="H88" s="175">
        <v>0</v>
      </c>
      <c r="I88" s="176">
        <f>ROUND(E88*H88,2)</f>
        <v>0</v>
      </c>
      <c r="J88" s="175">
        <v>683</v>
      </c>
      <c r="K88" s="176">
        <f>ROUND(E88*J88,2)</f>
        <v>983.52</v>
      </c>
      <c r="L88" s="176">
        <v>21</v>
      </c>
      <c r="M88" s="176">
        <f>G88*(1+L88/100)</f>
        <v>0</v>
      </c>
      <c r="N88" s="174">
        <v>0</v>
      </c>
      <c r="O88" s="174">
        <f>ROUND(E88*N88,2)</f>
        <v>0</v>
      </c>
      <c r="P88" s="174">
        <v>0</v>
      </c>
      <c r="Q88" s="174">
        <f>ROUND(E88*P88,2)</f>
        <v>0</v>
      </c>
      <c r="R88" s="176" t="s">
        <v>203</v>
      </c>
      <c r="S88" s="176" t="s">
        <v>204</v>
      </c>
      <c r="T88" s="177" t="s">
        <v>204</v>
      </c>
      <c r="U88" s="162">
        <v>1.587</v>
      </c>
      <c r="V88" s="162">
        <f>ROUND(E88*U88,2)</f>
        <v>2.29</v>
      </c>
      <c r="W88" s="162"/>
      <c r="X88" s="162" t="s">
        <v>205</v>
      </c>
      <c r="Y88" s="152"/>
      <c r="Z88" s="152"/>
      <c r="AA88" s="152"/>
      <c r="AB88" s="152"/>
      <c r="AC88" s="152"/>
      <c r="AD88" s="152"/>
      <c r="AE88" s="152"/>
      <c r="AF88" s="152"/>
      <c r="AG88" s="152" t="s">
        <v>206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22.5" outlineLevel="1" x14ac:dyDescent="0.2">
      <c r="A89" s="159"/>
      <c r="B89" s="160"/>
      <c r="C89" s="263" t="s">
        <v>309</v>
      </c>
      <c r="D89" s="264"/>
      <c r="E89" s="264"/>
      <c r="F89" s="264"/>
      <c r="G89" s="264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52"/>
      <c r="Z89" s="152"/>
      <c r="AA89" s="152"/>
      <c r="AB89" s="152"/>
      <c r="AC89" s="152"/>
      <c r="AD89" s="152"/>
      <c r="AE89" s="152"/>
      <c r="AF89" s="152"/>
      <c r="AG89" s="152" t="s">
        <v>208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78" t="str">
        <f>C89</f>
        <v>sypaninou z vhodných hornin tř. 1 - 4 nebo materiálem připraveným podél výkopu ve vzdálenosti do 3 m od jeho kraje, pro jakoukoliv hloubku výkopu a jakoukoliv míru zhutnění,</v>
      </c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93" t="s">
        <v>287</v>
      </c>
      <c r="D90" s="184"/>
      <c r="E90" s="185"/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52"/>
      <c r="Z90" s="152"/>
      <c r="AA90" s="152"/>
      <c r="AB90" s="152"/>
      <c r="AC90" s="152"/>
      <c r="AD90" s="152"/>
      <c r="AE90" s="152"/>
      <c r="AF90" s="152"/>
      <c r="AG90" s="152" t="s">
        <v>214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3" t="s">
        <v>310</v>
      </c>
      <c r="D91" s="184"/>
      <c r="E91" s="185">
        <v>1.44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52"/>
      <c r="Z91" s="152"/>
      <c r="AA91" s="152"/>
      <c r="AB91" s="152"/>
      <c r="AC91" s="152"/>
      <c r="AD91" s="152"/>
      <c r="AE91" s="152"/>
      <c r="AF91" s="152"/>
      <c r="AG91" s="152" t="s">
        <v>214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86">
        <v>23</v>
      </c>
      <c r="B92" s="187" t="s">
        <v>270</v>
      </c>
      <c r="C92" s="194" t="s">
        <v>271</v>
      </c>
      <c r="D92" s="188" t="s">
        <v>211</v>
      </c>
      <c r="E92" s="189">
        <v>19.899999999999999</v>
      </c>
      <c r="F92" s="190"/>
      <c r="G92" s="191">
        <f>ROUND(E92*F92,2)</f>
        <v>0</v>
      </c>
      <c r="H92" s="190">
        <v>0</v>
      </c>
      <c r="I92" s="191">
        <f>ROUND(E92*H92,2)</f>
        <v>0</v>
      </c>
      <c r="J92" s="190">
        <v>513</v>
      </c>
      <c r="K92" s="191">
        <f>ROUND(E92*J92,2)</f>
        <v>10208.700000000001</v>
      </c>
      <c r="L92" s="191">
        <v>21</v>
      </c>
      <c r="M92" s="191">
        <f>G92*(1+L92/100)</f>
        <v>0</v>
      </c>
      <c r="N92" s="189">
        <v>0</v>
      </c>
      <c r="O92" s="189">
        <f>ROUND(E92*N92,2)</f>
        <v>0</v>
      </c>
      <c r="P92" s="189">
        <v>0</v>
      </c>
      <c r="Q92" s="189">
        <f>ROUND(E92*P92,2)</f>
        <v>0</v>
      </c>
      <c r="R92" s="191" t="s">
        <v>203</v>
      </c>
      <c r="S92" s="191" t="s">
        <v>204</v>
      </c>
      <c r="T92" s="192" t="s">
        <v>204</v>
      </c>
      <c r="U92" s="162">
        <v>0</v>
      </c>
      <c r="V92" s="162">
        <f>ROUND(E92*U92,2)</f>
        <v>0</v>
      </c>
      <c r="W92" s="162"/>
      <c r="X92" s="162" t="s">
        <v>205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206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71">
        <v>24</v>
      </c>
      <c r="B93" s="172" t="s">
        <v>311</v>
      </c>
      <c r="C93" s="180" t="s">
        <v>312</v>
      </c>
      <c r="D93" s="173" t="s">
        <v>211</v>
      </c>
      <c r="E93" s="174">
        <v>0.32</v>
      </c>
      <c r="F93" s="175"/>
      <c r="G93" s="176">
        <f>ROUND(E93*F93,2)</f>
        <v>0</v>
      </c>
      <c r="H93" s="175">
        <v>532.73</v>
      </c>
      <c r="I93" s="176">
        <f>ROUND(E93*H93,2)</f>
        <v>170.47</v>
      </c>
      <c r="J93" s="175">
        <v>566.27</v>
      </c>
      <c r="K93" s="176">
        <f>ROUND(E93*J93,2)</f>
        <v>181.21</v>
      </c>
      <c r="L93" s="176">
        <v>21</v>
      </c>
      <c r="M93" s="176">
        <f>G93*(1+L93/100)</f>
        <v>0</v>
      </c>
      <c r="N93" s="174">
        <v>1.8907700000000001</v>
      </c>
      <c r="O93" s="174">
        <f>ROUND(E93*N93,2)</f>
        <v>0.61</v>
      </c>
      <c r="P93" s="174">
        <v>0</v>
      </c>
      <c r="Q93" s="174">
        <f>ROUND(E93*P93,2)</f>
        <v>0</v>
      </c>
      <c r="R93" s="176" t="s">
        <v>313</v>
      </c>
      <c r="S93" s="176" t="s">
        <v>204</v>
      </c>
      <c r="T93" s="177" t="s">
        <v>204</v>
      </c>
      <c r="U93" s="162">
        <v>1.3169999999999999</v>
      </c>
      <c r="V93" s="162">
        <f>ROUND(E93*U93,2)</f>
        <v>0.42</v>
      </c>
      <c r="W93" s="162"/>
      <c r="X93" s="162" t="s">
        <v>205</v>
      </c>
      <c r="Y93" s="152"/>
      <c r="Z93" s="152"/>
      <c r="AA93" s="152"/>
      <c r="AB93" s="152"/>
      <c r="AC93" s="152"/>
      <c r="AD93" s="152"/>
      <c r="AE93" s="152"/>
      <c r="AF93" s="152"/>
      <c r="AG93" s="152" t="s">
        <v>206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263" t="s">
        <v>314</v>
      </c>
      <c r="D94" s="264"/>
      <c r="E94" s="264"/>
      <c r="F94" s="264"/>
      <c r="G94" s="264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52"/>
      <c r="Z94" s="152"/>
      <c r="AA94" s="152"/>
      <c r="AB94" s="152"/>
      <c r="AC94" s="152"/>
      <c r="AD94" s="152"/>
      <c r="AE94" s="152"/>
      <c r="AF94" s="152"/>
      <c r="AG94" s="152" t="s">
        <v>208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3" t="s">
        <v>287</v>
      </c>
      <c r="D95" s="184"/>
      <c r="E95" s="185"/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52"/>
      <c r="Z95" s="152"/>
      <c r="AA95" s="152"/>
      <c r="AB95" s="152"/>
      <c r="AC95" s="152"/>
      <c r="AD95" s="152"/>
      <c r="AE95" s="152"/>
      <c r="AF95" s="152"/>
      <c r="AG95" s="152" t="s">
        <v>214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193" t="s">
        <v>315</v>
      </c>
      <c r="D96" s="184"/>
      <c r="E96" s="185">
        <v>0.32</v>
      </c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52"/>
      <c r="Z96" s="152"/>
      <c r="AA96" s="152"/>
      <c r="AB96" s="152"/>
      <c r="AC96" s="152"/>
      <c r="AD96" s="152"/>
      <c r="AE96" s="152"/>
      <c r="AF96" s="152"/>
      <c r="AG96" s="152" t="s">
        <v>214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1">
        <v>25</v>
      </c>
      <c r="B97" s="172" t="s">
        <v>316</v>
      </c>
      <c r="C97" s="180" t="s">
        <v>317</v>
      </c>
      <c r="D97" s="173" t="s">
        <v>318</v>
      </c>
      <c r="E97" s="174">
        <v>2.88</v>
      </c>
      <c r="F97" s="175"/>
      <c r="G97" s="176">
        <f>ROUND(E97*F97,2)</f>
        <v>0</v>
      </c>
      <c r="H97" s="175">
        <v>337.5</v>
      </c>
      <c r="I97" s="176">
        <f>ROUND(E97*H97,2)</f>
        <v>972</v>
      </c>
      <c r="J97" s="175">
        <v>0</v>
      </c>
      <c r="K97" s="176">
        <f>ROUND(E97*J97,2)</f>
        <v>0</v>
      </c>
      <c r="L97" s="176">
        <v>21</v>
      </c>
      <c r="M97" s="176">
        <f>G97*(1+L97/100)</f>
        <v>0</v>
      </c>
      <c r="N97" s="174">
        <v>1</v>
      </c>
      <c r="O97" s="174">
        <f>ROUND(E97*N97,2)</f>
        <v>2.88</v>
      </c>
      <c r="P97" s="174">
        <v>0</v>
      </c>
      <c r="Q97" s="174">
        <f>ROUND(E97*P97,2)</f>
        <v>0</v>
      </c>
      <c r="R97" s="176" t="s">
        <v>283</v>
      </c>
      <c r="S97" s="176" t="s">
        <v>204</v>
      </c>
      <c r="T97" s="177" t="s">
        <v>204</v>
      </c>
      <c r="U97" s="162">
        <v>0</v>
      </c>
      <c r="V97" s="162">
        <f>ROUND(E97*U97,2)</f>
        <v>0</v>
      </c>
      <c r="W97" s="162"/>
      <c r="X97" s="162" t="s">
        <v>284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285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3" t="s">
        <v>319</v>
      </c>
      <c r="D98" s="184"/>
      <c r="E98" s="185">
        <v>2.88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2"/>
      <c r="Z98" s="152"/>
      <c r="AA98" s="152"/>
      <c r="AB98" s="152"/>
      <c r="AC98" s="152"/>
      <c r="AD98" s="152"/>
      <c r="AE98" s="152"/>
      <c r="AF98" s="152"/>
      <c r="AG98" s="152" t="s">
        <v>214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71">
        <v>26</v>
      </c>
      <c r="B99" s="172" t="s">
        <v>320</v>
      </c>
      <c r="C99" s="180" t="s">
        <v>321</v>
      </c>
      <c r="D99" s="173" t="s">
        <v>322</v>
      </c>
      <c r="E99" s="174">
        <v>6.08</v>
      </c>
      <c r="F99" s="175"/>
      <c r="G99" s="176">
        <f>ROUND(E99*F99,2)</f>
        <v>0</v>
      </c>
      <c r="H99" s="175">
        <v>471.5</v>
      </c>
      <c r="I99" s="176">
        <f>ROUND(E99*H99,2)</f>
        <v>2866.72</v>
      </c>
      <c r="J99" s="175">
        <v>0</v>
      </c>
      <c r="K99" s="176">
        <f>ROUND(E99*J99,2)</f>
        <v>0</v>
      </c>
      <c r="L99" s="176">
        <v>21</v>
      </c>
      <c r="M99" s="176">
        <f>G99*(1+L99/100)</f>
        <v>0</v>
      </c>
      <c r="N99" s="174">
        <v>1</v>
      </c>
      <c r="O99" s="174">
        <f>ROUND(E99*N99,2)</f>
        <v>6.08</v>
      </c>
      <c r="P99" s="174">
        <v>0</v>
      </c>
      <c r="Q99" s="174">
        <f>ROUND(E99*P99,2)</f>
        <v>0</v>
      </c>
      <c r="R99" s="176" t="s">
        <v>283</v>
      </c>
      <c r="S99" s="176" t="s">
        <v>204</v>
      </c>
      <c r="T99" s="177" t="s">
        <v>204</v>
      </c>
      <c r="U99" s="162">
        <v>0</v>
      </c>
      <c r="V99" s="162">
        <f>ROUND(E99*U99,2)</f>
        <v>0</v>
      </c>
      <c r="W99" s="162"/>
      <c r="X99" s="162" t="s">
        <v>284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285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3" t="s">
        <v>323</v>
      </c>
      <c r="D100" s="184"/>
      <c r="E100" s="185">
        <v>6.08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214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x14ac:dyDescent="0.2">
      <c r="A101" s="164" t="s">
        <v>146</v>
      </c>
      <c r="B101" s="165" t="s">
        <v>77</v>
      </c>
      <c r="C101" s="179" t="s">
        <v>78</v>
      </c>
      <c r="D101" s="166"/>
      <c r="E101" s="167"/>
      <c r="F101" s="168"/>
      <c r="G101" s="168">
        <f>SUMIF(AG102:AG136,"&lt;&gt;NOR",G102:G136)</f>
        <v>0</v>
      </c>
      <c r="H101" s="168"/>
      <c r="I101" s="168">
        <f>SUM(I102:I136)</f>
        <v>0</v>
      </c>
      <c r="J101" s="168"/>
      <c r="K101" s="168">
        <f>SUM(K102:K136)</f>
        <v>264385.53999999998</v>
      </c>
      <c r="L101" s="168"/>
      <c r="M101" s="168">
        <f>SUM(M102:M136)</f>
        <v>0</v>
      </c>
      <c r="N101" s="167"/>
      <c r="O101" s="167">
        <f>SUM(O102:O136)</f>
        <v>0</v>
      </c>
      <c r="P101" s="167"/>
      <c r="Q101" s="167">
        <f>SUM(Q102:Q136)</f>
        <v>253.78</v>
      </c>
      <c r="R101" s="168"/>
      <c r="S101" s="168"/>
      <c r="T101" s="169"/>
      <c r="U101" s="163"/>
      <c r="V101" s="163">
        <f>SUM(V102:V136)</f>
        <v>111.5</v>
      </c>
      <c r="W101" s="163"/>
      <c r="X101" s="163"/>
      <c r="AG101" t="s">
        <v>147</v>
      </c>
    </row>
    <row r="102" spans="1:60" ht="22.5" outlineLevel="1" x14ac:dyDescent="0.2">
      <c r="A102" s="171">
        <v>27</v>
      </c>
      <c r="B102" s="172" t="s">
        <v>324</v>
      </c>
      <c r="C102" s="180" t="s">
        <v>325</v>
      </c>
      <c r="D102" s="173" t="s">
        <v>235</v>
      </c>
      <c r="E102" s="174">
        <v>159</v>
      </c>
      <c r="F102" s="175"/>
      <c r="G102" s="176">
        <f>ROUND(E102*F102,2)</f>
        <v>0</v>
      </c>
      <c r="H102" s="175">
        <v>0</v>
      </c>
      <c r="I102" s="176">
        <f>ROUND(E102*H102,2)</f>
        <v>0</v>
      </c>
      <c r="J102" s="175">
        <v>61.1</v>
      </c>
      <c r="K102" s="176">
        <f>ROUND(E102*J102,2)</f>
        <v>9714.9</v>
      </c>
      <c r="L102" s="176">
        <v>21</v>
      </c>
      <c r="M102" s="176">
        <f>G102*(1+L102/100)</f>
        <v>0</v>
      </c>
      <c r="N102" s="174">
        <v>0</v>
      </c>
      <c r="O102" s="174">
        <f>ROUND(E102*N102,2)</f>
        <v>0</v>
      </c>
      <c r="P102" s="174">
        <v>0.22500000000000001</v>
      </c>
      <c r="Q102" s="174">
        <f>ROUND(E102*P102,2)</f>
        <v>35.78</v>
      </c>
      <c r="R102" s="176" t="s">
        <v>326</v>
      </c>
      <c r="S102" s="176" t="s">
        <v>204</v>
      </c>
      <c r="T102" s="177" t="s">
        <v>204</v>
      </c>
      <c r="U102" s="162">
        <v>0.14199999999999999</v>
      </c>
      <c r="V102" s="162">
        <f>ROUND(E102*U102,2)</f>
        <v>22.58</v>
      </c>
      <c r="W102" s="162"/>
      <c r="X102" s="162" t="s">
        <v>205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206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263" t="s">
        <v>327</v>
      </c>
      <c r="D103" s="264"/>
      <c r="E103" s="264"/>
      <c r="F103" s="264"/>
      <c r="G103" s="264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208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193" t="s">
        <v>246</v>
      </c>
      <c r="D104" s="184"/>
      <c r="E104" s="185"/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214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3" t="s">
        <v>328</v>
      </c>
      <c r="D105" s="184"/>
      <c r="E105" s="185">
        <v>159</v>
      </c>
      <c r="F105" s="162"/>
      <c r="G105" s="162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214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ht="22.5" outlineLevel="1" x14ac:dyDescent="0.2">
      <c r="A106" s="171">
        <v>28</v>
      </c>
      <c r="B106" s="172" t="s">
        <v>329</v>
      </c>
      <c r="C106" s="180" t="s">
        <v>330</v>
      </c>
      <c r="D106" s="173" t="s">
        <v>235</v>
      </c>
      <c r="E106" s="174">
        <v>214.3</v>
      </c>
      <c r="F106" s="175"/>
      <c r="G106" s="176">
        <f>ROUND(E106*F106,2)</f>
        <v>0</v>
      </c>
      <c r="H106" s="175">
        <v>0</v>
      </c>
      <c r="I106" s="176">
        <f>ROUND(E106*H106,2)</f>
        <v>0</v>
      </c>
      <c r="J106" s="175">
        <v>80.900000000000006</v>
      </c>
      <c r="K106" s="176">
        <f>ROUND(E106*J106,2)</f>
        <v>17336.87</v>
      </c>
      <c r="L106" s="176">
        <v>21</v>
      </c>
      <c r="M106" s="176">
        <f>G106*(1+L106/100)</f>
        <v>0</v>
      </c>
      <c r="N106" s="174">
        <v>0</v>
      </c>
      <c r="O106" s="174">
        <f>ROUND(E106*N106,2)</f>
        <v>0</v>
      </c>
      <c r="P106" s="174">
        <v>0.66</v>
      </c>
      <c r="Q106" s="174">
        <f>ROUND(E106*P106,2)</f>
        <v>141.44</v>
      </c>
      <c r="R106" s="176" t="s">
        <v>326</v>
      </c>
      <c r="S106" s="176" t="s">
        <v>204</v>
      </c>
      <c r="T106" s="177" t="s">
        <v>204</v>
      </c>
      <c r="U106" s="162">
        <v>0.11899999999999999</v>
      </c>
      <c r="V106" s="162">
        <f>ROUND(E106*U106,2)</f>
        <v>25.5</v>
      </c>
      <c r="W106" s="162"/>
      <c r="X106" s="162" t="s">
        <v>205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206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93" t="s">
        <v>331</v>
      </c>
      <c r="D107" s="184"/>
      <c r="E107" s="185"/>
      <c r="F107" s="162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214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193" t="s">
        <v>332</v>
      </c>
      <c r="D108" s="184"/>
      <c r="E108" s="185">
        <v>42</v>
      </c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214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3" t="s">
        <v>246</v>
      </c>
      <c r="D109" s="184"/>
      <c r="E109" s="185"/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214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9"/>
      <c r="B110" s="160"/>
      <c r="C110" s="193" t="s">
        <v>328</v>
      </c>
      <c r="D110" s="184"/>
      <c r="E110" s="185">
        <v>159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214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3" t="s">
        <v>333</v>
      </c>
      <c r="D111" s="184"/>
      <c r="E111" s="185"/>
      <c r="F111" s="162"/>
      <c r="G111" s="162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214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193" t="s">
        <v>334</v>
      </c>
      <c r="D112" s="184"/>
      <c r="E112" s="185">
        <v>13.3</v>
      </c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214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ht="22.5" outlineLevel="1" x14ac:dyDescent="0.2">
      <c r="A113" s="171">
        <v>29</v>
      </c>
      <c r="B113" s="172" t="s">
        <v>335</v>
      </c>
      <c r="C113" s="180" t="s">
        <v>336</v>
      </c>
      <c r="D113" s="173" t="s">
        <v>235</v>
      </c>
      <c r="E113" s="174">
        <v>68</v>
      </c>
      <c r="F113" s="175"/>
      <c r="G113" s="176">
        <f>ROUND(E113*F113,2)</f>
        <v>0</v>
      </c>
      <c r="H113" s="175">
        <v>0</v>
      </c>
      <c r="I113" s="176">
        <f>ROUND(E113*H113,2)</f>
        <v>0</v>
      </c>
      <c r="J113" s="175">
        <v>98.9</v>
      </c>
      <c r="K113" s="176">
        <f>ROUND(E113*J113,2)</f>
        <v>6725.2</v>
      </c>
      <c r="L113" s="176">
        <v>21</v>
      </c>
      <c r="M113" s="176">
        <f>G113*(1+L113/100)</f>
        <v>0</v>
      </c>
      <c r="N113" s="174">
        <v>0</v>
      </c>
      <c r="O113" s="174">
        <f>ROUND(E113*N113,2)</f>
        <v>0</v>
      </c>
      <c r="P113" s="174">
        <v>0.88</v>
      </c>
      <c r="Q113" s="174">
        <f>ROUND(E113*P113,2)</f>
        <v>59.84</v>
      </c>
      <c r="R113" s="176" t="s">
        <v>326</v>
      </c>
      <c r="S113" s="176" t="s">
        <v>204</v>
      </c>
      <c r="T113" s="177" t="s">
        <v>204</v>
      </c>
      <c r="U113" s="162">
        <v>0.14399999999999999</v>
      </c>
      <c r="V113" s="162">
        <f>ROUND(E113*U113,2)</f>
        <v>9.7899999999999991</v>
      </c>
      <c r="W113" s="162"/>
      <c r="X113" s="162" t="s">
        <v>205</v>
      </c>
      <c r="Y113" s="152"/>
      <c r="Z113" s="152"/>
      <c r="AA113" s="152"/>
      <c r="AB113" s="152"/>
      <c r="AC113" s="152"/>
      <c r="AD113" s="152"/>
      <c r="AE113" s="152"/>
      <c r="AF113" s="152"/>
      <c r="AG113" s="152" t="s">
        <v>206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93" t="s">
        <v>337</v>
      </c>
      <c r="D114" s="184"/>
      <c r="E114" s="185"/>
      <c r="F114" s="162"/>
      <c r="G114" s="162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214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93" t="s">
        <v>338</v>
      </c>
      <c r="D115" s="184"/>
      <c r="E115" s="185">
        <v>68</v>
      </c>
      <c r="F115" s="162"/>
      <c r="G115" s="162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214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71">
        <v>30</v>
      </c>
      <c r="B116" s="172" t="s">
        <v>339</v>
      </c>
      <c r="C116" s="180" t="s">
        <v>340</v>
      </c>
      <c r="D116" s="173" t="s">
        <v>235</v>
      </c>
      <c r="E116" s="174">
        <v>68</v>
      </c>
      <c r="F116" s="175"/>
      <c r="G116" s="176">
        <f>ROUND(E116*F116,2)</f>
        <v>0</v>
      </c>
      <c r="H116" s="175">
        <v>0</v>
      </c>
      <c r="I116" s="176">
        <f>ROUND(E116*H116,2)</f>
        <v>0</v>
      </c>
      <c r="J116" s="175">
        <v>288.5</v>
      </c>
      <c r="K116" s="176">
        <f>ROUND(E116*J116,2)</f>
        <v>19618</v>
      </c>
      <c r="L116" s="176">
        <v>21</v>
      </c>
      <c r="M116" s="176">
        <f>G116*(1+L116/100)</f>
        <v>0</v>
      </c>
      <c r="N116" s="174">
        <v>0</v>
      </c>
      <c r="O116" s="174">
        <f>ROUND(E116*N116,2)</f>
        <v>0</v>
      </c>
      <c r="P116" s="174">
        <v>0</v>
      </c>
      <c r="Q116" s="174">
        <f>ROUND(E116*P116,2)</f>
        <v>0</v>
      </c>
      <c r="R116" s="176"/>
      <c r="S116" s="176" t="s">
        <v>204</v>
      </c>
      <c r="T116" s="177" t="s">
        <v>341</v>
      </c>
      <c r="U116" s="162">
        <v>0.59499999999999997</v>
      </c>
      <c r="V116" s="162">
        <f>ROUND(E116*U116,2)</f>
        <v>40.46</v>
      </c>
      <c r="W116" s="162"/>
      <c r="X116" s="162" t="s">
        <v>205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206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3" t="s">
        <v>337</v>
      </c>
      <c r="D117" s="184"/>
      <c r="E117" s="185"/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214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59"/>
      <c r="B118" s="160"/>
      <c r="C118" s="193" t="s">
        <v>338</v>
      </c>
      <c r="D118" s="184"/>
      <c r="E118" s="185">
        <v>68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214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2.5" outlineLevel="1" x14ac:dyDescent="0.2">
      <c r="A119" s="171">
        <v>31</v>
      </c>
      <c r="B119" s="172" t="s">
        <v>342</v>
      </c>
      <c r="C119" s="180" t="s">
        <v>343</v>
      </c>
      <c r="D119" s="173" t="s">
        <v>235</v>
      </c>
      <c r="E119" s="174">
        <v>68</v>
      </c>
      <c r="F119" s="175"/>
      <c r="G119" s="176">
        <f>ROUND(E119*F119,2)</f>
        <v>0</v>
      </c>
      <c r="H119" s="175">
        <v>0</v>
      </c>
      <c r="I119" s="176">
        <f>ROUND(E119*H119,2)</f>
        <v>0</v>
      </c>
      <c r="J119" s="175">
        <v>222</v>
      </c>
      <c r="K119" s="176">
        <f>ROUND(E119*J119,2)</f>
        <v>15096</v>
      </c>
      <c r="L119" s="176">
        <v>21</v>
      </c>
      <c r="M119" s="176">
        <f>G119*(1+L119/100)</f>
        <v>0</v>
      </c>
      <c r="N119" s="174">
        <v>0</v>
      </c>
      <c r="O119" s="174">
        <f>ROUND(E119*N119,2)</f>
        <v>0</v>
      </c>
      <c r="P119" s="174">
        <v>0.11</v>
      </c>
      <c r="Q119" s="174">
        <f>ROUND(E119*P119,2)</f>
        <v>7.48</v>
      </c>
      <c r="R119" s="176" t="s">
        <v>326</v>
      </c>
      <c r="S119" s="176" t="s">
        <v>204</v>
      </c>
      <c r="T119" s="177" t="s">
        <v>204</v>
      </c>
      <c r="U119" s="162">
        <v>0.08</v>
      </c>
      <c r="V119" s="162">
        <f>ROUND(E119*U119,2)</f>
        <v>5.44</v>
      </c>
      <c r="W119" s="162"/>
      <c r="X119" s="162" t="s">
        <v>205</v>
      </c>
      <c r="Y119" s="152"/>
      <c r="Z119" s="152"/>
      <c r="AA119" s="152"/>
      <c r="AB119" s="152"/>
      <c r="AC119" s="152"/>
      <c r="AD119" s="152"/>
      <c r="AE119" s="152"/>
      <c r="AF119" s="152"/>
      <c r="AG119" s="152" t="s">
        <v>206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ht="22.5" outlineLevel="1" x14ac:dyDescent="0.2">
      <c r="A120" s="159"/>
      <c r="B120" s="160"/>
      <c r="C120" s="263" t="s">
        <v>344</v>
      </c>
      <c r="D120" s="264"/>
      <c r="E120" s="264"/>
      <c r="F120" s="264"/>
      <c r="G120" s="264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208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78" t="str">
        <f>C120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193" t="s">
        <v>337</v>
      </c>
      <c r="D121" s="184"/>
      <c r="E121" s="185"/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214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193" t="s">
        <v>338</v>
      </c>
      <c r="D122" s="184"/>
      <c r="E122" s="185">
        <v>68</v>
      </c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214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2.5" outlineLevel="1" x14ac:dyDescent="0.2">
      <c r="A123" s="171">
        <v>32</v>
      </c>
      <c r="B123" s="172" t="s">
        <v>345</v>
      </c>
      <c r="C123" s="180" t="s">
        <v>346</v>
      </c>
      <c r="D123" s="173" t="s">
        <v>235</v>
      </c>
      <c r="E123" s="174">
        <v>42</v>
      </c>
      <c r="F123" s="175"/>
      <c r="G123" s="176">
        <f>ROUND(E123*F123,2)</f>
        <v>0</v>
      </c>
      <c r="H123" s="175">
        <v>0</v>
      </c>
      <c r="I123" s="176">
        <f>ROUND(E123*H123,2)</f>
        <v>0</v>
      </c>
      <c r="J123" s="175">
        <v>335.5</v>
      </c>
      <c r="K123" s="176">
        <f>ROUND(E123*J123,2)</f>
        <v>14091</v>
      </c>
      <c r="L123" s="176">
        <v>21</v>
      </c>
      <c r="M123" s="176">
        <f>G123*(1+L123/100)</f>
        <v>0</v>
      </c>
      <c r="N123" s="174">
        <v>0</v>
      </c>
      <c r="O123" s="174">
        <f>ROUND(E123*N123,2)</f>
        <v>0</v>
      </c>
      <c r="P123" s="174">
        <v>0.22</v>
      </c>
      <c r="Q123" s="174">
        <f>ROUND(E123*P123,2)</f>
        <v>9.24</v>
      </c>
      <c r="R123" s="176" t="s">
        <v>326</v>
      </c>
      <c r="S123" s="176" t="s">
        <v>204</v>
      </c>
      <c r="T123" s="177" t="s">
        <v>204</v>
      </c>
      <c r="U123" s="162">
        <v>0.12</v>
      </c>
      <c r="V123" s="162">
        <f>ROUND(E123*U123,2)</f>
        <v>5.04</v>
      </c>
      <c r="W123" s="162"/>
      <c r="X123" s="162" t="s">
        <v>205</v>
      </c>
      <c r="Y123" s="152"/>
      <c r="Z123" s="152"/>
      <c r="AA123" s="152"/>
      <c r="AB123" s="152"/>
      <c r="AC123" s="152"/>
      <c r="AD123" s="152"/>
      <c r="AE123" s="152"/>
      <c r="AF123" s="152"/>
      <c r="AG123" s="152" t="s">
        <v>206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ht="22.5" outlineLevel="1" x14ac:dyDescent="0.2">
      <c r="A124" s="159"/>
      <c r="B124" s="160"/>
      <c r="C124" s="263" t="s">
        <v>344</v>
      </c>
      <c r="D124" s="264"/>
      <c r="E124" s="264"/>
      <c r="F124" s="264"/>
      <c r="G124" s="264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208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78" t="str">
        <f>C124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93" t="s">
        <v>331</v>
      </c>
      <c r="D125" s="184"/>
      <c r="E125" s="185"/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214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193" t="s">
        <v>332</v>
      </c>
      <c r="D126" s="184"/>
      <c r="E126" s="185">
        <v>42</v>
      </c>
      <c r="F126" s="162"/>
      <c r="G126" s="162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214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ht="22.5" outlineLevel="1" x14ac:dyDescent="0.2">
      <c r="A127" s="186">
        <v>33</v>
      </c>
      <c r="B127" s="187" t="s">
        <v>347</v>
      </c>
      <c r="C127" s="194" t="s">
        <v>348</v>
      </c>
      <c r="D127" s="188" t="s">
        <v>318</v>
      </c>
      <c r="E127" s="189">
        <v>31.68</v>
      </c>
      <c r="F127" s="190"/>
      <c r="G127" s="191">
        <f>ROUND(E127*F127,2)</f>
        <v>0</v>
      </c>
      <c r="H127" s="190">
        <v>0</v>
      </c>
      <c r="I127" s="191">
        <f>ROUND(E127*H127,2)</f>
        <v>0</v>
      </c>
      <c r="J127" s="190">
        <v>2825</v>
      </c>
      <c r="K127" s="191">
        <f>ROUND(E127*J127,2)</f>
        <v>89496</v>
      </c>
      <c r="L127" s="191">
        <v>21</v>
      </c>
      <c r="M127" s="191">
        <f>G127*(1+L127/100)</f>
        <v>0</v>
      </c>
      <c r="N127" s="189">
        <v>0</v>
      </c>
      <c r="O127" s="189">
        <f>ROUND(E127*N127,2)</f>
        <v>0</v>
      </c>
      <c r="P127" s="189">
        <v>0</v>
      </c>
      <c r="Q127" s="189">
        <f>ROUND(E127*P127,2)</f>
        <v>0</v>
      </c>
      <c r="R127" s="191" t="s">
        <v>349</v>
      </c>
      <c r="S127" s="191" t="s">
        <v>204</v>
      </c>
      <c r="T127" s="192" t="s">
        <v>204</v>
      </c>
      <c r="U127" s="162">
        <v>0</v>
      </c>
      <c r="V127" s="162">
        <f>ROUND(E127*U127,2)</f>
        <v>0</v>
      </c>
      <c r="W127" s="162"/>
      <c r="X127" s="162" t="s">
        <v>205</v>
      </c>
      <c r="Y127" s="152"/>
      <c r="Z127" s="152"/>
      <c r="AA127" s="152"/>
      <c r="AB127" s="152"/>
      <c r="AC127" s="152"/>
      <c r="AD127" s="152"/>
      <c r="AE127" s="152"/>
      <c r="AF127" s="152"/>
      <c r="AG127" s="152" t="s">
        <v>206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86">
        <v>34</v>
      </c>
      <c r="B128" s="187" t="s">
        <v>350</v>
      </c>
      <c r="C128" s="194" t="s">
        <v>351</v>
      </c>
      <c r="D128" s="188" t="s">
        <v>318</v>
      </c>
      <c r="E128" s="189">
        <v>237.053</v>
      </c>
      <c r="F128" s="190"/>
      <c r="G128" s="191">
        <f>ROUND(E128*F128,2)</f>
        <v>0</v>
      </c>
      <c r="H128" s="190">
        <v>0</v>
      </c>
      <c r="I128" s="191">
        <f>ROUND(E128*H128,2)</f>
        <v>0</v>
      </c>
      <c r="J128" s="190">
        <v>280</v>
      </c>
      <c r="K128" s="191">
        <f>ROUND(E128*J128,2)</f>
        <v>66374.84</v>
      </c>
      <c r="L128" s="191">
        <v>21</v>
      </c>
      <c r="M128" s="191">
        <f>G128*(1+L128/100)</f>
        <v>0</v>
      </c>
      <c r="N128" s="189">
        <v>0</v>
      </c>
      <c r="O128" s="189">
        <f>ROUND(E128*N128,2)</f>
        <v>0</v>
      </c>
      <c r="P128" s="189">
        <v>0</v>
      </c>
      <c r="Q128" s="189">
        <f>ROUND(E128*P128,2)</f>
        <v>0</v>
      </c>
      <c r="R128" s="191" t="s">
        <v>326</v>
      </c>
      <c r="S128" s="191" t="s">
        <v>204</v>
      </c>
      <c r="T128" s="192" t="s">
        <v>204</v>
      </c>
      <c r="U128" s="162">
        <v>0</v>
      </c>
      <c r="V128" s="162">
        <f>ROUND(E128*U128,2)</f>
        <v>0</v>
      </c>
      <c r="W128" s="162"/>
      <c r="X128" s="162" t="s">
        <v>205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206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ht="22.5" outlineLevel="1" x14ac:dyDescent="0.2">
      <c r="A129" s="171">
        <v>35</v>
      </c>
      <c r="B129" s="172" t="s">
        <v>352</v>
      </c>
      <c r="C129" s="180" t="s">
        <v>353</v>
      </c>
      <c r="D129" s="173" t="s">
        <v>318</v>
      </c>
      <c r="E129" s="174">
        <v>268.733</v>
      </c>
      <c r="F129" s="175"/>
      <c r="G129" s="176">
        <f>ROUND(E129*F129,2)</f>
        <v>0</v>
      </c>
      <c r="H129" s="175">
        <v>0</v>
      </c>
      <c r="I129" s="176">
        <f>ROUND(E129*H129,2)</f>
        <v>0</v>
      </c>
      <c r="J129" s="175">
        <v>48.5</v>
      </c>
      <c r="K129" s="176">
        <f>ROUND(E129*J129,2)</f>
        <v>13033.55</v>
      </c>
      <c r="L129" s="176">
        <v>21</v>
      </c>
      <c r="M129" s="176">
        <f>G129*(1+L129/100)</f>
        <v>0</v>
      </c>
      <c r="N129" s="174">
        <v>0</v>
      </c>
      <c r="O129" s="174">
        <f>ROUND(E129*N129,2)</f>
        <v>0</v>
      </c>
      <c r="P129" s="174">
        <v>0</v>
      </c>
      <c r="Q129" s="174">
        <f>ROUND(E129*P129,2)</f>
        <v>0</v>
      </c>
      <c r="R129" s="176" t="s">
        <v>326</v>
      </c>
      <c r="S129" s="176" t="s">
        <v>204</v>
      </c>
      <c r="T129" s="177" t="s">
        <v>204</v>
      </c>
      <c r="U129" s="162">
        <v>0.01</v>
      </c>
      <c r="V129" s="162">
        <f>ROUND(E129*U129,2)</f>
        <v>2.69</v>
      </c>
      <c r="W129" s="162"/>
      <c r="X129" s="162" t="s">
        <v>205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237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3" t="s">
        <v>354</v>
      </c>
      <c r="D130" s="184"/>
      <c r="E130" s="185"/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214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193" t="s">
        <v>355</v>
      </c>
      <c r="D131" s="184"/>
      <c r="E131" s="185"/>
      <c r="F131" s="162"/>
      <c r="G131" s="162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214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93" t="s">
        <v>356</v>
      </c>
      <c r="D132" s="184"/>
      <c r="E132" s="185">
        <v>268.73</v>
      </c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214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 x14ac:dyDescent="0.2">
      <c r="A133" s="171">
        <v>36</v>
      </c>
      <c r="B133" s="172" t="s">
        <v>357</v>
      </c>
      <c r="C133" s="180" t="s">
        <v>358</v>
      </c>
      <c r="D133" s="173" t="s">
        <v>318</v>
      </c>
      <c r="E133" s="174">
        <v>1074.932</v>
      </c>
      <c r="F133" s="175"/>
      <c r="G133" s="176">
        <f>ROUND(E133*F133,2)</f>
        <v>0</v>
      </c>
      <c r="H133" s="175">
        <v>0</v>
      </c>
      <c r="I133" s="176">
        <f>ROUND(E133*H133,2)</f>
        <v>0</v>
      </c>
      <c r="J133" s="175">
        <v>12</v>
      </c>
      <c r="K133" s="176">
        <f>ROUND(E133*J133,2)</f>
        <v>12899.18</v>
      </c>
      <c r="L133" s="176">
        <v>21</v>
      </c>
      <c r="M133" s="176">
        <f>G133*(1+L133/100)</f>
        <v>0</v>
      </c>
      <c r="N133" s="174">
        <v>0</v>
      </c>
      <c r="O133" s="174">
        <f>ROUND(E133*N133,2)</f>
        <v>0</v>
      </c>
      <c r="P133" s="174">
        <v>0</v>
      </c>
      <c r="Q133" s="174">
        <f>ROUND(E133*P133,2)</f>
        <v>0</v>
      </c>
      <c r="R133" s="176" t="s">
        <v>326</v>
      </c>
      <c r="S133" s="176" t="s">
        <v>204</v>
      </c>
      <c r="T133" s="177" t="s">
        <v>204</v>
      </c>
      <c r="U133" s="162">
        <v>0</v>
      </c>
      <c r="V133" s="162">
        <f>ROUND(E133*U133,2)</f>
        <v>0</v>
      </c>
      <c r="W133" s="162"/>
      <c r="X133" s="162" t="s">
        <v>205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237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93" t="s">
        <v>354</v>
      </c>
      <c r="D134" s="184"/>
      <c r="E134" s="185"/>
      <c r="F134" s="162"/>
      <c r="G134" s="162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214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93" t="s">
        <v>355</v>
      </c>
      <c r="D135" s="184"/>
      <c r="E135" s="185"/>
      <c r="F135" s="162"/>
      <c r="G135" s="162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214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93" t="s">
        <v>359</v>
      </c>
      <c r="D136" s="184"/>
      <c r="E136" s="185">
        <v>1074.93</v>
      </c>
      <c r="F136" s="162"/>
      <c r="G136" s="16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214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x14ac:dyDescent="0.2">
      <c r="A137" s="164" t="s">
        <v>146</v>
      </c>
      <c r="B137" s="165" t="s">
        <v>79</v>
      </c>
      <c r="C137" s="179" t="s">
        <v>80</v>
      </c>
      <c r="D137" s="166"/>
      <c r="E137" s="167"/>
      <c r="F137" s="168"/>
      <c r="G137" s="168">
        <f>SUMIF(AG138:AG162,"&lt;&gt;NOR",G138:G162)</f>
        <v>0</v>
      </c>
      <c r="H137" s="168"/>
      <c r="I137" s="168">
        <f>SUM(I138:I162)</f>
        <v>0</v>
      </c>
      <c r="J137" s="168"/>
      <c r="K137" s="168">
        <f>SUM(K138:K162)</f>
        <v>182093.50000000003</v>
      </c>
      <c r="L137" s="168"/>
      <c r="M137" s="168">
        <f>SUM(M138:M162)</f>
        <v>0</v>
      </c>
      <c r="N137" s="167"/>
      <c r="O137" s="167">
        <f>SUM(O138:O162)</f>
        <v>0</v>
      </c>
      <c r="P137" s="167"/>
      <c r="Q137" s="167">
        <f>SUM(Q138:Q162)</f>
        <v>59.849999999999994</v>
      </c>
      <c r="R137" s="168"/>
      <c r="S137" s="168"/>
      <c r="T137" s="169"/>
      <c r="U137" s="163"/>
      <c r="V137" s="163">
        <f>SUM(V138:V162)</f>
        <v>77.89</v>
      </c>
      <c r="W137" s="163"/>
      <c r="X137" s="163"/>
      <c r="AG137" t="s">
        <v>147</v>
      </c>
    </row>
    <row r="138" spans="1:60" ht="22.5" outlineLevel="1" x14ac:dyDescent="0.2">
      <c r="A138" s="171">
        <v>37</v>
      </c>
      <c r="B138" s="172" t="s">
        <v>360</v>
      </c>
      <c r="C138" s="180" t="s">
        <v>361</v>
      </c>
      <c r="D138" s="173" t="s">
        <v>235</v>
      </c>
      <c r="E138" s="174">
        <v>13.3</v>
      </c>
      <c r="F138" s="175"/>
      <c r="G138" s="176">
        <f>ROUND(E138*F138,2)</f>
        <v>0</v>
      </c>
      <c r="H138" s="175">
        <v>0</v>
      </c>
      <c r="I138" s="176">
        <f>ROUND(E138*H138,2)</f>
        <v>0</v>
      </c>
      <c r="J138" s="175">
        <v>68.8</v>
      </c>
      <c r="K138" s="176">
        <f>ROUND(E138*J138,2)</f>
        <v>915.04</v>
      </c>
      <c r="L138" s="176">
        <v>21</v>
      </c>
      <c r="M138" s="176">
        <f>G138*(1+L138/100)</f>
        <v>0</v>
      </c>
      <c r="N138" s="174">
        <v>0</v>
      </c>
      <c r="O138" s="174">
        <f>ROUND(E138*N138,2)</f>
        <v>0</v>
      </c>
      <c r="P138" s="174">
        <v>0.13800000000000001</v>
      </c>
      <c r="Q138" s="174">
        <f>ROUND(E138*P138,2)</f>
        <v>1.84</v>
      </c>
      <c r="R138" s="176" t="s">
        <v>326</v>
      </c>
      <c r="S138" s="176" t="s">
        <v>204</v>
      </c>
      <c r="T138" s="177" t="s">
        <v>204</v>
      </c>
      <c r="U138" s="162">
        <v>0.16</v>
      </c>
      <c r="V138" s="162">
        <f>ROUND(E138*U138,2)</f>
        <v>2.13</v>
      </c>
      <c r="W138" s="162"/>
      <c r="X138" s="162" t="s">
        <v>205</v>
      </c>
      <c r="Y138" s="152"/>
      <c r="Z138" s="152"/>
      <c r="AA138" s="152"/>
      <c r="AB138" s="152"/>
      <c r="AC138" s="152"/>
      <c r="AD138" s="152"/>
      <c r="AE138" s="152"/>
      <c r="AF138" s="152"/>
      <c r="AG138" s="152" t="s">
        <v>206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263" t="s">
        <v>327</v>
      </c>
      <c r="D139" s="264"/>
      <c r="E139" s="264"/>
      <c r="F139" s="264"/>
      <c r="G139" s="264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208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93" t="s">
        <v>333</v>
      </c>
      <c r="D140" s="184"/>
      <c r="E140" s="185"/>
      <c r="F140" s="162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214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59"/>
      <c r="B141" s="160"/>
      <c r="C141" s="193" t="s">
        <v>334</v>
      </c>
      <c r="D141" s="184"/>
      <c r="E141" s="185">
        <v>13.3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214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71">
        <v>38</v>
      </c>
      <c r="B142" s="172" t="s">
        <v>362</v>
      </c>
      <c r="C142" s="180" t="s">
        <v>363</v>
      </c>
      <c r="D142" s="173" t="s">
        <v>364</v>
      </c>
      <c r="E142" s="174">
        <v>172</v>
      </c>
      <c r="F142" s="175"/>
      <c r="G142" s="176">
        <f>ROUND(E142*F142,2)</f>
        <v>0</v>
      </c>
      <c r="H142" s="175">
        <v>0</v>
      </c>
      <c r="I142" s="176">
        <f>ROUND(E142*H142,2)</f>
        <v>0</v>
      </c>
      <c r="J142" s="175">
        <v>102.5</v>
      </c>
      <c r="K142" s="176">
        <f>ROUND(E142*J142,2)</f>
        <v>17630</v>
      </c>
      <c r="L142" s="176">
        <v>21</v>
      </c>
      <c r="M142" s="176">
        <f>G142*(1+L142/100)</f>
        <v>0</v>
      </c>
      <c r="N142" s="174">
        <v>0</v>
      </c>
      <c r="O142" s="174">
        <f>ROUND(E142*N142,2)</f>
        <v>0</v>
      </c>
      <c r="P142" s="174">
        <v>0.27</v>
      </c>
      <c r="Q142" s="174">
        <f>ROUND(E142*P142,2)</f>
        <v>46.44</v>
      </c>
      <c r="R142" s="176" t="s">
        <v>326</v>
      </c>
      <c r="S142" s="176" t="s">
        <v>204</v>
      </c>
      <c r="T142" s="177" t="s">
        <v>204</v>
      </c>
      <c r="U142" s="162">
        <v>0.123</v>
      </c>
      <c r="V142" s="162">
        <f>ROUND(E142*U142,2)</f>
        <v>21.16</v>
      </c>
      <c r="W142" s="162"/>
      <c r="X142" s="162" t="s">
        <v>205</v>
      </c>
      <c r="Y142" s="152"/>
      <c r="Z142" s="152"/>
      <c r="AA142" s="152"/>
      <c r="AB142" s="152"/>
      <c r="AC142" s="152"/>
      <c r="AD142" s="152"/>
      <c r="AE142" s="152"/>
      <c r="AF142" s="152"/>
      <c r="AG142" s="152" t="s">
        <v>206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9"/>
      <c r="B143" s="160"/>
      <c r="C143" s="263" t="s">
        <v>365</v>
      </c>
      <c r="D143" s="264"/>
      <c r="E143" s="264"/>
      <c r="F143" s="264"/>
      <c r="G143" s="264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208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78" t="str">
        <f>C143</f>
        <v>s vybouráním lože, s přemístěním hmot na skládku na vzdálenost do 3 m nebo naložením na dopravní prostředek</v>
      </c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3" t="s">
        <v>366</v>
      </c>
      <c r="D144" s="184"/>
      <c r="E144" s="185">
        <v>106</v>
      </c>
      <c r="F144" s="162"/>
      <c r="G144" s="162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214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59"/>
      <c r="B145" s="160"/>
      <c r="C145" s="193" t="s">
        <v>367</v>
      </c>
      <c r="D145" s="184"/>
      <c r="E145" s="185">
        <v>64</v>
      </c>
      <c r="F145" s="162"/>
      <c r="G145" s="162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214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3" t="s">
        <v>368</v>
      </c>
      <c r="D146" s="184"/>
      <c r="E146" s="185">
        <v>2</v>
      </c>
      <c r="F146" s="162"/>
      <c r="G146" s="162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214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71">
        <v>39</v>
      </c>
      <c r="B147" s="172" t="s">
        <v>369</v>
      </c>
      <c r="C147" s="180" t="s">
        <v>370</v>
      </c>
      <c r="D147" s="173" t="s">
        <v>364</v>
      </c>
      <c r="E147" s="174">
        <v>98</v>
      </c>
      <c r="F147" s="175"/>
      <c r="G147" s="176">
        <f>ROUND(E147*F147,2)</f>
        <v>0</v>
      </c>
      <c r="H147" s="175">
        <v>0</v>
      </c>
      <c r="I147" s="176">
        <f>ROUND(E147*H147,2)</f>
        <v>0</v>
      </c>
      <c r="J147" s="175">
        <v>105.5</v>
      </c>
      <c r="K147" s="176">
        <f>ROUND(E147*J147,2)</f>
        <v>10339</v>
      </c>
      <c r="L147" s="176">
        <v>21</v>
      </c>
      <c r="M147" s="176">
        <f>G147*(1+L147/100)</f>
        <v>0</v>
      </c>
      <c r="N147" s="174">
        <v>0</v>
      </c>
      <c r="O147" s="174">
        <f>ROUND(E147*N147,2)</f>
        <v>0</v>
      </c>
      <c r="P147" s="174">
        <v>0.115</v>
      </c>
      <c r="Q147" s="174">
        <f>ROUND(E147*P147,2)</f>
        <v>11.27</v>
      </c>
      <c r="R147" s="176" t="s">
        <v>326</v>
      </c>
      <c r="S147" s="176" t="s">
        <v>204</v>
      </c>
      <c r="T147" s="177" t="s">
        <v>204</v>
      </c>
      <c r="U147" s="162">
        <v>0.13700000000000001</v>
      </c>
      <c r="V147" s="162">
        <f>ROUND(E147*U147,2)</f>
        <v>13.43</v>
      </c>
      <c r="W147" s="162"/>
      <c r="X147" s="162" t="s">
        <v>205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206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263" t="s">
        <v>365</v>
      </c>
      <c r="D148" s="264"/>
      <c r="E148" s="264"/>
      <c r="F148" s="264"/>
      <c r="G148" s="264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208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78" t="str">
        <f>C148</f>
        <v>s vybouráním lože, s přemístěním hmot na skládku na vzdálenost do 3 m nebo naložením na dopravní prostředek</v>
      </c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9"/>
      <c r="B149" s="160"/>
      <c r="C149" s="193" t="s">
        <v>371</v>
      </c>
      <c r="D149" s="184"/>
      <c r="E149" s="185"/>
      <c r="F149" s="162"/>
      <c r="G149" s="162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214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93" t="s">
        <v>372</v>
      </c>
      <c r="D150" s="184"/>
      <c r="E150" s="185">
        <v>67</v>
      </c>
      <c r="F150" s="162"/>
      <c r="G150" s="162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214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9"/>
      <c r="B151" s="160"/>
      <c r="C151" s="193" t="s">
        <v>373</v>
      </c>
      <c r="D151" s="184"/>
      <c r="E151" s="185"/>
      <c r="F151" s="162"/>
      <c r="G151" s="162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214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93" t="s">
        <v>374</v>
      </c>
      <c r="D152" s="184"/>
      <c r="E152" s="185">
        <v>31</v>
      </c>
      <c r="F152" s="162"/>
      <c r="G152" s="16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214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86">
        <v>40</v>
      </c>
      <c r="B153" s="187" t="s">
        <v>375</v>
      </c>
      <c r="C153" s="194" t="s">
        <v>376</v>
      </c>
      <c r="D153" s="188" t="s">
        <v>318</v>
      </c>
      <c r="E153" s="189">
        <v>59.845399999999998</v>
      </c>
      <c r="F153" s="190"/>
      <c r="G153" s="191">
        <f>ROUND(E153*F153,2)</f>
        <v>0</v>
      </c>
      <c r="H153" s="190">
        <v>0</v>
      </c>
      <c r="I153" s="191">
        <f>ROUND(E153*H153,2)</f>
        <v>0</v>
      </c>
      <c r="J153" s="190">
        <v>1500</v>
      </c>
      <c r="K153" s="191">
        <f>ROUND(E153*J153,2)</f>
        <v>89768.1</v>
      </c>
      <c r="L153" s="191">
        <v>21</v>
      </c>
      <c r="M153" s="191">
        <f>G153*(1+L153/100)</f>
        <v>0</v>
      </c>
      <c r="N153" s="189">
        <v>0</v>
      </c>
      <c r="O153" s="189">
        <f>ROUND(E153*N153,2)</f>
        <v>0</v>
      </c>
      <c r="P153" s="189">
        <v>0</v>
      </c>
      <c r="Q153" s="189">
        <f>ROUND(E153*P153,2)</f>
        <v>0</v>
      </c>
      <c r="R153" s="191" t="s">
        <v>349</v>
      </c>
      <c r="S153" s="191" t="s">
        <v>204</v>
      </c>
      <c r="T153" s="192" t="s">
        <v>204</v>
      </c>
      <c r="U153" s="162">
        <v>0</v>
      </c>
      <c r="V153" s="162">
        <f>ROUND(E153*U153,2)</f>
        <v>0</v>
      </c>
      <c r="W153" s="162"/>
      <c r="X153" s="162" t="s">
        <v>205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206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86">
        <v>41</v>
      </c>
      <c r="B154" s="187" t="s">
        <v>377</v>
      </c>
      <c r="C154" s="194" t="s">
        <v>378</v>
      </c>
      <c r="D154" s="188" t="s">
        <v>202</v>
      </c>
      <c r="E154" s="189">
        <v>2</v>
      </c>
      <c r="F154" s="190"/>
      <c r="G154" s="191">
        <f>ROUND(E154*F154,2)</f>
        <v>0</v>
      </c>
      <c r="H154" s="190">
        <v>0</v>
      </c>
      <c r="I154" s="191">
        <f>ROUND(E154*H154,2)</f>
        <v>0</v>
      </c>
      <c r="J154" s="190">
        <v>4500</v>
      </c>
      <c r="K154" s="191">
        <f>ROUND(E154*J154,2)</f>
        <v>9000</v>
      </c>
      <c r="L154" s="191">
        <v>21</v>
      </c>
      <c r="M154" s="191">
        <f>G154*(1+L154/100)</f>
        <v>0</v>
      </c>
      <c r="N154" s="189">
        <v>0</v>
      </c>
      <c r="O154" s="189">
        <f>ROUND(E154*N154,2)</f>
        <v>0</v>
      </c>
      <c r="P154" s="189">
        <v>0.15</v>
      </c>
      <c r="Q154" s="189">
        <f>ROUND(E154*P154,2)</f>
        <v>0.3</v>
      </c>
      <c r="R154" s="191"/>
      <c r="S154" s="191" t="s">
        <v>151</v>
      </c>
      <c r="T154" s="192" t="s">
        <v>152</v>
      </c>
      <c r="U154" s="162">
        <v>0</v>
      </c>
      <c r="V154" s="162">
        <f>ROUND(E154*U154,2)</f>
        <v>0</v>
      </c>
      <c r="W154" s="162"/>
      <c r="X154" s="162" t="s">
        <v>205</v>
      </c>
      <c r="Y154" s="152"/>
      <c r="Z154" s="152"/>
      <c r="AA154" s="152"/>
      <c r="AB154" s="152"/>
      <c r="AC154" s="152"/>
      <c r="AD154" s="152"/>
      <c r="AE154" s="152"/>
      <c r="AF154" s="152"/>
      <c r="AG154" s="152" t="s">
        <v>206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ht="22.5" outlineLevel="1" x14ac:dyDescent="0.2">
      <c r="A155" s="171">
        <v>42</v>
      </c>
      <c r="B155" s="172" t="s">
        <v>379</v>
      </c>
      <c r="C155" s="180" t="s">
        <v>380</v>
      </c>
      <c r="D155" s="173" t="s">
        <v>318</v>
      </c>
      <c r="E155" s="174">
        <v>59.845399999999998</v>
      </c>
      <c r="F155" s="175"/>
      <c r="G155" s="176">
        <f>ROUND(E155*F155,2)</f>
        <v>0</v>
      </c>
      <c r="H155" s="175">
        <v>0</v>
      </c>
      <c r="I155" s="176">
        <f>ROUND(E155*H155,2)</f>
        <v>0</v>
      </c>
      <c r="J155" s="175">
        <v>878</v>
      </c>
      <c r="K155" s="176">
        <f>ROUND(E155*J155,2)</f>
        <v>52544.26</v>
      </c>
      <c r="L155" s="176">
        <v>21</v>
      </c>
      <c r="M155" s="176">
        <f>G155*(1+L155/100)</f>
        <v>0</v>
      </c>
      <c r="N155" s="174">
        <v>0</v>
      </c>
      <c r="O155" s="174">
        <f>ROUND(E155*N155,2)</f>
        <v>0</v>
      </c>
      <c r="P155" s="174">
        <v>0</v>
      </c>
      <c r="Q155" s="174">
        <f>ROUND(E155*P155,2)</f>
        <v>0</v>
      </c>
      <c r="R155" s="176" t="s">
        <v>326</v>
      </c>
      <c r="S155" s="176" t="s">
        <v>204</v>
      </c>
      <c r="T155" s="177" t="s">
        <v>204</v>
      </c>
      <c r="U155" s="162">
        <v>0.68799999999999994</v>
      </c>
      <c r="V155" s="162">
        <f>ROUND(E155*U155,2)</f>
        <v>41.17</v>
      </c>
      <c r="W155" s="162"/>
      <c r="X155" s="162" t="s">
        <v>205</v>
      </c>
      <c r="Y155" s="152"/>
      <c r="Z155" s="152"/>
      <c r="AA155" s="152"/>
      <c r="AB155" s="152"/>
      <c r="AC155" s="152"/>
      <c r="AD155" s="152"/>
      <c r="AE155" s="152"/>
      <c r="AF155" s="152"/>
      <c r="AG155" s="152" t="s">
        <v>237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93" t="s">
        <v>354</v>
      </c>
      <c r="D156" s="184"/>
      <c r="E156" s="185"/>
      <c r="F156" s="162"/>
      <c r="G156" s="162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214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59"/>
      <c r="B157" s="160"/>
      <c r="C157" s="193" t="s">
        <v>381</v>
      </c>
      <c r="D157" s="184"/>
      <c r="E157" s="185"/>
      <c r="F157" s="162"/>
      <c r="G157" s="162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214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193" t="s">
        <v>382</v>
      </c>
      <c r="D158" s="184"/>
      <c r="E158" s="185">
        <v>59.85</v>
      </c>
      <c r="F158" s="162"/>
      <c r="G158" s="162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214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ht="22.5" outlineLevel="1" x14ac:dyDescent="0.2">
      <c r="A159" s="171">
        <v>43</v>
      </c>
      <c r="B159" s="172" t="s">
        <v>383</v>
      </c>
      <c r="C159" s="180" t="s">
        <v>384</v>
      </c>
      <c r="D159" s="173" t="s">
        <v>318</v>
      </c>
      <c r="E159" s="174">
        <v>59.845399999999998</v>
      </c>
      <c r="F159" s="175"/>
      <c r="G159" s="176">
        <f>ROUND(E159*F159,2)</f>
        <v>0</v>
      </c>
      <c r="H159" s="175">
        <v>0</v>
      </c>
      <c r="I159" s="176">
        <f>ROUND(E159*H159,2)</f>
        <v>0</v>
      </c>
      <c r="J159" s="175">
        <v>31.7</v>
      </c>
      <c r="K159" s="176">
        <f>ROUND(E159*J159,2)</f>
        <v>1897.1</v>
      </c>
      <c r="L159" s="176">
        <v>21</v>
      </c>
      <c r="M159" s="176">
        <f>G159*(1+L159/100)</f>
        <v>0</v>
      </c>
      <c r="N159" s="174">
        <v>0</v>
      </c>
      <c r="O159" s="174">
        <f>ROUND(E159*N159,2)</f>
        <v>0</v>
      </c>
      <c r="P159" s="174">
        <v>0</v>
      </c>
      <c r="Q159" s="174">
        <f>ROUND(E159*P159,2)</f>
        <v>0</v>
      </c>
      <c r="R159" s="176" t="s">
        <v>326</v>
      </c>
      <c r="S159" s="176" t="s">
        <v>204</v>
      </c>
      <c r="T159" s="177" t="s">
        <v>204</v>
      </c>
      <c r="U159" s="162">
        <v>0</v>
      </c>
      <c r="V159" s="162">
        <f>ROUND(E159*U159,2)</f>
        <v>0</v>
      </c>
      <c r="W159" s="162"/>
      <c r="X159" s="162" t="s">
        <v>205</v>
      </c>
      <c r="Y159" s="152"/>
      <c r="Z159" s="152"/>
      <c r="AA159" s="152"/>
      <c r="AB159" s="152"/>
      <c r="AC159" s="152"/>
      <c r="AD159" s="152"/>
      <c r="AE159" s="152"/>
      <c r="AF159" s="152"/>
      <c r="AG159" s="152" t="s">
        <v>237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193" t="s">
        <v>354</v>
      </c>
      <c r="D160" s="184"/>
      <c r="E160" s="185"/>
      <c r="F160" s="162"/>
      <c r="G160" s="162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214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9"/>
      <c r="B161" s="160"/>
      <c r="C161" s="193" t="s">
        <v>381</v>
      </c>
      <c r="D161" s="184"/>
      <c r="E161" s="185"/>
      <c r="F161" s="162"/>
      <c r="G161" s="162"/>
      <c r="H161" s="162"/>
      <c r="I161" s="162"/>
      <c r="J161" s="162"/>
      <c r="K161" s="162"/>
      <c r="L161" s="162"/>
      <c r="M161" s="162"/>
      <c r="N161" s="161"/>
      <c r="O161" s="161"/>
      <c r="P161" s="161"/>
      <c r="Q161" s="161"/>
      <c r="R161" s="162"/>
      <c r="S161" s="162"/>
      <c r="T161" s="162"/>
      <c r="U161" s="162"/>
      <c r="V161" s="162"/>
      <c r="W161" s="162"/>
      <c r="X161" s="16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214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193" t="s">
        <v>382</v>
      </c>
      <c r="D162" s="184"/>
      <c r="E162" s="185">
        <v>59.85</v>
      </c>
      <c r="F162" s="162"/>
      <c r="G162" s="162"/>
      <c r="H162" s="162"/>
      <c r="I162" s="162"/>
      <c r="J162" s="162"/>
      <c r="K162" s="162"/>
      <c r="L162" s="162"/>
      <c r="M162" s="162"/>
      <c r="N162" s="161"/>
      <c r="O162" s="161"/>
      <c r="P162" s="161"/>
      <c r="Q162" s="161"/>
      <c r="R162" s="162"/>
      <c r="S162" s="162"/>
      <c r="T162" s="162"/>
      <c r="U162" s="162"/>
      <c r="V162" s="162"/>
      <c r="W162" s="162"/>
      <c r="X162" s="16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214</v>
      </c>
      <c r="AH162" s="152">
        <v>0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x14ac:dyDescent="0.2">
      <c r="A163" s="164" t="s">
        <v>146</v>
      </c>
      <c r="B163" s="165" t="s">
        <v>81</v>
      </c>
      <c r="C163" s="179" t="s">
        <v>82</v>
      </c>
      <c r="D163" s="166"/>
      <c r="E163" s="167"/>
      <c r="F163" s="168"/>
      <c r="G163" s="168">
        <f>SUMIF(AG164:AG177,"&lt;&gt;NOR",G164:G177)</f>
        <v>0</v>
      </c>
      <c r="H163" s="168"/>
      <c r="I163" s="168">
        <f>SUM(I164:I177)</f>
        <v>9931.92</v>
      </c>
      <c r="J163" s="168"/>
      <c r="K163" s="168">
        <f>SUM(K164:K177)</f>
        <v>7097.04</v>
      </c>
      <c r="L163" s="168"/>
      <c r="M163" s="168">
        <f>SUM(M164:M177)</f>
        <v>0</v>
      </c>
      <c r="N163" s="167"/>
      <c r="O163" s="167">
        <f>SUM(O164:O177)</f>
        <v>11.299999999999999</v>
      </c>
      <c r="P163" s="167"/>
      <c r="Q163" s="167">
        <f>SUM(Q164:Q177)</f>
        <v>0</v>
      </c>
      <c r="R163" s="168"/>
      <c r="S163" s="168"/>
      <c r="T163" s="169"/>
      <c r="U163" s="163"/>
      <c r="V163" s="163">
        <f>SUM(V164:V177)</f>
        <v>14.790000000000001</v>
      </c>
      <c r="W163" s="163"/>
      <c r="X163" s="163"/>
      <c r="AG163" t="s">
        <v>147</v>
      </c>
    </row>
    <row r="164" spans="1:60" outlineLevel="1" x14ac:dyDescent="0.2">
      <c r="A164" s="171">
        <v>44</v>
      </c>
      <c r="B164" s="172" t="s">
        <v>385</v>
      </c>
      <c r="C164" s="180" t="s">
        <v>386</v>
      </c>
      <c r="D164" s="173" t="s">
        <v>235</v>
      </c>
      <c r="E164" s="174">
        <v>78</v>
      </c>
      <c r="F164" s="175"/>
      <c r="G164" s="176">
        <f>ROUND(E164*F164,2)</f>
        <v>0</v>
      </c>
      <c r="H164" s="175">
        <v>3.95</v>
      </c>
      <c r="I164" s="176">
        <f>ROUND(E164*H164,2)</f>
        <v>308.10000000000002</v>
      </c>
      <c r="J164" s="175">
        <v>35.75</v>
      </c>
      <c r="K164" s="176">
        <f>ROUND(E164*J164,2)</f>
        <v>2788.5</v>
      </c>
      <c r="L164" s="176">
        <v>21</v>
      </c>
      <c r="M164" s="176">
        <f>G164*(1+L164/100)</f>
        <v>0</v>
      </c>
      <c r="N164" s="174">
        <v>1.8000000000000001E-4</v>
      </c>
      <c r="O164" s="174">
        <f>ROUND(E164*N164,2)</f>
        <v>0.01</v>
      </c>
      <c r="P164" s="174">
        <v>0</v>
      </c>
      <c r="Q164" s="174">
        <f>ROUND(E164*P164,2)</f>
        <v>0</v>
      </c>
      <c r="R164" s="176" t="s">
        <v>387</v>
      </c>
      <c r="S164" s="176" t="s">
        <v>204</v>
      </c>
      <c r="T164" s="177" t="s">
        <v>204</v>
      </c>
      <c r="U164" s="162">
        <v>7.4999999999999997E-2</v>
      </c>
      <c r="V164" s="162">
        <f>ROUND(E164*U164,2)</f>
        <v>5.85</v>
      </c>
      <c r="W164" s="162"/>
      <c r="X164" s="162" t="s">
        <v>205</v>
      </c>
      <c r="Y164" s="152"/>
      <c r="Z164" s="152"/>
      <c r="AA164" s="152"/>
      <c r="AB164" s="152"/>
      <c r="AC164" s="152"/>
      <c r="AD164" s="152"/>
      <c r="AE164" s="152"/>
      <c r="AF164" s="152"/>
      <c r="AG164" s="152" t="s">
        <v>237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263" t="s">
        <v>388</v>
      </c>
      <c r="D165" s="264"/>
      <c r="E165" s="264"/>
      <c r="F165" s="264"/>
      <c r="G165" s="264"/>
      <c r="H165" s="162"/>
      <c r="I165" s="162"/>
      <c r="J165" s="162"/>
      <c r="K165" s="162"/>
      <c r="L165" s="162"/>
      <c r="M165" s="162"/>
      <c r="N165" s="161"/>
      <c r="O165" s="161"/>
      <c r="P165" s="161"/>
      <c r="Q165" s="161"/>
      <c r="R165" s="162"/>
      <c r="S165" s="162"/>
      <c r="T165" s="162"/>
      <c r="U165" s="162"/>
      <c r="V165" s="162"/>
      <c r="W165" s="162"/>
      <c r="X165" s="16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208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9"/>
      <c r="B166" s="160"/>
      <c r="C166" s="193" t="s">
        <v>389</v>
      </c>
      <c r="D166" s="184"/>
      <c r="E166" s="185">
        <v>78</v>
      </c>
      <c r="F166" s="162"/>
      <c r="G166" s="162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214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71">
        <v>45</v>
      </c>
      <c r="B167" s="172" t="s">
        <v>390</v>
      </c>
      <c r="C167" s="180" t="s">
        <v>391</v>
      </c>
      <c r="D167" s="173" t="s">
        <v>211</v>
      </c>
      <c r="E167" s="174">
        <v>1.95</v>
      </c>
      <c r="F167" s="175"/>
      <c r="G167" s="176">
        <f>ROUND(E167*F167,2)</f>
        <v>0</v>
      </c>
      <c r="H167" s="175">
        <v>666.72</v>
      </c>
      <c r="I167" s="176">
        <f>ROUND(E167*H167,2)</f>
        <v>1300.0999999999999</v>
      </c>
      <c r="J167" s="175">
        <v>529.28</v>
      </c>
      <c r="K167" s="176">
        <f>ROUND(E167*J167,2)</f>
        <v>1032.0999999999999</v>
      </c>
      <c r="L167" s="176">
        <v>21</v>
      </c>
      <c r="M167" s="176">
        <f>G167*(1+L167/100)</f>
        <v>0</v>
      </c>
      <c r="N167" s="174">
        <v>1.9205000000000001</v>
      </c>
      <c r="O167" s="174">
        <f>ROUND(E167*N167,2)</f>
        <v>3.74</v>
      </c>
      <c r="P167" s="174">
        <v>0</v>
      </c>
      <c r="Q167" s="174">
        <f>ROUND(E167*P167,2)</f>
        <v>0</v>
      </c>
      <c r="R167" s="176" t="s">
        <v>387</v>
      </c>
      <c r="S167" s="176" t="s">
        <v>204</v>
      </c>
      <c r="T167" s="177" t="s">
        <v>204</v>
      </c>
      <c r="U167" s="162">
        <v>1.2310000000000001</v>
      </c>
      <c r="V167" s="162">
        <f>ROUND(E167*U167,2)</f>
        <v>2.4</v>
      </c>
      <c r="W167" s="162"/>
      <c r="X167" s="162" t="s">
        <v>205</v>
      </c>
      <c r="Y167" s="152"/>
      <c r="Z167" s="152"/>
      <c r="AA167" s="152"/>
      <c r="AB167" s="152"/>
      <c r="AC167" s="152"/>
      <c r="AD167" s="152"/>
      <c r="AE167" s="152"/>
      <c r="AF167" s="152"/>
      <c r="AG167" s="152" t="s">
        <v>237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193" t="s">
        <v>392</v>
      </c>
      <c r="D168" s="184"/>
      <c r="E168" s="185">
        <v>1.95</v>
      </c>
      <c r="F168" s="162"/>
      <c r="G168" s="162"/>
      <c r="H168" s="162"/>
      <c r="I168" s="162"/>
      <c r="J168" s="162"/>
      <c r="K168" s="162"/>
      <c r="L168" s="162"/>
      <c r="M168" s="162"/>
      <c r="N168" s="161"/>
      <c r="O168" s="161"/>
      <c r="P168" s="161"/>
      <c r="Q168" s="161"/>
      <c r="R168" s="162"/>
      <c r="S168" s="162"/>
      <c r="T168" s="162"/>
      <c r="U168" s="162"/>
      <c r="V168" s="162"/>
      <c r="W168" s="162"/>
      <c r="X168" s="16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214</v>
      </c>
      <c r="AH168" s="152">
        <v>0</v>
      </c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71">
        <v>46</v>
      </c>
      <c r="B169" s="172" t="s">
        <v>393</v>
      </c>
      <c r="C169" s="180" t="s">
        <v>394</v>
      </c>
      <c r="D169" s="173" t="s">
        <v>211</v>
      </c>
      <c r="E169" s="174">
        <v>3.9</v>
      </c>
      <c r="F169" s="175"/>
      <c r="G169" s="176">
        <f>ROUND(E169*F169,2)</f>
        <v>0</v>
      </c>
      <c r="H169" s="175">
        <v>666.22</v>
      </c>
      <c r="I169" s="176">
        <f>ROUND(E169*H169,2)</f>
        <v>2598.2600000000002</v>
      </c>
      <c r="J169" s="175">
        <v>326.77999999999997</v>
      </c>
      <c r="K169" s="176">
        <f>ROUND(E169*J169,2)</f>
        <v>1274.44</v>
      </c>
      <c r="L169" s="176">
        <v>21</v>
      </c>
      <c r="M169" s="176">
        <f>G169*(1+L169/100)</f>
        <v>0</v>
      </c>
      <c r="N169" s="174">
        <v>1.9205000000000001</v>
      </c>
      <c r="O169" s="174">
        <f>ROUND(E169*N169,2)</f>
        <v>7.49</v>
      </c>
      <c r="P169" s="174">
        <v>0</v>
      </c>
      <c r="Q169" s="174">
        <f>ROUND(E169*P169,2)</f>
        <v>0</v>
      </c>
      <c r="R169" s="176" t="s">
        <v>387</v>
      </c>
      <c r="S169" s="176" t="s">
        <v>204</v>
      </c>
      <c r="T169" s="177" t="s">
        <v>204</v>
      </c>
      <c r="U169" s="162">
        <v>0.76</v>
      </c>
      <c r="V169" s="162">
        <f>ROUND(E169*U169,2)</f>
        <v>2.96</v>
      </c>
      <c r="W169" s="162"/>
      <c r="X169" s="162" t="s">
        <v>205</v>
      </c>
      <c r="Y169" s="152"/>
      <c r="Z169" s="152"/>
      <c r="AA169" s="152"/>
      <c r="AB169" s="152"/>
      <c r="AC169" s="152"/>
      <c r="AD169" s="152"/>
      <c r="AE169" s="152"/>
      <c r="AF169" s="152"/>
      <c r="AG169" s="152" t="s">
        <v>237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263" t="s">
        <v>395</v>
      </c>
      <c r="D170" s="264"/>
      <c r="E170" s="264"/>
      <c r="F170" s="264"/>
      <c r="G170" s="264"/>
      <c r="H170" s="162"/>
      <c r="I170" s="162"/>
      <c r="J170" s="162"/>
      <c r="K170" s="162"/>
      <c r="L170" s="162"/>
      <c r="M170" s="162"/>
      <c r="N170" s="161"/>
      <c r="O170" s="161"/>
      <c r="P170" s="161"/>
      <c r="Q170" s="161"/>
      <c r="R170" s="162"/>
      <c r="S170" s="162"/>
      <c r="T170" s="162"/>
      <c r="U170" s="162"/>
      <c r="V170" s="162"/>
      <c r="W170" s="162"/>
      <c r="X170" s="16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208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9"/>
      <c r="B171" s="160"/>
      <c r="C171" s="193" t="s">
        <v>396</v>
      </c>
      <c r="D171" s="184"/>
      <c r="E171" s="185">
        <v>3.9</v>
      </c>
      <c r="F171" s="162"/>
      <c r="G171" s="162"/>
      <c r="H171" s="162"/>
      <c r="I171" s="162"/>
      <c r="J171" s="162"/>
      <c r="K171" s="162"/>
      <c r="L171" s="162"/>
      <c r="M171" s="162"/>
      <c r="N171" s="161"/>
      <c r="O171" s="161"/>
      <c r="P171" s="161"/>
      <c r="Q171" s="161"/>
      <c r="R171" s="162"/>
      <c r="S171" s="162"/>
      <c r="T171" s="162"/>
      <c r="U171" s="162"/>
      <c r="V171" s="162"/>
      <c r="W171" s="162"/>
      <c r="X171" s="16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214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2.5" outlineLevel="1" x14ac:dyDescent="0.2">
      <c r="A172" s="171">
        <v>47</v>
      </c>
      <c r="B172" s="172" t="s">
        <v>397</v>
      </c>
      <c r="C172" s="180" t="s">
        <v>398</v>
      </c>
      <c r="D172" s="173" t="s">
        <v>364</v>
      </c>
      <c r="E172" s="174">
        <v>65</v>
      </c>
      <c r="F172" s="175"/>
      <c r="G172" s="176">
        <f>ROUND(E172*F172,2)</f>
        <v>0</v>
      </c>
      <c r="H172" s="175">
        <v>0</v>
      </c>
      <c r="I172" s="176">
        <f>ROUND(E172*H172,2)</f>
        <v>0</v>
      </c>
      <c r="J172" s="175">
        <v>30.8</v>
      </c>
      <c r="K172" s="176">
        <f>ROUND(E172*J172,2)</f>
        <v>2002</v>
      </c>
      <c r="L172" s="176">
        <v>21</v>
      </c>
      <c r="M172" s="176">
        <f>G172*(1+L172/100)</f>
        <v>0</v>
      </c>
      <c r="N172" s="174">
        <v>0</v>
      </c>
      <c r="O172" s="174">
        <f>ROUND(E172*N172,2)</f>
        <v>0</v>
      </c>
      <c r="P172" s="174">
        <v>0</v>
      </c>
      <c r="Q172" s="174">
        <f>ROUND(E172*P172,2)</f>
        <v>0</v>
      </c>
      <c r="R172" s="176" t="s">
        <v>313</v>
      </c>
      <c r="S172" s="176" t="s">
        <v>204</v>
      </c>
      <c r="T172" s="177" t="s">
        <v>204</v>
      </c>
      <c r="U172" s="162">
        <v>5.5E-2</v>
      </c>
      <c r="V172" s="162">
        <f>ROUND(E172*U172,2)</f>
        <v>3.58</v>
      </c>
      <c r="W172" s="162"/>
      <c r="X172" s="162" t="s">
        <v>205</v>
      </c>
      <c r="Y172" s="152"/>
      <c r="Z172" s="152"/>
      <c r="AA172" s="152"/>
      <c r="AB172" s="152"/>
      <c r="AC172" s="152"/>
      <c r="AD172" s="152"/>
      <c r="AE172" s="152"/>
      <c r="AF172" s="152"/>
      <c r="AG172" s="152" t="s">
        <v>206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9"/>
      <c r="B173" s="160"/>
      <c r="C173" s="252" t="s">
        <v>399</v>
      </c>
      <c r="D173" s="253"/>
      <c r="E173" s="253"/>
      <c r="F173" s="253"/>
      <c r="G173" s="253"/>
      <c r="H173" s="162"/>
      <c r="I173" s="162"/>
      <c r="J173" s="162"/>
      <c r="K173" s="162"/>
      <c r="L173" s="162"/>
      <c r="M173" s="162"/>
      <c r="N173" s="161"/>
      <c r="O173" s="161"/>
      <c r="P173" s="161"/>
      <c r="Q173" s="161"/>
      <c r="R173" s="162"/>
      <c r="S173" s="162"/>
      <c r="T173" s="162"/>
      <c r="U173" s="162"/>
      <c r="V173" s="162"/>
      <c r="W173" s="162"/>
      <c r="X173" s="162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155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ht="22.5" outlineLevel="1" x14ac:dyDescent="0.2">
      <c r="A174" s="171">
        <v>48</v>
      </c>
      <c r="B174" s="172" t="s">
        <v>400</v>
      </c>
      <c r="C174" s="180" t="s">
        <v>401</v>
      </c>
      <c r="D174" s="173" t="s">
        <v>364</v>
      </c>
      <c r="E174" s="174">
        <v>65.650000000000006</v>
      </c>
      <c r="F174" s="175"/>
      <c r="G174" s="176">
        <f>ROUND(E174*F174,2)</f>
        <v>0</v>
      </c>
      <c r="H174" s="175">
        <v>64.400000000000006</v>
      </c>
      <c r="I174" s="176">
        <f>ROUND(E174*H174,2)</f>
        <v>4227.8599999999997</v>
      </c>
      <c r="J174" s="175">
        <v>0</v>
      </c>
      <c r="K174" s="176">
        <f>ROUND(E174*J174,2)</f>
        <v>0</v>
      </c>
      <c r="L174" s="176">
        <v>21</v>
      </c>
      <c r="M174" s="176">
        <f>G174*(1+L174/100)</f>
        <v>0</v>
      </c>
      <c r="N174" s="174">
        <v>4.8000000000000001E-4</v>
      </c>
      <c r="O174" s="174">
        <f>ROUND(E174*N174,2)</f>
        <v>0.03</v>
      </c>
      <c r="P174" s="174">
        <v>0</v>
      </c>
      <c r="Q174" s="174">
        <f>ROUND(E174*P174,2)</f>
        <v>0</v>
      </c>
      <c r="R174" s="176" t="s">
        <v>283</v>
      </c>
      <c r="S174" s="176" t="s">
        <v>204</v>
      </c>
      <c r="T174" s="177" t="s">
        <v>204</v>
      </c>
      <c r="U174" s="162">
        <v>0</v>
      </c>
      <c r="V174" s="162">
        <f>ROUND(E174*U174,2)</f>
        <v>0</v>
      </c>
      <c r="W174" s="162"/>
      <c r="X174" s="162" t="s">
        <v>284</v>
      </c>
      <c r="Y174" s="152"/>
      <c r="Z174" s="152"/>
      <c r="AA174" s="152"/>
      <c r="AB174" s="152"/>
      <c r="AC174" s="152"/>
      <c r="AD174" s="152"/>
      <c r="AE174" s="152"/>
      <c r="AF174" s="152"/>
      <c r="AG174" s="152" t="s">
        <v>285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193" t="s">
        <v>402</v>
      </c>
      <c r="D175" s="184"/>
      <c r="E175" s="185">
        <v>65.650000000000006</v>
      </c>
      <c r="F175" s="162"/>
      <c r="G175" s="162"/>
      <c r="H175" s="162"/>
      <c r="I175" s="162"/>
      <c r="J175" s="162"/>
      <c r="K175" s="162"/>
      <c r="L175" s="162"/>
      <c r="M175" s="162"/>
      <c r="N175" s="161"/>
      <c r="O175" s="161"/>
      <c r="P175" s="161"/>
      <c r="Q175" s="161"/>
      <c r="R175" s="162"/>
      <c r="S175" s="162"/>
      <c r="T175" s="162"/>
      <c r="U175" s="162"/>
      <c r="V175" s="162"/>
      <c r="W175" s="162"/>
      <c r="X175" s="16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214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ht="22.5" outlineLevel="1" x14ac:dyDescent="0.2">
      <c r="A176" s="171">
        <v>49</v>
      </c>
      <c r="B176" s="172" t="s">
        <v>403</v>
      </c>
      <c r="C176" s="180" t="s">
        <v>404</v>
      </c>
      <c r="D176" s="173" t="s">
        <v>235</v>
      </c>
      <c r="E176" s="174">
        <v>93.6</v>
      </c>
      <c r="F176" s="175"/>
      <c r="G176" s="176">
        <f>ROUND(E176*F176,2)</f>
        <v>0</v>
      </c>
      <c r="H176" s="175">
        <v>16</v>
      </c>
      <c r="I176" s="176">
        <f>ROUND(E176*H176,2)</f>
        <v>1497.6</v>
      </c>
      <c r="J176" s="175">
        <v>0</v>
      </c>
      <c r="K176" s="176">
        <f>ROUND(E176*J176,2)</f>
        <v>0</v>
      </c>
      <c r="L176" s="176">
        <v>21</v>
      </c>
      <c r="M176" s="176">
        <f>G176*(1+L176/100)</f>
        <v>0</v>
      </c>
      <c r="N176" s="174">
        <v>2.9999999999999997E-4</v>
      </c>
      <c r="O176" s="174">
        <f>ROUND(E176*N176,2)</f>
        <v>0.03</v>
      </c>
      <c r="P176" s="174">
        <v>0</v>
      </c>
      <c r="Q176" s="174">
        <f>ROUND(E176*P176,2)</f>
        <v>0</v>
      </c>
      <c r="R176" s="176" t="s">
        <v>283</v>
      </c>
      <c r="S176" s="176" t="s">
        <v>204</v>
      </c>
      <c r="T176" s="177" t="s">
        <v>204</v>
      </c>
      <c r="U176" s="162">
        <v>0</v>
      </c>
      <c r="V176" s="162">
        <f>ROUND(E176*U176,2)</f>
        <v>0</v>
      </c>
      <c r="W176" s="162"/>
      <c r="X176" s="162" t="s">
        <v>284</v>
      </c>
      <c r="Y176" s="152"/>
      <c r="Z176" s="152"/>
      <c r="AA176" s="152"/>
      <c r="AB176" s="152"/>
      <c r="AC176" s="152"/>
      <c r="AD176" s="152"/>
      <c r="AE176" s="152"/>
      <c r="AF176" s="152"/>
      <c r="AG176" s="152" t="s">
        <v>285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193" t="s">
        <v>405</v>
      </c>
      <c r="D177" s="184"/>
      <c r="E177" s="185">
        <v>93.6</v>
      </c>
      <c r="F177" s="162"/>
      <c r="G177" s="162"/>
      <c r="H177" s="162"/>
      <c r="I177" s="162"/>
      <c r="J177" s="162"/>
      <c r="K177" s="162"/>
      <c r="L177" s="162"/>
      <c r="M177" s="162"/>
      <c r="N177" s="161"/>
      <c r="O177" s="161"/>
      <c r="P177" s="161"/>
      <c r="Q177" s="161"/>
      <c r="R177" s="162"/>
      <c r="S177" s="162"/>
      <c r="T177" s="162"/>
      <c r="U177" s="162"/>
      <c r="V177" s="162"/>
      <c r="W177" s="162"/>
      <c r="X177" s="162"/>
      <c r="Y177" s="152"/>
      <c r="Z177" s="152"/>
      <c r="AA177" s="152"/>
      <c r="AB177" s="152"/>
      <c r="AC177" s="152"/>
      <c r="AD177" s="152"/>
      <c r="AE177" s="152"/>
      <c r="AF177" s="152"/>
      <c r="AG177" s="152" t="s">
        <v>214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x14ac:dyDescent="0.2">
      <c r="A178" s="164" t="s">
        <v>146</v>
      </c>
      <c r="B178" s="165" t="s">
        <v>83</v>
      </c>
      <c r="C178" s="179" t="s">
        <v>84</v>
      </c>
      <c r="D178" s="166"/>
      <c r="E178" s="167"/>
      <c r="F178" s="168"/>
      <c r="G178" s="168">
        <f>SUMIF(AG179:AG195,"&lt;&gt;NOR",G179:G195)</f>
        <v>0</v>
      </c>
      <c r="H178" s="168"/>
      <c r="I178" s="168">
        <f>SUM(I179:I195)</f>
        <v>25422.300000000003</v>
      </c>
      <c r="J178" s="168"/>
      <c r="K178" s="168">
        <f>SUM(K179:K195)</f>
        <v>8458.32</v>
      </c>
      <c r="L178" s="168"/>
      <c r="M178" s="168">
        <f>SUM(M179:M195)</f>
        <v>0</v>
      </c>
      <c r="N178" s="167"/>
      <c r="O178" s="167">
        <f>SUM(O179:O195)</f>
        <v>9.68</v>
      </c>
      <c r="P178" s="167"/>
      <c r="Q178" s="167">
        <f>SUM(Q179:Q195)</f>
        <v>0</v>
      </c>
      <c r="R178" s="168"/>
      <c r="S178" s="168"/>
      <c r="T178" s="169"/>
      <c r="U178" s="163"/>
      <c r="V178" s="163">
        <f>SUM(V179:V195)</f>
        <v>15.84</v>
      </c>
      <c r="W178" s="163"/>
      <c r="X178" s="163"/>
      <c r="AG178" t="s">
        <v>147</v>
      </c>
    </row>
    <row r="179" spans="1:60" outlineLevel="1" x14ac:dyDescent="0.2">
      <c r="A179" s="171">
        <v>50</v>
      </c>
      <c r="B179" s="172" t="s">
        <v>406</v>
      </c>
      <c r="C179" s="180" t="s">
        <v>407</v>
      </c>
      <c r="D179" s="173" t="s">
        <v>211</v>
      </c>
      <c r="E179" s="174">
        <v>0.97155000000000002</v>
      </c>
      <c r="F179" s="175"/>
      <c r="G179" s="176">
        <f>ROUND(E179*F179,2)</f>
        <v>0</v>
      </c>
      <c r="H179" s="175">
        <v>739.49</v>
      </c>
      <c r="I179" s="176">
        <f>ROUND(E179*H179,2)</f>
        <v>718.45</v>
      </c>
      <c r="J179" s="175">
        <v>537.51</v>
      </c>
      <c r="K179" s="176">
        <f>ROUND(E179*J179,2)</f>
        <v>522.22</v>
      </c>
      <c r="L179" s="176">
        <v>21</v>
      </c>
      <c r="M179" s="176">
        <f>G179*(1+L179/100)</f>
        <v>0</v>
      </c>
      <c r="N179" s="174">
        <v>2.1</v>
      </c>
      <c r="O179" s="174">
        <f>ROUND(E179*N179,2)</f>
        <v>2.04</v>
      </c>
      <c r="P179" s="174">
        <v>0</v>
      </c>
      <c r="Q179" s="174">
        <f>ROUND(E179*P179,2)</f>
        <v>0</v>
      </c>
      <c r="R179" s="176" t="s">
        <v>387</v>
      </c>
      <c r="S179" s="176" t="s">
        <v>204</v>
      </c>
      <c r="T179" s="177" t="s">
        <v>204</v>
      </c>
      <c r="U179" s="162">
        <v>0.96499999999999997</v>
      </c>
      <c r="V179" s="162">
        <f>ROUND(E179*U179,2)</f>
        <v>0.94</v>
      </c>
      <c r="W179" s="162"/>
      <c r="X179" s="162" t="s">
        <v>205</v>
      </c>
      <c r="Y179" s="152"/>
      <c r="Z179" s="152"/>
      <c r="AA179" s="152"/>
      <c r="AB179" s="152"/>
      <c r="AC179" s="152"/>
      <c r="AD179" s="152"/>
      <c r="AE179" s="152"/>
      <c r="AF179" s="152"/>
      <c r="AG179" s="152" t="s">
        <v>206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59"/>
      <c r="B180" s="160"/>
      <c r="C180" s="193" t="s">
        <v>222</v>
      </c>
      <c r="D180" s="184"/>
      <c r="E180" s="185"/>
      <c r="F180" s="162"/>
      <c r="G180" s="162"/>
      <c r="H180" s="162"/>
      <c r="I180" s="162"/>
      <c r="J180" s="162"/>
      <c r="K180" s="162"/>
      <c r="L180" s="162"/>
      <c r="M180" s="162"/>
      <c r="N180" s="161"/>
      <c r="O180" s="161"/>
      <c r="P180" s="161"/>
      <c r="Q180" s="161"/>
      <c r="R180" s="162"/>
      <c r="S180" s="162"/>
      <c r="T180" s="162"/>
      <c r="U180" s="162"/>
      <c r="V180" s="162"/>
      <c r="W180" s="162"/>
      <c r="X180" s="162"/>
      <c r="Y180" s="152"/>
      <c r="Z180" s="152"/>
      <c r="AA180" s="152"/>
      <c r="AB180" s="152"/>
      <c r="AC180" s="152"/>
      <c r="AD180" s="152"/>
      <c r="AE180" s="152"/>
      <c r="AF180" s="152"/>
      <c r="AG180" s="152" t="s">
        <v>214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193" t="s">
        <v>408</v>
      </c>
      <c r="D181" s="184"/>
      <c r="E181" s="185">
        <v>0.39</v>
      </c>
      <c r="F181" s="162"/>
      <c r="G181" s="162"/>
      <c r="H181" s="162"/>
      <c r="I181" s="162"/>
      <c r="J181" s="162"/>
      <c r="K181" s="162"/>
      <c r="L181" s="162"/>
      <c r="M181" s="162"/>
      <c r="N181" s="161"/>
      <c r="O181" s="161"/>
      <c r="P181" s="161"/>
      <c r="Q181" s="161"/>
      <c r="R181" s="162"/>
      <c r="S181" s="162"/>
      <c r="T181" s="162"/>
      <c r="U181" s="162"/>
      <c r="V181" s="162"/>
      <c r="W181" s="162"/>
      <c r="X181" s="162"/>
      <c r="Y181" s="152"/>
      <c r="Z181" s="152"/>
      <c r="AA181" s="152"/>
      <c r="AB181" s="152"/>
      <c r="AC181" s="152"/>
      <c r="AD181" s="152"/>
      <c r="AE181" s="152"/>
      <c r="AF181" s="152"/>
      <c r="AG181" s="152" t="s">
        <v>214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9"/>
      <c r="B182" s="160"/>
      <c r="C182" s="193" t="s">
        <v>409</v>
      </c>
      <c r="D182" s="184"/>
      <c r="E182" s="185">
        <v>0.08</v>
      </c>
      <c r="F182" s="162"/>
      <c r="G182" s="162"/>
      <c r="H182" s="162"/>
      <c r="I182" s="162"/>
      <c r="J182" s="162"/>
      <c r="K182" s="162"/>
      <c r="L182" s="162"/>
      <c r="M182" s="162"/>
      <c r="N182" s="161"/>
      <c r="O182" s="161"/>
      <c r="P182" s="161"/>
      <c r="Q182" s="161"/>
      <c r="R182" s="162"/>
      <c r="S182" s="162"/>
      <c r="T182" s="162"/>
      <c r="U182" s="162"/>
      <c r="V182" s="162"/>
      <c r="W182" s="162"/>
      <c r="X182" s="162"/>
      <c r="Y182" s="152"/>
      <c r="Z182" s="152"/>
      <c r="AA182" s="152"/>
      <c r="AB182" s="152"/>
      <c r="AC182" s="152"/>
      <c r="AD182" s="152"/>
      <c r="AE182" s="152"/>
      <c r="AF182" s="152"/>
      <c r="AG182" s="152" t="s">
        <v>214</v>
      </c>
      <c r="AH182" s="152">
        <v>0</v>
      </c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9"/>
      <c r="B183" s="160"/>
      <c r="C183" s="193" t="s">
        <v>220</v>
      </c>
      <c r="D183" s="184"/>
      <c r="E183" s="185"/>
      <c r="F183" s="162"/>
      <c r="G183" s="162"/>
      <c r="H183" s="162"/>
      <c r="I183" s="162"/>
      <c r="J183" s="162"/>
      <c r="K183" s="162"/>
      <c r="L183" s="162"/>
      <c r="M183" s="162"/>
      <c r="N183" s="161"/>
      <c r="O183" s="161"/>
      <c r="P183" s="161"/>
      <c r="Q183" s="161"/>
      <c r="R183" s="162"/>
      <c r="S183" s="162"/>
      <c r="T183" s="162"/>
      <c r="U183" s="162"/>
      <c r="V183" s="162"/>
      <c r="W183" s="162"/>
      <c r="X183" s="162"/>
      <c r="Y183" s="152"/>
      <c r="Z183" s="152"/>
      <c r="AA183" s="152"/>
      <c r="AB183" s="152"/>
      <c r="AC183" s="152"/>
      <c r="AD183" s="152"/>
      <c r="AE183" s="152"/>
      <c r="AF183" s="152"/>
      <c r="AG183" s="152" t="s">
        <v>214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/>
      <c r="B184" s="160"/>
      <c r="C184" s="193" t="s">
        <v>410</v>
      </c>
      <c r="D184" s="184"/>
      <c r="E184" s="185">
        <v>0.5</v>
      </c>
      <c r="F184" s="162"/>
      <c r="G184" s="162"/>
      <c r="H184" s="162"/>
      <c r="I184" s="162"/>
      <c r="J184" s="162"/>
      <c r="K184" s="162"/>
      <c r="L184" s="162"/>
      <c r="M184" s="162"/>
      <c r="N184" s="161"/>
      <c r="O184" s="161"/>
      <c r="P184" s="161"/>
      <c r="Q184" s="161"/>
      <c r="R184" s="162"/>
      <c r="S184" s="162"/>
      <c r="T184" s="162"/>
      <c r="U184" s="162"/>
      <c r="V184" s="162"/>
      <c r="W184" s="162"/>
      <c r="X184" s="162"/>
      <c r="Y184" s="152"/>
      <c r="Z184" s="152"/>
      <c r="AA184" s="152"/>
      <c r="AB184" s="152"/>
      <c r="AC184" s="152"/>
      <c r="AD184" s="152"/>
      <c r="AE184" s="152"/>
      <c r="AF184" s="152"/>
      <c r="AG184" s="152" t="s">
        <v>214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71">
        <v>51</v>
      </c>
      <c r="B185" s="172" t="s">
        <v>411</v>
      </c>
      <c r="C185" s="180" t="s">
        <v>412</v>
      </c>
      <c r="D185" s="173" t="s">
        <v>211</v>
      </c>
      <c r="E185" s="174">
        <v>2.83</v>
      </c>
      <c r="F185" s="175"/>
      <c r="G185" s="176">
        <f>ROUND(E185*F185,2)</f>
        <v>0</v>
      </c>
      <c r="H185" s="175">
        <v>3657.7</v>
      </c>
      <c r="I185" s="176">
        <f>ROUND(E185*H185,2)</f>
        <v>10351.290000000001</v>
      </c>
      <c r="J185" s="175">
        <v>322.3</v>
      </c>
      <c r="K185" s="176">
        <f>ROUND(E185*J185,2)</f>
        <v>912.11</v>
      </c>
      <c r="L185" s="176">
        <v>21</v>
      </c>
      <c r="M185" s="176">
        <f>G185*(1+L185/100)</f>
        <v>0</v>
      </c>
      <c r="N185" s="174">
        <v>2.5249999999999999</v>
      </c>
      <c r="O185" s="174">
        <f>ROUND(E185*N185,2)</f>
        <v>7.15</v>
      </c>
      <c r="P185" s="174">
        <v>0</v>
      </c>
      <c r="Q185" s="174">
        <f>ROUND(E185*P185,2)</f>
        <v>0</v>
      </c>
      <c r="R185" s="176" t="s">
        <v>413</v>
      </c>
      <c r="S185" s="176" t="s">
        <v>204</v>
      </c>
      <c r="T185" s="177" t="s">
        <v>204</v>
      </c>
      <c r="U185" s="162">
        <v>0.48</v>
      </c>
      <c r="V185" s="162">
        <f>ROUND(E185*U185,2)</f>
        <v>1.36</v>
      </c>
      <c r="W185" s="162"/>
      <c r="X185" s="162" t="s">
        <v>205</v>
      </c>
      <c r="Y185" s="152"/>
      <c r="Z185" s="152"/>
      <c r="AA185" s="152"/>
      <c r="AB185" s="152"/>
      <c r="AC185" s="152"/>
      <c r="AD185" s="152"/>
      <c r="AE185" s="152"/>
      <c r="AF185" s="152"/>
      <c r="AG185" s="152" t="s">
        <v>206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59"/>
      <c r="B186" s="160"/>
      <c r="C186" s="263" t="s">
        <v>414</v>
      </c>
      <c r="D186" s="264"/>
      <c r="E186" s="264"/>
      <c r="F186" s="264"/>
      <c r="G186" s="264"/>
      <c r="H186" s="162"/>
      <c r="I186" s="162"/>
      <c r="J186" s="162"/>
      <c r="K186" s="162"/>
      <c r="L186" s="162"/>
      <c r="M186" s="162"/>
      <c r="N186" s="161"/>
      <c r="O186" s="161"/>
      <c r="P186" s="161"/>
      <c r="Q186" s="161"/>
      <c r="R186" s="162"/>
      <c r="S186" s="162"/>
      <c r="T186" s="162"/>
      <c r="U186" s="162"/>
      <c r="V186" s="162"/>
      <c r="W186" s="162"/>
      <c r="X186" s="162"/>
      <c r="Y186" s="152"/>
      <c r="Z186" s="152"/>
      <c r="AA186" s="152"/>
      <c r="AB186" s="152"/>
      <c r="AC186" s="152"/>
      <c r="AD186" s="152"/>
      <c r="AE186" s="152"/>
      <c r="AF186" s="152"/>
      <c r="AG186" s="152" t="s">
        <v>208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9"/>
      <c r="B187" s="160"/>
      <c r="C187" s="193" t="s">
        <v>222</v>
      </c>
      <c r="D187" s="184"/>
      <c r="E187" s="185"/>
      <c r="F187" s="162"/>
      <c r="G187" s="162"/>
      <c r="H187" s="162"/>
      <c r="I187" s="162"/>
      <c r="J187" s="162"/>
      <c r="K187" s="162"/>
      <c r="L187" s="162"/>
      <c r="M187" s="162"/>
      <c r="N187" s="161"/>
      <c r="O187" s="161"/>
      <c r="P187" s="161"/>
      <c r="Q187" s="161"/>
      <c r="R187" s="162"/>
      <c r="S187" s="162"/>
      <c r="T187" s="162"/>
      <c r="U187" s="162"/>
      <c r="V187" s="162"/>
      <c r="W187" s="162"/>
      <c r="X187" s="162"/>
      <c r="Y187" s="152"/>
      <c r="Z187" s="152"/>
      <c r="AA187" s="152"/>
      <c r="AB187" s="152"/>
      <c r="AC187" s="152"/>
      <c r="AD187" s="152"/>
      <c r="AE187" s="152"/>
      <c r="AF187" s="152"/>
      <c r="AG187" s="152" t="s">
        <v>214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59"/>
      <c r="B188" s="160"/>
      <c r="C188" s="193" t="s">
        <v>223</v>
      </c>
      <c r="D188" s="184"/>
      <c r="E188" s="185">
        <v>2.83</v>
      </c>
      <c r="F188" s="162"/>
      <c r="G188" s="162"/>
      <c r="H188" s="162"/>
      <c r="I188" s="162"/>
      <c r="J188" s="162"/>
      <c r="K188" s="162"/>
      <c r="L188" s="162"/>
      <c r="M188" s="162"/>
      <c r="N188" s="161"/>
      <c r="O188" s="161"/>
      <c r="P188" s="161"/>
      <c r="Q188" s="161"/>
      <c r="R188" s="162"/>
      <c r="S188" s="162"/>
      <c r="T188" s="162"/>
      <c r="U188" s="162"/>
      <c r="V188" s="162"/>
      <c r="W188" s="162"/>
      <c r="X188" s="162"/>
      <c r="Y188" s="152"/>
      <c r="Z188" s="152"/>
      <c r="AA188" s="152"/>
      <c r="AB188" s="152"/>
      <c r="AC188" s="152"/>
      <c r="AD188" s="152"/>
      <c r="AE188" s="152"/>
      <c r="AF188" s="152"/>
      <c r="AG188" s="152" t="s">
        <v>214</v>
      </c>
      <c r="AH188" s="152">
        <v>0</v>
      </c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71">
        <v>52</v>
      </c>
      <c r="B189" s="172" t="s">
        <v>415</v>
      </c>
      <c r="C189" s="180" t="s">
        <v>416</v>
      </c>
      <c r="D189" s="173" t="s">
        <v>235</v>
      </c>
      <c r="E189" s="174">
        <v>5.016</v>
      </c>
      <c r="F189" s="175"/>
      <c r="G189" s="176">
        <f>ROUND(E189*F189,2)</f>
        <v>0</v>
      </c>
      <c r="H189" s="175">
        <v>236.66</v>
      </c>
      <c r="I189" s="176">
        <f>ROUND(E189*H189,2)</f>
        <v>1187.0899999999999</v>
      </c>
      <c r="J189" s="175">
        <v>474.34</v>
      </c>
      <c r="K189" s="176">
        <f>ROUND(E189*J189,2)</f>
        <v>2379.29</v>
      </c>
      <c r="L189" s="176">
        <v>21</v>
      </c>
      <c r="M189" s="176">
        <f>G189*(1+L189/100)</f>
        <v>0</v>
      </c>
      <c r="N189" s="174">
        <v>3.916E-2</v>
      </c>
      <c r="O189" s="174">
        <f>ROUND(E189*N189,2)</f>
        <v>0.2</v>
      </c>
      <c r="P189" s="174">
        <v>0</v>
      </c>
      <c r="Q189" s="174">
        <f>ROUND(E189*P189,2)</f>
        <v>0</v>
      </c>
      <c r="R189" s="176" t="s">
        <v>413</v>
      </c>
      <c r="S189" s="176" t="s">
        <v>204</v>
      </c>
      <c r="T189" s="177" t="s">
        <v>204</v>
      </c>
      <c r="U189" s="162">
        <v>1.05</v>
      </c>
      <c r="V189" s="162">
        <f>ROUND(E189*U189,2)</f>
        <v>5.27</v>
      </c>
      <c r="W189" s="162"/>
      <c r="X189" s="162" t="s">
        <v>205</v>
      </c>
      <c r="Y189" s="152"/>
      <c r="Z189" s="152"/>
      <c r="AA189" s="152"/>
      <c r="AB189" s="152"/>
      <c r="AC189" s="152"/>
      <c r="AD189" s="152"/>
      <c r="AE189" s="152"/>
      <c r="AF189" s="152"/>
      <c r="AG189" s="152" t="s">
        <v>206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ht="22.5" outlineLevel="1" x14ac:dyDescent="0.2">
      <c r="A190" s="159"/>
      <c r="B190" s="160"/>
      <c r="C190" s="263" t="s">
        <v>417</v>
      </c>
      <c r="D190" s="264"/>
      <c r="E190" s="264"/>
      <c r="F190" s="264"/>
      <c r="G190" s="264"/>
      <c r="H190" s="162"/>
      <c r="I190" s="162"/>
      <c r="J190" s="162"/>
      <c r="K190" s="162"/>
      <c r="L190" s="162"/>
      <c r="M190" s="162"/>
      <c r="N190" s="161"/>
      <c r="O190" s="161"/>
      <c r="P190" s="161"/>
      <c r="Q190" s="161"/>
      <c r="R190" s="162"/>
      <c r="S190" s="162"/>
      <c r="T190" s="162"/>
      <c r="U190" s="162"/>
      <c r="V190" s="162"/>
      <c r="W190" s="162"/>
      <c r="X190" s="162"/>
      <c r="Y190" s="152"/>
      <c r="Z190" s="152"/>
      <c r="AA190" s="152"/>
      <c r="AB190" s="152"/>
      <c r="AC190" s="152"/>
      <c r="AD190" s="152"/>
      <c r="AE190" s="152"/>
      <c r="AF190" s="152"/>
      <c r="AG190" s="152" t="s">
        <v>208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78" t="str">
        <f>C190</f>
        <v>svislé nebo šikmé (odkloněné), půdorysně přímé nebo zalomené, stěn základových pasů ve volných nebo zapažených jámách, rýhách, šachtách, včetně případných vzpěr,</v>
      </c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">
      <c r="A191" s="159"/>
      <c r="B191" s="160"/>
      <c r="C191" s="193" t="s">
        <v>418</v>
      </c>
      <c r="D191" s="184"/>
      <c r="E191" s="185">
        <v>5.0199999999999996</v>
      </c>
      <c r="F191" s="162"/>
      <c r="G191" s="162"/>
      <c r="H191" s="162"/>
      <c r="I191" s="162"/>
      <c r="J191" s="162"/>
      <c r="K191" s="162"/>
      <c r="L191" s="162"/>
      <c r="M191" s="162"/>
      <c r="N191" s="161"/>
      <c r="O191" s="161"/>
      <c r="P191" s="161"/>
      <c r="Q191" s="161"/>
      <c r="R191" s="162"/>
      <c r="S191" s="162"/>
      <c r="T191" s="162"/>
      <c r="U191" s="162"/>
      <c r="V191" s="162"/>
      <c r="W191" s="162"/>
      <c r="X191" s="162"/>
      <c r="Y191" s="152"/>
      <c r="Z191" s="152"/>
      <c r="AA191" s="152"/>
      <c r="AB191" s="152"/>
      <c r="AC191" s="152"/>
      <c r="AD191" s="152"/>
      <c r="AE191" s="152"/>
      <c r="AF191" s="152"/>
      <c r="AG191" s="152" t="s">
        <v>214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71">
        <v>53</v>
      </c>
      <c r="B192" s="172" t="s">
        <v>419</v>
      </c>
      <c r="C192" s="180" t="s">
        <v>420</v>
      </c>
      <c r="D192" s="173" t="s">
        <v>235</v>
      </c>
      <c r="E192" s="174">
        <v>5.016</v>
      </c>
      <c r="F192" s="175"/>
      <c r="G192" s="176">
        <f>ROUND(E192*F192,2)</f>
        <v>0</v>
      </c>
      <c r="H192" s="175">
        <v>0</v>
      </c>
      <c r="I192" s="176">
        <f>ROUND(E192*H192,2)</f>
        <v>0</v>
      </c>
      <c r="J192" s="175">
        <v>143.5</v>
      </c>
      <c r="K192" s="176">
        <f>ROUND(E192*J192,2)</f>
        <v>719.8</v>
      </c>
      <c r="L192" s="176">
        <v>21</v>
      </c>
      <c r="M192" s="176">
        <f>G192*(1+L192/100)</f>
        <v>0</v>
      </c>
      <c r="N192" s="174">
        <v>0</v>
      </c>
      <c r="O192" s="174">
        <f>ROUND(E192*N192,2)</f>
        <v>0</v>
      </c>
      <c r="P192" s="174">
        <v>0</v>
      </c>
      <c r="Q192" s="174">
        <f>ROUND(E192*P192,2)</f>
        <v>0</v>
      </c>
      <c r="R192" s="176" t="s">
        <v>413</v>
      </c>
      <c r="S192" s="176" t="s">
        <v>204</v>
      </c>
      <c r="T192" s="177" t="s">
        <v>204</v>
      </c>
      <c r="U192" s="162">
        <v>0.32</v>
      </c>
      <c r="V192" s="162">
        <f>ROUND(E192*U192,2)</f>
        <v>1.61</v>
      </c>
      <c r="W192" s="162"/>
      <c r="X192" s="162" t="s">
        <v>205</v>
      </c>
      <c r="Y192" s="152"/>
      <c r="Z192" s="152"/>
      <c r="AA192" s="152"/>
      <c r="AB192" s="152"/>
      <c r="AC192" s="152"/>
      <c r="AD192" s="152"/>
      <c r="AE192" s="152"/>
      <c r="AF192" s="152"/>
      <c r="AG192" s="152" t="s">
        <v>206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ht="22.5" outlineLevel="1" x14ac:dyDescent="0.2">
      <c r="A193" s="159"/>
      <c r="B193" s="160"/>
      <c r="C193" s="263" t="s">
        <v>417</v>
      </c>
      <c r="D193" s="264"/>
      <c r="E193" s="264"/>
      <c r="F193" s="264"/>
      <c r="G193" s="264"/>
      <c r="H193" s="162"/>
      <c r="I193" s="162"/>
      <c r="J193" s="162"/>
      <c r="K193" s="162"/>
      <c r="L193" s="162"/>
      <c r="M193" s="162"/>
      <c r="N193" s="161"/>
      <c r="O193" s="161"/>
      <c r="P193" s="161"/>
      <c r="Q193" s="161"/>
      <c r="R193" s="162"/>
      <c r="S193" s="162"/>
      <c r="T193" s="162"/>
      <c r="U193" s="162"/>
      <c r="V193" s="162"/>
      <c r="W193" s="162"/>
      <c r="X193" s="162"/>
      <c r="Y193" s="152"/>
      <c r="Z193" s="152"/>
      <c r="AA193" s="152"/>
      <c r="AB193" s="152"/>
      <c r="AC193" s="152"/>
      <c r="AD193" s="152"/>
      <c r="AE193" s="152"/>
      <c r="AF193" s="152"/>
      <c r="AG193" s="152" t="s">
        <v>208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78" t="str">
        <f>C193</f>
        <v>svislé nebo šikmé (odkloněné), půdorysně přímé nebo zalomené, stěn základových pasů ve volných nebo zapažených jámách, rýhách, šachtách, včetně případných vzpěr,</v>
      </c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71">
        <v>54</v>
      </c>
      <c r="B194" s="172" t="s">
        <v>421</v>
      </c>
      <c r="C194" s="180" t="s">
        <v>422</v>
      </c>
      <c r="D194" s="173" t="s">
        <v>318</v>
      </c>
      <c r="E194" s="174">
        <v>0.28299999999999997</v>
      </c>
      <c r="F194" s="175"/>
      <c r="G194" s="176">
        <f>ROUND(E194*F194,2)</f>
        <v>0</v>
      </c>
      <c r="H194" s="175">
        <v>46521.09</v>
      </c>
      <c r="I194" s="176">
        <f>ROUND(E194*H194,2)</f>
        <v>13165.47</v>
      </c>
      <c r="J194" s="175">
        <v>13868.91</v>
      </c>
      <c r="K194" s="176">
        <f>ROUND(E194*J194,2)</f>
        <v>3924.9</v>
      </c>
      <c r="L194" s="176">
        <v>21</v>
      </c>
      <c r="M194" s="176">
        <f>G194*(1+L194/100)</f>
        <v>0</v>
      </c>
      <c r="N194" s="174">
        <v>1.0211600000000001</v>
      </c>
      <c r="O194" s="174">
        <f>ROUND(E194*N194,2)</f>
        <v>0.28999999999999998</v>
      </c>
      <c r="P194" s="174">
        <v>0</v>
      </c>
      <c r="Q194" s="174">
        <f>ROUND(E194*P194,2)</f>
        <v>0</v>
      </c>
      <c r="R194" s="176" t="s">
        <v>413</v>
      </c>
      <c r="S194" s="176" t="s">
        <v>204</v>
      </c>
      <c r="T194" s="177" t="s">
        <v>204</v>
      </c>
      <c r="U194" s="162">
        <v>23.530999999999999</v>
      </c>
      <c r="V194" s="162">
        <f>ROUND(E194*U194,2)</f>
        <v>6.66</v>
      </c>
      <c r="W194" s="162"/>
      <c r="X194" s="162" t="s">
        <v>205</v>
      </c>
      <c r="Y194" s="152"/>
      <c r="Z194" s="152"/>
      <c r="AA194" s="152"/>
      <c r="AB194" s="152"/>
      <c r="AC194" s="152"/>
      <c r="AD194" s="152"/>
      <c r="AE194" s="152"/>
      <c r="AF194" s="152"/>
      <c r="AG194" s="152" t="s">
        <v>206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193" t="s">
        <v>423</v>
      </c>
      <c r="D195" s="184"/>
      <c r="E195" s="185">
        <v>0.28000000000000003</v>
      </c>
      <c r="F195" s="162"/>
      <c r="G195" s="162"/>
      <c r="H195" s="162"/>
      <c r="I195" s="162"/>
      <c r="J195" s="162"/>
      <c r="K195" s="162"/>
      <c r="L195" s="162"/>
      <c r="M195" s="162"/>
      <c r="N195" s="161"/>
      <c r="O195" s="161"/>
      <c r="P195" s="161"/>
      <c r="Q195" s="161"/>
      <c r="R195" s="162"/>
      <c r="S195" s="162"/>
      <c r="T195" s="162"/>
      <c r="U195" s="162"/>
      <c r="V195" s="162"/>
      <c r="W195" s="162"/>
      <c r="X195" s="162"/>
      <c r="Y195" s="152"/>
      <c r="Z195" s="152"/>
      <c r="AA195" s="152"/>
      <c r="AB195" s="152"/>
      <c r="AC195" s="152"/>
      <c r="AD195" s="152"/>
      <c r="AE195" s="152"/>
      <c r="AF195" s="152"/>
      <c r="AG195" s="152" t="s">
        <v>214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x14ac:dyDescent="0.2">
      <c r="A196" s="164" t="s">
        <v>146</v>
      </c>
      <c r="B196" s="165" t="s">
        <v>85</v>
      </c>
      <c r="C196" s="179" t="s">
        <v>86</v>
      </c>
      <c r="D196" s="166"/>
      <c r="E196" s="167"/>
      <c r="F196" s="168"/>
      <c r="G196" s="168">
        <f>SUMIF(AG197:AG203,"&lt;&gt;NOR",G197:G203)</f>
        <v>0</v>
      </c>
      <c r="H196" s="168"/>
      <c r="I196" s="168">
        <f>SUM(I197:I203)</f>
        <v>33552.14</v>
      </c>
      <c r="J196" s="168"/>
      <c r="K196" s="168">
        <f>SUM(K197:K203)</f>
        <v>174388.86</v>
      </c>
      <c r="L196" s="168"/>
      <c r="M196" s="168">
        <f>SUM(M197:M203)</f>
        <v>0</v>
      </c>
      <c r="N196" s="167"/>
      <c r="O196" s="167">
        <f>SUM(O197:O203)</f>
        <v>1.07</v>
      </c>
      <c r="P196" s="167"/>
      <c r="Q196" s="167">
        <f>SUM(Q197:Q203)</f>
        <v>0</v>
      </c>
      <c r="R196" s="168"/>
      <c r="S196" s="168"/>
      <c r="T196" s="169"/>
      <c r="U196" s="163"/>
      <c r="V196" s="163">
        <f>SUM(V197:V203)</f>
        <v>40.980000000000004</v>
      </c>
      <c r="W196" s="163"/>
      <c r="X196" s="163"/>
      <c r="AG196" t="s">
        <v>147</v>
      </c>
    </row>
    <row r="197" spans="1:60" outlineLevel="1" x14ac:dyDescent="0.2">
      <c r="A197" s="171">
        <v>55</v>
      </c>
      <c r="B197" s="172" t="s">
        <v>424</v>
      </c>
      <c r="C197" s="180" t="s">
        <v>425</v>
      </c>
      <c r="D197" s="173" t="s">
        <v>202</v>
      </c>
      <c r="E197" s="174">
        <v>58</v>
      </c>
      <c r="F197" s="175"/>
      <c r="G197" s="176">
        <f>ROUND(E197*F197,2)</f>
        <v>0</v>
      </c>
      <c r="H197" s="175">
        <v>18.079999999999998</v>
      </c>
      <c r="I197" s="176">
        <f>ROUND(E197*H197,2)</f>
        <v>1048.6400000000001</v>
      </c>
      <c r="J197" s="175">
        <v>314.42</v>
      </c>
      <c r="K197" s="176">
        <f>ROUND(E197*J197,2)</f>
        <v>18236.36</v>
      </c>
      <c r="L197" s="176">
        <v>21</v>
      </c>
      <c r="M197" s="176">
        <f>G197*(1+L197/100)</f>
        <v>0</v>
      </c>
      <c r="N197" s="174">
        <v>1.465E-2</v>
      </c>
      <c r="O197" s="174">
        <f>ROUND(E197*N197,2)</f>
        <v>0.85</v>
      </c>
      <c r="P197" s="174">
        <v>0</v>
      </c>
      <c r="Q197" s="174">
        <f>ROUND(E197*P197,2)</f>
        <v>0</v>
      </c>
      <c r="R197" s="176"/>
      <c r="S197" s="176" t="s">
        <v>204</v>
      </c>
      <c r="T197" s="177" t="s">
        <v>204</v>
      </c>
      <c r="U197" s="162">
        <v>0.62</v>
      </c>
      <c r="V197" s="162">
        <f>ROUND(E197*U197,2)</f>
        <v>35.96</v>
      </c>
      <c r="W197" s="162"/>
      <c r="X197" s="162" t="s">
        <v>205</v>
      </c>
      <c r="Y197" s="152"/>
      <c r="Z197" s="152"/>
      <c r="AA197" s="152"/>
      <c r="AB197" s="152"/>
      <c r="AC197" s="152"/>
      <c r="AD197" s="152"/>
      <c r="AE197" s="152"/>
      <c r="AF197" s="152"/>
      <c r="AG197" s="152" t="s">
        <v>206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59"/>
      <c r="B198" s="160"/>
      <c r="C198" s="252" t="s">
        <v>426</v>
      </c>
      <c r="D198" s="253"/>
      <c r="E198" s="253"/>
      <c r="F198" s="253"/>
      <c r="G198" s="253"/>
      <c r="H198" s="162"/>
      <c r="I198" s="162"/>
      <c r="J198" s="162"/>
      <c r="K198" s="162"/>
      <c r="L198" s="162"/>
      <c r="M198" s="162"/>
      <c r="N198" s="161"/>
      <c r="O198" s="161"/>
      <c r="P198" s="161"/>
      <c r="Q198" s="161"/>
      <c r="R198" s="162"/>
      <c r="S198" s="162"/>
      <c r="T198" s="162"/>
      <c r="U198" s="162"/>
      <c r="V198" s="162"/>
      <c r="W198" s="162"/>
      <c r="X198" s="162"/>
      <c r="Y198" s="152"/>
      <c r="Z198" s="152"/>
      <c r="AA198" s="152"/>
      <c r="AB198" s="152"/>
      <c r="AC198" s="152"/>
      <c r="AD198" s="152"/>
      <c r="AE198" s="152"/>
      <c r="AF198" s="152"/>
      <c r="AG198" s="152" t="s">
        <v>155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ht="22.5" outlineLevel="1" x14ac:dyDescent="0.2">
      <c r="A199" s="171">
        <v>56</v>
      </c>
      <c r="B199" s="172" t="s">
        <v>427</v>
      </c>
      <c r="C199" s="180" t="s">
        <v>428</v>
      </c>
      <c r="D199" s="173" t="s">
        <v>364</v>
      </c>
      <c r="E199" s="174">
        <v>9.3000000000000007</v>
      </c>
      <c r="F199" s="175"/>
      <c r="G199" s="176">
        <f>ROUND(E199*F199,2)</f>
        <v>0</v>
      </c>
      <c r="H199" s="175">
        <v>3495</v>
      </c>
      <c r="I199" s="176">
        <f>ROUND(E199*H199,2)</f>
        <v>32503.5</v>
      </c>
      <c r="J199" s="175">
        <v>825</v>
      </c>
      <c r="K199" s="176">
        <f>ROUND(E199*J199,2)</f>
        <v>7672.5</v>
      </c>
      <c r="L199" s="176">
        <v>21</v>
      </c>
      <c r="M199" s="176">
        <f>G199*(1+L199/100)</f>
        <v>0</v>
      </c>
      <c r="N199" s="174">
        <v>2.3310000000000001E-2</v>
      </c>
      <c r="O199" s="174">
        <f>ROUND(E199*N199,2)</f>
        <v>0.22</v>
      </c>
      <c r="P199" s="174">
        <v>0</v>
      </c>
      <c r="Q199" s="174">
        <f>ROUND(E199*P199,2)</f>
        <v>0</v>
      </c>
      <c r="R199" s="176" t="s">
        <v>429</v>
      </c>
      <c r="S199" s="176" t="s">
        <v>204</v>
      </c>
      <c r="T199" s="177" t="s">
        <v>152</v>
      </c>
      <c r="U199" s="162">
        <v>0.54</v>
      </c>
      <c r="V199" s="162">
        <f>ROUND(E199*U199,2)</f>
        <v>5.0199999999999996</v>
      </c>
      <c r="W199" s="162"/>
      <c r="X199" s="162" t="s">
        <v>205</v>
      </c>
      <c r="Y199" s="152"/>
      <c r="Z199" s="152"/>
      <c r="AA199" s="152"/>
      <c r="AB199" s="152"/>
      <c r="AC199" s="152"/>
      <c r="AD199" s="152"/>
      <c r="AE199" s="152"/>
      <c r="AF199" s="152"/>
      <c r="AG199" s="152" t="s">
        <v>206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59"/>
      <c r="B200" s="160"/>
      <c r="C200" s="263" t="s">
        <v>430</v>
      </c>
      <c r="D200" s="264"/>
      <c r="E200" s="264"/>
      <c r="F200" s="264"/>
      <c r="G200" s="264"/>
      <c r="H200" s="162"/>
      <c r="I200" s="162"/>
      <c r="J200" s="162"/>
      <c r="K200" s="162"/>
      <c r="L200" s="162"/>
      <c r="M200" s="162"/>
      <c r="N200" s="161"/>
      <c r="O200" s="161"/>
      <c r="P200" s="161"/>
      <c r="Q200" s="161"/>
      <c r="R200" s="162"/>
      <c r="S200" s="162"/>
      <c r="T200" s="162"/>
      <c r="U200" s="162"/>
      <c r="V200" s="162"/>
      <c r="W200" s="162"/>
      <c r="X200" s="162"/>
      <c r="Y200" s="152"/>
      <c r="Z200" s="152"/>
      <c r="AA200" s="152"/>
      <c r="AB200" s="152"/>
      <c r="AC200" s="152"/>
      <c r="AD200" s="152"/>
      <c r="AE200" s="152"/>
      <c r="AF200" s="152"/>
      <c r="AG200" s="152" t="s">
        <v>208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254" t="s">
        <v>431</v>
      </c>
      <c r="D201" s="255"/>
      <c r="E201" s="255"/>
      <c r="F201" s="255"/>
      <c r="G201" s="255"/>
      <c r="H201" s="162"/>
      <c r="I201" s="162"/>
      <c r="J201" s="162"/>
      <c r="K201" s="162"/>
      <c r="L201" s="162"/>
      <c r="M201" s="162"/>
      <c r="N201" s="161"/>
      <c r="O201" s="161"/>
      <c r="P201" s="161"/>
      <c r="Q201" s="161"/>
      <c r="R201" s="162"/>
      <c r="S201" s="162"/>
      <c r="T201" s="162"/>
      <c r="U201" s="162"/>
      <c r="V201" s="162"/>
      <c r="W201" s="162"/>
      <c r="X201" s="162"/>
      <c r="Y201" s="152"/>
      <c r="Z201" s="152"/>
      <c r="AA201" s="152"/>
      <c r="AB201" s="152"/>
      <c r="AC201" s="152"/>
      <c r="AD201" s="152"/>
      <c r="AE201" s="152"/>
      <c r="AF201" s="152"/>
      <c r="AG201" s="152" t="s">
        <v>155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59"/>
      <c r="B202" s="160"/>
      <c r="C202" s="193" t="s">
        <v>432</v>
      </c>
      <c r="D202" s="184"/>
      <c r="E202" s="185">
        <v>9.3000000000000007</v>
      </c>
      <c r="F202" s="162"/>
      <c r="G202" s="162"/>
      <c r="H202" s="162"/>
      <c r="I202" s="162"/>
      <c r="J202" s="162"/>
      <c r="K202" s="162"/>
      <c r="L202" s="162"/>
      <c r="M202" s="162"/>
      <c r="N202" s="161"/>
      <c r="O202" s="161"/>
      <c r="P202" s="161"/>
      <c r="Q202" s="161"/>
      <c r="R202" s="162"/>
      <c r="S202" s="162"/>
      <c r="T202" s="162"/>
      <c r="U202" s="162"/>
      <c r="V202" s="162"/>
      <c r="W202" s="162"/>
      <c r="X202" s="162"/>
      <c r="Y202" s="152"/>
      <c r="Z202" s="152"/>
      <c r="AA202" s="152"/>
      <c r="AB202" s="152"/>
      <c r="AC202" s="152"/>
      <c r="AD202" s="152"/>
      <c r="AE202" s="152"/>
      <c r="AF202" s="152"/>
      <c r="AG202" s="152" t="s">
        <v>214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86">
        <v>57</v>
      </c>
      <c r="B203" s="187" t="s">
        <v>433</v>
      </c>
      <c r="C203" s="194" t="s">
        <v>434</v>
      </c>
      <c r="D203" s="188" t="s">
        <v>202</v>
      </c>
      <c r="E203" s="189">
        <v>58</v>
      </c>
      <c r="F203" s="190"/>
      <c r="G203" s="191">
        <f>ROUND(E203*F203,2)</f>
        <v>0</v>
      </c>
      <c r="H203" s="190">
        <v>0</v>
      </c>
      <c r="I203" s="191">
        <f>ROUND(E203*H203,2)</f>
        <v>0</v>
      </c>
      <c r="J203" s="190">
        <v>2560</v>
      </c>
      <c r="K203" s="191">
        <f>ROUND(E203*J203,2)</f>
        <v>148480</v>
      </c>
      <c r="L203" s="191">
        <v>21</v>
      </c>
      <c r="M203" s="191">
        <f>G203*(1+L203/100)</f>
        <v>0</v>
      </c>
      <c r="N203" s="189">
        <v>0</v>
      </c>
      <c r="O203" s="189">
        <f>ROUND(E203*N203,2)</f>
        <v>0</v>
      </c>
      <c r="P203" s="189">
        <v>0</v>
      </c>
      <c r="Q203" s="189">
        <f>ROUND(E203*P203,2)</f>
        <v>0</v>
      </c>
      <c r="R203" s="191"/>
      <c r="S203" s="191" t="s">
        <v>151</v>
      </c>
      <c r="T203" s="192" t="s">
        <v>435</v>
      </c>
      <c r="U203" s="162">
        <v>0</v>
      </c>
      <c r="V203" s="162">
        <f>ROUND(E203*U203,2)</f>
        <v>0</v>
      </c>
      <c r="W203" s="162"/>
      <c r="X203" s="162" t="s">
        <v>275</v>
      </c>
      <c r="Y203" s="152"/>
      <c r="Z203" s="152"/>
      <c r="AA203" s="152"/>
      <c r="AB203" s="152"/>
      <c r="AC203" s="152"/>
      <c r="AD203" s="152"/>
      <c r="AE203" s="152"/>
      <c r="AF203" s="152"/>
      <c r="AG203" s="152" t="s">
        <v>276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x14ac:dyDescent="0.2">
      <c r="A204" s="164" t="s">
        <v>146</v>
      </c>
      <c r="B204" s="165" t="s">
        <v>87</v>
      </c>
      <c r="C204" s="179" t="s">
        <v>88</v>
      </c>
      <c r="D204" s="166"/>
      <c r="E204" s="167"/>
      <c r="F204" s="168"/>
      <c r="G204" s="168">
        <f>SUMIF(AG205:AG221,"&lt;&gt;NOR",G205:G221)</f>
        <v>0</v>
      </c>
      <c r="H204" s="168"/>
      <c r="I204" s="168">
        <f>SUM(I205:I221)</f>
        <v>26203.870000000003</v>
      </c>
      <c r="J204" s="168"/>
      <c r="K204" s="168">
        <f>SUM(K205:K221)</f>
        <v>30055.51</v>
      </c>
      <c r="L204" s="168"/>
      <c r="M204" s="168">
        <f>SUM(M205:M221)</f>
        <v>0</v>
      </c>
      <c r="N204" s="167"/>
      <c r="O204" s="167">
        <f>SUM(O205:O221)</f>
        <v>9.44</v>
      </c>
      <c r="P204" s="167"/>
      <c r="Q204" s="167">
        <f>SUM(Q205:Q221)</f>
        <v>0</v>
      </c>
      <c r="R204" s="168"/>
      <c r="S204" s="168"/>
      <c r="T204" s="169"/>
      <c r="U204" s="163"/>
      <c r="V204" s="163">
        <f>SUM(V205:V221)</f>
        <v>41.900000000000006</v>
      </c>
      <c r="W204" s="163"/>
      <c r="X204" s="163"/>
      <c r="AG204" t="s">
        <v>147</v>
      </c>
    </row>
    <row r="205" spans="1:60" ht="22.5" outlineLevel="1" x14ac:dyDescent="0.2">
      <c r="A205" s="171">
        <v>58</v>
      </c>
      <c r="B205" s="172" t="s">
        <v>436</v>
      </c>
      <c r="C205" s="180" t="s">
        <v>437</v>
      </c>
      <c r="D205" s="173" t="s">
        <v>211</v>
      </c>
      <c r="E205" s="174">
        <v>0.46850000000000003</v>
      </c>
      <c r="F205" s="175"/>
      <c r="G205" s="176">
        <f>ROUND(E205*F205,2)</f>
        <v>0</v>
      </c>
      <c r="H205" s="175">
        <v>3114.41</v>
      </c>
      <c r="I205" s="176">
        <f>ROUND(E205*H205,2)</f>
        <v>1459.1</v>
      </c>
      <c r="J205" s="175">
        <v>120.59</v>
      </c>
      <c r="K205" s="176">
        <f>ROUND(E205*J205,2)</f>
        <v>56.5</v>
      </c>
      <c r="L205" s="176">
        <v>21</v>
      </c>
      <c r="M205" s="176">
        <f>G205*(1+L205/100)</f>
        <v>0</v>
      </c>
      <c r="N205" s="174">
        <v>2.5249999999999999</v>
      </c>
      <c r="O205" s="174">
        <f>ROUND(E205*N205,2)</f>
        <v>1.18</v>
      </c>
      <c r="P205" s="174">
        <v>0</v>
      </c>
      <c r="Q205" s="174">
        <f>ROUND(E205*P205,2)</f>
        <v>0</v>
      </c>
      <c r="R205" s="176" t="s">
        <v>438</v>
      </c>
      <c r="S205" s="176" t="s">
        <v>204</v>
      </c>
      <c r="T205" s="177" t="s">
        <v>204</v>
      </c>
      <c r="U205" s="162">
        <v>0.26900000000000002</v>
      </c>
      <c r="V205" s="162">
        <f>ROUND(E205*U205,2)</f>
        <v>0.13</v>
      </c>
      <c r="W205" s="162"/>
      <c r="X205" s="162" t="s">
        <v>205</v>
      </c>
      <c r="Y205" s="152"/>
      <c r="Z205" s="152"/>
      <c r="AA205" s="152"/>
      <c r="AB205" s="152"/>
      <c r="AC205" s="152"/>
      <c r="AD205" s="152"/>
      <c r="AE205" s="152"/>
      <c r="AF205" s="152"/>
      <c r="AG205" s="152" t="s">
        <v>206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59"/>
      <c r="B206" s="160"/>
      <c r="C206" s="193" t="s">
        <v>439</v>
      </c>
      <c r="D206" s="184"/>
      <c r="E206" s="185"/>
      <c r="F206" s="162"/>
      <c r="G206" s="162"/>
      <c r="H206" s="162"/>
      <c r="I206" s="162"/>
      <c r="J206" s="162"/>
      <c r="K206" s="162"/>
      <c r="L206" s="162"/>
      <c r="M206" s="162"/>
      <c r="N206" s="161"/>
      <c r="O206" s="161"/>
      <c r="P206" s="161"/>
      <c r="Q206" s="161"/>
      <c r="R206" s="162"/>
      <c r="S206" s="162"/>
      <c r="T206" s="162"/>
      <c r="U206" s="162"/>
      <c r="V206" s="162"/>
      <c r="W206" s="162"/>
      <c r="X206" s="162"/>
      <c r="Y206" s="152"/>
      <c r="Z206" s="152"/>
      <c r="AA206" s="152"/>
      <c r="AB206" s="152"/>
      <c r="AC206" s="152"/>
      <c r="AD206" s="152"/>
      <c r="AE206" s="152"/>
      <c r="AF206" s="152"/>
      <c r="AG206" s="152" t="s">
        <v>214</v>
      </c>
      <c r="AH206" s="152">
        <v>0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59"/>
      <c r="B207" s="160"/>
      <c r="C207" s="193" t="s">
        <v>221</v>
      </c>
      <c r="D207" s="184"/>
      <c r="E207" s="185">
        <v>0.47</v>
      </c>
      <c r="F207" s="162"/>
      <c r="G207" s="162"/>
      <c r="H207" s="162"/>
      <c r="I207" s="162"/>
      <c r="J207" s="162"/>
      <c r="K207" s="162"/>
      <c r="L207" s="162"/>
      <c r="M207" s="162"/>
      <c r="N207" s="161"/>
      <c r="O207" s="161"/>
      <c r="P207" s="161"/>
      <c r="Q207" s="161"/>
      <c r="R207" s="162"/>
      <c r="S207" s="162"/>
      <c r="T207" s="162"/>
      <c r="U207" s="162"/>
      <c r="V207" s="162"/>
      <c r="W207" s="162"/>
      <c r="X207" s="162"/>
      <c r="Y207" s="152"/>
      <c r="Z207" s="152"/>
      <c r="AA207" s="152"/>
      <c r="AB207" s="152"/>
      <c r="AC207" s="152"/>
      <c r="AD207" s="152"/>
      <c r="AE207" s="152"/>
      <c r="AF207" s="152"/>
      <c r="AG207" s="152" t="s">
        <v>214</v>
      </c>
      <c r="AH207" s="152">
        <v>0</v>
      </c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ht="22.5" outlineLevel="1" x14ac:dyDescent="0.2">
      <c r="A208" s="171">
        <v>59</v>
      </c>
      <c r="B208" s="172" t="s">
        <v>440</v>
      </c>
      <c r="C208" s="180" t="s">
        <v>441</v>
      </c>
      <c r="D208" s="173" t="s">
        <v>211</v>
      </c>
      <c r="E208" s="174">
        <v>2.8695599999999999</v>
      </c>
      <c r="F208" s="175"/>
      <c r="G208" s="176">
        <f>ROUND(E208*F208,2)</f>
        <v>0</v>
      </c>
      <c r="H208" s="175">
        <v>3113.84</v>
      </c>
      <c r="I208" s="176">
        <f>ROUND(E208*H208,2)</f>
        <v>8935.35</v>
      </c>
      <c r="J208" s="175">
        <v>206.16</v>
      </c>
      <c r="K208" s="176">
        <f>ROUND(E208*J208,2)</f>
        <v>591.59</v>
      </c>
      <c r="L208" s="176">
        <v>21</v>
      </c>
      <c r="M208" s="176">
        <f>G208*(1+L208/100)</f>
        <v>0</v>
      </c>
      <c r="N208" s="174">
        <v>2.5249999999999999</v>
      </c>
      <c r="O208" s="174">
        <f>ROUND(E208*N208,2)</f>
        <v>7.25</v>
      </c>
      <c r="P208" s="174">
        <v>0</v>
      </c>
      <c r="Q208" s="174">
        <f>ROUND(E208*P208,2)</f>
        <v>0</v>
      </c>
      <c r="R208" s="176" t="s">
        <v>438</v>
      </c>
      <c r="S208" s="176" t="s">
        <v>204</v>
      </c>
      <c r="T208" s="177" t="s">
        <v>204</v>
      </c>
      <c r="U208" s="162">
        <v>0.45900000000000002</v>
      </c>
      <c r="V208" s="162">
        <f>ROUND(E208*U208,2)</f>
        <v>1.32</v>
      </c>
      <c r="W208" s="162"/>
      <c r="X208" s="162" t="s">
        <v>205</v>
      </c>
      <c r="Y208" s="152"/>
      <c r="Z208" s="152"/>
      <c r="AA208" s="152"/>
      <c r="AB208" s="152"/>
      <c r="AC208" s="152"/>
      <c r="AD208" s="152"/>
      <c r="AE208" s="152"/>
      <c r="AF208" s="152"/>
      <c r="AG208" s="152" t="s">
        <v>206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59"/>
      <c r="B209" s="160"/>
      <c r="C209" s="193" t="s">
        <v>442</v>
      </c>
      <c r="D209" s="184"/>
      <c r="E209" s="185"/>
      <c r="F209" s="162"/>
      <c r="G209" s="162"/>
      <c r="H209" s="162"/>
      <c r="I209" s="162"/>
      <c r="J209" s="162"/>
      <c r="K209" s="162"/>
      <c r="L209" s="162"/>
      <c r="M209" s="162"/>
      <c r="N209" s="161"/>
      <c r="O209" s="161"/>
      <c r="P209" s="161"/>
      <c r="Q209" s="161"/>
      <c r="R209" s="162"/>
      <c r="S209" s="162"/>
      <c r="T209" s="162"/>
      <c r="U209" s="162"/>
      <c r="V209" s="162"/>
      <c r="W209" s="162"/>
      <c r="X209" s="162"/>
      <c r="Y209" s="152"/>
      <c r="Z209" s="152"/>
      <c r="AA209" s="152"/>
      <c r="AB209" s="152"/>
      <c r="AC209" s="152"/>
      <c r="AD209" s="152"/>
      <c r="AE209" s="152"/>
      <c r="AF209" s="152"/>
      <c r="AG209" s="152" t="s">
        <v>214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59"/>
      <c r="B210" s="160"/>
      <c r="C210" s="193" t="s">
        <v>443</v>
      </c>
      <c r="D210" s="184"/>
      <c r="E210" s="185">
        <v>2.34</v>
      </c>
      <c r="F210" s="162"/>
      <c r="G210" s="162"/>
      <c r="H210" s="162"/>
      <c r="I210" s="162"/>
      <c r="J210" s="162"/>
      <c r="K210" s="162"/>
      <c r="L210" s="162"/>
      <c r="M210" s="162"/>
      <c r="N210" s="161"/>
      <c r="O210" s="161"/>
      <c r="P210" s="161"/>
      <c r="Q210" s="161"/>
      <c r="R210" s="162"/>
      <c r="S210" s="162"/>
      <c r="T210" s="162"/>
      <c r="U210" s="162"/>
      <c r="V210" s="162"/>
      <c r="W210" s="162"/>
      <c r="X210" s="162"/>
      <c r="Y210" s="152"/>
      <c r="Z210" s="152"/>
      <c r="AA210" s="152"/>
      <c r="AB210" s="152"/>
      <c r="AC210" s="152"/>
      <c r="AD210" s="152"/>
      <c r="AE210" s="152"/>
      <c r="AF210" s="152"/>
      <c r="AG210" s="152" t="s">
        <v>214</v>
      </c>
      <c r="AH210" s="152">
        <v>0</v>
      </c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59"/>
      <c r="B211" s="160"/>
      <c r="C211" s="193" t="s">
        <v>444</v>
      </c>
      <c r="D211" s="184"/>
      <c r="E211" s="185">
        <v>0.53</v>
      </c>
      <c r="F211" s="162"/>
      <c r="G211" s="162"/>
      <c r="H211" s="162"/>
      <c r="I211" s="162"/>
      <c r="J211" s="162"/>
      <c r="K211" s="162"/>
      <c r="L211" s="162"/>
      <c r="M211" s="162"/>
      <c r="N211" s="161"/>
      <c r="O211" s="161"/>
      <c r="P211" s="161"/>
      <c r="Q211" s="161"/>
      <c r="R211" s="162"/>
      <c r="S211" s="162"/>
      <c r="T211" s="162"/>
      <c r="U211" s="162"/>
      <c r="V211" s="162"/>
      <c r="W211" s="162"/>
      <c r="X211" s="162"/>
      <c r="Y211" s="152"/>
      <c r="Z211" s="152"/>
      <c r="AA211" s="152"/>
      <c r="AB211" s="152"/>
      <c r="AC211" s="152"/>
      <c r="AD211" s="152"/>
      <c r="AE211" s="152"/>
      <c r="AF211" s="152"/>
      <c r="AG211" s="152" t="s">
        <v>214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71">
        <v>60</v>
      </c>
      <c r="B212" s="172" t="s">
        <v>445</v>
      </c>
      <c r="C212" s="180" t="s">
        <v>446</v>
      </c>
      <c r="D212" s="173" t="s">
        <v>235</v>
      </c>
      <c r="E212" s="174">
        <v>23.568999999999999</v>
      </c>
      <c r="F212" s="175"/>
      <c r="G212" s="176">
        <f>ROUND(E212*F212,2)</f>
        <v>0</v>
      </c>
      <c r="H212" s="175">
        <v>445.73</v>
      </c>
      <c r="I212" s="176">
        <f>ROUND(E212*H212,2)</f>
        <v>10505.41</v>
      </c>
      <c r="J212" s="175">
        <v>707.27</v>
      </c>
      <c r="K212" s="176">
        <f>ROUND(E212*J212,2)</f>
        <v>16669.650000000001</v>
      </c>
      <c r="L212" s="176">
        <v>21</v>
      </c>
      <c r="M212" s="176">
        <f>G212*(1+L212/100)</f>
        <v>0</v>
      </c>
      <c r="N212" s="174">
        <v>3.8240000000000003E-2</v>
      </c>
      <c r="O212" s="174">
        <f>ROUND(E212*N212,2)</f>
        <v>0.9</v>
      </c>
      <c r="P212" s="174">
        <v>0</v>
      </c>
      <c r="Q212" s="174">
        <f>ROUND(E212*P212,2)</f>
        <v>0</v>
      </c>
      <c r="R212" s="176" t="s">
        <v>438</v>
      </c>
      <c r="S212" s="176" t="s">
        <v>204</v>
      </c>
      <c r="T212" s="177" t="s">
        <v>204</v>
      </c>
      <c r="U212" s="162">
        <v>0.92700000000000005</v>
      </c>
      <c r="V212" s="162">
        <f>ROUND(E212*U212,2)</f>
        <v>21.85</v>
      </c>
      <c r="W212" s="162"/>
      <c r="X212" s="162" t="s">
        <v>205</v>
      </c>
      <c r="Y212" s="152"/>
      <c r="Z212" s="152"/>
      <c r="AA212" s="152"/>
      <c r="AB212" s="152"/>
      <c r="AC212" s="152"/>
      <c r="AD212" s="152"/>
      <c r="AE212" s="152"/>
      <c r="AF212" s="152"/>
      <c r="AG212" s="152" t="s">
        <v>206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9"/>
      <c r="B213" s="160"/>
      <c r="C213" s="193" t="s">
        <v>442</v>
      </c>
      <c r="D213" s="184"/>
      <c r="E213" s="185"/>
      <c r="F213" s="162"/>
      <c r="G213" s="162"/>
      <c r="H213" s="162"/>
      <c r="I213" s="162"/>
      <c r="J213" s="162"/>
      <c r="K213" s="162"/>
      <c r="L213" s="162"/>
      <c r="M213" s="162"/>
      <c r="N213" s="161"/>
      <c r="O213" s="161"/>
      <c r="P213" s="161"/>
      <c r="Q213" s="161"/>
      <c r="R213" s="162"/>
      <c r="S213" s="162"/>
      <c r="T213" s="162"/>
      <c r="U213" s="162"/>
      <c r="V213" s="162"/>
      <c r="W213" s="162"/>
      <c r="X213" s="162"/>
      <c r="Y213" s="152"/>
      <c r="Z213" s="152"/>
      <c r="AA213" s="152"/>
      <c r="AB213" s="152"/>
      <c r="AC213" s="152"/>
      <c r="AD213" s="152"/>
      <c r="AE213" s="152"/>
      <c r="AF213" s="152"/>
      <c r="AG213" s="152" t="s">
        <v>214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59"/>
      <c r="B214" s="160"/>
      <c r="C214" s="193" t="s">
        <v>447</v>
      </c>
      <c r="D214" s="184"/>
      <c r="E214" s="185">
        <v>18.739999999999998</v>
      </c>
      <c r="F214" s="162"/>
      <c r="G214" s="162"/>
      <c r="H214" s="162"/>
      <c r="I214" s="162"/>
      <c r="J214" s="162"/>
      <c r="K214" s="162"/>
      <c r="L214" s="162"/>
      <c r="M214" s="162"/>
      <c r="N214" s="161"/>
      <c r="O214" s="161"/>
      <c r="P214" s="161"/>
      <c r="Q214" s="161"/>
      <c r="R214" s="162"/>
      <c r="S214" s="162"/>
      <c r="T214" s="162"/>
      <c r="U214" s="162"/>
      <c r="V214" s="162"/>
      <c r="W214" s="162"/>
      <c r="X214" s="162"/>
      <c r="Y214" s="152"/>
      <c r="Z214" s="152"/>
      <c r="AA214" s="152"/>
      <c r="AB214" s="152"/>
      <c r="AC214" s="152"/>
      <c r="AD214" s="152"/>
      <c r="AE214" s="152"/>
      <c r="AF214" s="152"/>
      <c r="AG214" s="152" t="s">
        <v>214</v>
      </c>
      <c r="AH214" s="152">
        <v>0</v>
      </c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59"/>
      <c r="B215" s="160"/>
      <c r="C215" s="193" t="s">
        <v>448</v>
      </c>
      <c r="D215" s="184"/>
      <c r="E215" s="185">
        <v>4.22</v>
      </c>
      <c r="F215" s="162"/>
      <c r="G215" s="162"/>
      <c r="H215" s="162"/>
      <c r="I215" s="162"/>
      <c r="J215" s="162"/>
      <c r="K215" s="162"/>
      <c r="L215" s="162"/>
      <c r="M215" s="162"/>
      <c r="N215" s="161"/>
      <c r="O215" s="161"/>
      <c r="P215" s="161"/>
      <c r="Q215" s="161"/>
      <c r="R215" s="162"/>
      <c r="S215" s="162"/>
      <c r="T215" s="162"/>
      <c r="U215" s="162"/>
      <c r="V215" s="162"/>
      <c r="W215" s="162"/>
      <c r="X215" s="162"/>
      <c r="Y215" s="152"/>
      <c r="Z215" s="152"/>
      <c r="AA215" s="152"/>
      <c r="AB215" s="152"/>
      <c r="AC215" s="152"/>
      <c r="AD215" s="152"/>
      <c r="AE215" s="152"/>
      <c r="AF215" s="152"/>
      <c r="AG215" s="152" t="s">
        <v>214</v>
      </c>
      <c r="AH215" s="152">
        <v>0</v>
      </c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9"/>
      <c r="B216" s="160"/>
      <c r="C216" s="193" t="s">
        <v>449</v>
      </c>
      <c r="D216" s="184"/>
      <c r="E216" s="185">
        <v>0.25</v>
      </c>
      <c r="F216" s="162"/>
      <c r="G216" s="162"/>
      <c r="H216" s="162"/>
      <c r="I216" s="162"/>
      <c r="J216" s="162"/>
      <c r="K216" s="162"/>
      <c r="L216" s="162"/>
      <c r="M216" s="162"/>
      <c r="N216" s="161"/>
      <c r="O216" s="161"/>
      <c r="P216" s="161"/>
      <c r="Q216" s="161"/>
      <c r="R216" s="162"/>
      <c r="S216" s="162"/>
      <c r="T216" s="162"/>
      <c r="U216" s="162"/>
      <c r="V216" s="162"/>
      <c r="W216" s="162"/>
      <c r="X216" s="162"/>
      <c r="Y216" s="152"/>
      <c r="Z216" s="152"/>
      <c r="AA216" s="152"/>
      <c r="AB216" s="152"/>
      <c r="AC216" s="152"/>
      <c r="AD216" s="152"/>
      <c r="AE216" s="152"/>
      <c r="AF216" s="152"/>
      <c r="AG216" s="152" t="s">
        <v>214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59"/>
      <c r="B217" s="160"/>
      <c r="C217" s="193" t="s">
        <v>450</v>
      </c>
      <c r="D217" s="184"/>
      <c r="E217" s="185">
        <v>0.36</v>
      </c>
      <c r="F217" s="162"/>
      <c r="G217" s="162"/>
      <c r="H217" s="162"/>
      <c r="I217" s="162"/>
      <c r="J217" s="162"/>
      <c r="K217" s="162"/>
      <c r="L217" s="162"/>
      <c r="M217" s="162"/>
      <c r="N217" s="161"/>
      <c r="O217" s="161"/>
      <c r="P217" s="161"/>
      <c r="Q217" s="161"/>
      <c r="R217" s="162"/>
      <c r="S217" s="162"/>
      <c r="T217" s="162"/>
      <c r="U217" s="162"/>
      <c r="V217" s="162"/>
      <c r="W217" s="162"/>
      <c r="X217" s="162"/>
      <c r="Y217" s="152"/>
      <c r="Z217" s="152"/>
      <c r="AA217" s="152"/>
      <c r="AB217" s="152"/>
      <c r="AC217" s="152"/>
      <c r="AD217" s="152"/>
      <c r="AE217" s="152"/>
      <c r="AF217" s="152"/>
      <c r="AG217" s="152" t="s">
        <v>214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86">
        <v>61</v>
      </c>
      <c r="B218" s="187" t="s">
        <v>451</v>
      </c>
      <c r="C218" s="194" t="s">
        <v>452</v>
      </c>
      <c r="D218" s="188" t="s">
        <v>235</v>
      </c>
      <c r="E218" s="189">
        <v>23.568999999999999</v>
      </c>
      <c r="F218" s="190"/>
      <c r="G218" s="191">
        <f>ROUND(E218*F218,2)</f>
        <v>0</v>
      </c>
      <c r="H218" s="190">
        <v>0</v>
      </c>
      <c r="I218" s="191">
        <f>ROUND(E218*H218,2)</f>
        <v>0</v>
      </c>
      <c r="J218" s="190">
        <v>335.5</v>
      </c>
      <c r="K218" s="191">
        <f>ROUND(E218*J218,2)</f>
        <v>7907.4</v>
      </c>
      <c r="L218" s="191">
        <v>21</v>
      </c>
      <c r="M218" s="191">
        <f>G218*(1+L218/100)</f>
        <v>0</v>
      </c>
      <c r="N218" s="189">
        <v>0</v>
      </c>
      <c r="O218" s="189">
        <f>ROUND(E218*N218,2)</f>
        <v>0</v>
      </c>
      <c r="P218" s="189">
        <v>0</v>
      </c>
      <c r="Q218" s="189">
        <f>ROUND(E218*P218,2)</f>
        <v>0</v>
      </c>
      <c r="R218" s="191" t="s">
        <v>438</v>
      </c>
      <c r="S218" s="191" t="s">
        <v>204</v>
      </c>
      <c r="T218" s="192" t="s">
        <v>204</v>
      </c>
      <c r="U218" s="162">
        <v>0.52600000000000002</v>
      </c>
      <c r="V218" s="162">
        <f>ROUND(E218*U218,2)</f>
        <v>12.4</v>
      </c>
      <c r="W218" s="162"/>
      <c r="X218" s="162" t="s">
        <v>205</v>
      </c>
      <c r="Y218" s="152"/>
      <c r="Z218" s="152"/>
      <c r="AA218" s="152"/>
      <c r="AB218" s="152"/>
      <c r="AC218" s="152"/>
      <c r="AD218" s="152"/>
      <c r="AE218" s="152"/>
      <c r="AF218" s="152"/>
      <c r="AG218" s="152" t="s">
        <v>206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">
      <c r="A219" s="171">
        <v>62</v>
      </c>
      <c r="B219" s="172" t="s">
        <v>453</v>
      </c>
      <c r="C219" s="180" t="s">
        <v>454</v>
      </c>
      <c r="D219" s="173" t="s">
        <v>318</v>
      </c>
      <c r="E219" s="174">
        <v>0.11011</v>
      </c>
      <c r="F219" s="175"/>
      <c r="G219" s="176">
        <f>ROUND(E219*F219,2)</f>
        <v>0</v>
      </c>
      <c r="H219" s="175">
        <v>48170.09</v>
      </c>
      <c r="I219" s="176">
        <f>ROUND(E219*H219,2)</f>
        <v>5304.01</v>
      </c>
      <c r="J219" s="175">
        <v>30699.91</v>
      </c>
      <c r="K219" s="176">
        <f>ROUND(E219*J219,2)</f>
        <v>3380.37</v>
      </c>
      <c r="L219" s="176">
        <v>21</v>
      </c>
      <c r="M219" s="176">
        <f>G219*(1+L219/100)</f>
        <v>0</v>
      </c>
      <c r="N219" s="174">
        <v>1.01701</v>
      </c>
      <c r="O219" s="174">
        <f>ROUND(E219*N219,2)</f>
        <v>0.11</v>
      </c>
      <c r="P219" s="174">
        <v>0</v>
      </c>
      <c r="Q219" s="174">
        <f>ROUND(E219*P219,2)</f>
        <v>0</v>
      </c>
      <c r="R219" s="176" t="s">
        <v>438</v>
      </c>
      <c r="S219" s="176" t="s">
        <v>204</v>
      </c>
      <c r="T219" s="177" t="s">
        <v>204</v>
      </c>
      <c r="U219" s="162">
        <v>56.345999999999997</v>
      </c>
      <c r="V219" s="162">
        <f>ROUND(E219*U219,2)</f>
        <v>6.2</v>
      </c>
      <c r="W219" s="162"/>
      <c r="X219" s="162" t="s">
        <v>205</v>
      </c>
      <c r="Y219" s="152"/>
      <c r="Z219" s="152"/>
      <c r="AA219" s="152"/>
      <c r="AB219" s="152"/>
      <c r="AC219" s="152"/>
      <c r="AD219" s="152"/>
      <c r="AE219" s="152"/>
      <c r="AF219" s="152"/>
      <c r="AG219" s="152" t="s">
        <v>206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59"/>
      <c r="B220" s="160"/>
      <c r="C220" s="193" t="s">
        <v>455</v>
      </c>
      <c r="D220" s="184"/>
      <c r="E220" s="185">
        <v>0.11</v>
      </c>
      <c r="F220" s="162"/>
      <c r="G220" s="162"/>
      <c r="H220" s="162"/>
      <c r="I220" s="162"/>
      <c r="J220" s="162"/>
      <c r="K220" s="162"/>
      <c r="L220" s="162"/>
      <c r="M220" s="162"/>
      <c r="N220" s="161"/>
      <c r="O220" s="161"/>
      <c r="P220" s="161"/>
      <c r="Q220" s="161"/>
      <c r="R220" s="162"/>
      <c r="S220" s="162"/>
      <c r="T220" s="162"/>
      <c r="U220" s="162"/>
      <c r="V220" s="162"/>
      <c r="W220" s="162"/>
      <c r="X220" s="162"/>
      <c r="Y220" s="152"/>
      <c r="Z220" s="152"/>
      <c r="AA220" s="152"/>
      <c r="AB220" s="152"/>
      <c r="AC220" s="152"/>
      <c r="AD220" s="152"/>
      <c r="AE220" s="152"/>
      <c r="AF220" s="152"/>
      <c r="AG220" s="152" t="s">
        <v>214</v>
      </c>
      <c r="AH220" s="152">
        <v>0</v>
      </c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86">
        <v>63</v>
      </c>
      <c r="B221" s="187" t="s">
        <v>456</v>
      </c>
      <c r="C221" s="194" t="s">
        <v>457</v>
      </c>
      <c r="D221" s="188" t="s">
        <v>202</v>
      </c>
      <c r="E221" s="189">
        <v>1</v>
      </c>
      <c r="F221" s="190"/>
      <c r="G221" s="191">
        <f>ROUND(E221*F221,2)</f>
        <v>0</v>
      </c>
      <c r="H221" s="190">
        <v>0</v>
      </c>
      <c r="I221" s="191">
        <f>ROUND(E221*H221,2)</f>
        <v>0</v>
      </c>
      <c r="J221" s="190">
        <v>1450</v>
      </c>
      <c r="K221" s="191">
        <f>ROUND(E221*J221,2)</f>
        <v>1450</v>
      </c>
      <c r="L221" s="191">
        <v>21</v>
      </c>
      <c r="M221" s="191">
        <f>G221*(1+L221/100)</f>
        <v>0</v>
      </c>
      <c r="N221" s="189">
        <v>0</v>
      </c>
      <c r="O221" s="189">
        <f>ROUND(E221*N221,2)</f>
        <v>0</v>
      </c>
      <c r="P221" s="189">
        <v>0</v>
      </c>
      <c r="Q221" s="189">
        <f>ROUND(E221*P221,2)</f>
        <v>0</v>
      </c>
      <c r="R221" s="191"/>
      <c r="S221" s="191" t="s">
        <v>151</v>
      </c>
      <c r="T221" s="192" t="s">
        <v>152</v>
      </c>
      <c r="U221" s="162">
        <v>0</v>
      </c>
      <c r="V221" s="162">
        <f>ROUND(E221*U221,2)</f>
        <v>0</v>
      </c>
      <c r="W221" s="162"/>
      <c r="X221" s="162" t="s">
        <v>205</v>
      </c>
      <c r="Y221" s="152"/>
      <c r="Z221" s="152"/>
      <c r="AA221" s="152"/>
      <c r="AB221" s="152"/>
      <c r="AC221" s="152"/>
      <c r="AD221" s="152"/>
      <c r="AE221" s="152"/>
      <c r="AF221" s="152"/>
      <c r="AG221" s="152" t="s">
        <v>206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x14ac:dyDescent="0.2">
      <c r="A222" s="164" t="s">
        <v>146</v>
      </c>
      <c r="B222" s="165" t="s">
        <v>91</v>
      </c>
      <c r="C222" s="179" t="s">
        <v>92</v>
      </c>
      <c r="D222" s="166"/>
      <c r="E222" s="167"/>
      <c r="F222" s="168"/>
      <c r="G222" s="168">
        <f>SUMIF(AG223:AG268,"&lt;&gt;NOR",G223:G268)</f>
        <v>0</v>
      </c>
      <c r="H222" s="168"/>
      <c r="I222" s="168">
        <f>SUM(I223:I268)</f>
        <v>267137.2</v>
      </c>
      <c r="J222" s="168"/>
      <c r="K222" s="168">
        <f>SUM(K223:K268)</f>
        <v>91790.15</v>
      </c>
      <c r="L222" s="168"/>
      <c r="M222" s="168">
        <f>SUM(M223:M268)</f>
        <v>0</v>
      </c>
      <c r="N222" s="167"/>
      <c r="O222" s="167">
        <f>SUM(O223:O268)</f>
        <v>415.71000000000004</v>
      </c>
      <c r="P222" s="167"/>
      <c r="Q222" s="167">
        <f>SUM(Q223:Q268)</f>
        <v>0</v>
      </c>
      <c r="R222" s="168"/>
      <c r="S222" s="168"/>
      <c r="T222" s="169"/>
      <c r="U222" s="163"/>
      <c r="V222" s="163">
        <f>SUM(V223:V268)</f>
        <v>44.66</v>
      </c>
      <c r="W222" s="163"/>
      <c r="X222" s="163"/>
      <c r="AG222" t="s">
        <v>147</v>
      </c>
    </row>
    <row r="223" spans="1:60" ht="22.5" outlineLevel="1" x14ac:dyDescent="0.2">
      <c r="A223" s="171">
        <v>64</v>
      </c>
      <c r="B223" s="172" t="s">
        <v>458</v>
      </c>
      <c r="C223" s="180" t="s">
        <v>459</v>
      </c>
      <c r="D223" s="173" t="s">
        <v>235</v>
      </c>
      <c r="E223" s="174">
        <v>322.03500000000003</v>
      </c>
      <c r="F223" s="175"/>
      <c r="G223" s="176">
        <f>ROUND(E223*F223,2)</f>
        <v>0</v>
      </c>
      <c r="H223" s="175">
        <v>109.67</v>
      </c>
      <c r="I223" s="176">
        <f>ROUND(E223*H223,2)</f>
        <v>35317.58</v>
      </c>
      <c r="J223" s="175">
        <v>25.83</v>
      </c>
      <c r="K223" s="176">
        <f>ROUND(E223*J223,2)</f>
        <v>8318.16</v>
      </c>
      <c r="L223" s="176">
        <v>21</v>
      </c>
      <c r="M223" s="176">
        <f>G223*(1+L223/100)</f>
        <v>0</v>
      </c>
      <c r="N223" s="174">
        <v>0.28799999999999998</v>
      </c>
      <c r="O223" s="174">
        <f>ROUND(E223*N223,2)</f>
        <v>92.75</v>
      </c>
      <c r="P223" s="174">
        <v>0</v>
      </c>
      <c r="Q223" s="174">
        <f>ROUND(E223*P223,2)</f>
        <v>0</v>
      </c>
      <c r="R223" s="176" t="s">
        <v>326</v>
      </c>
      <c r="S223" s="176" t="s">
        <v>204</v>
      </c>
      <c r="T223" s="177" t="s">
        <v>204</v>
      </c>
      <c r="U223" s="162">
        <v>2.3E-2</v>
      </c>
      <c r="V223" s="162">
        <f>ROUND(E223*U223,2)</f>
        <v>7.41</v>
      </c>
      <c r="W223" s="162"/>
      <c r="X223" s="162" t="s">
        <v>205</v>
      </c>
      <c r="Y223" s="152"/>
      <c r="Z223" s="152"/>
      <c r="AA223" s="152"/>
      <c r="AB223" s="152"/>
      <c r="AC223" s="152"/>
      <c r="AD223" s="152"/>
      <c r="AE223" s="152"/>
      <c r="AF223" s="152"/>
      <c r="AG223" s="152" t="s">
        <v>206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">
      <c r="A224" s="159"/>
      <c r="B224" s="160"/>
      <c r="C224" s="193" t="s">
        <v>246</v>
      </c>
      <c r="D224" s="184"/>
      <c r="E224" s="185"/>
      <c r="F224" s="162"/>
      <c r="G224" s="162"/>
      <c r="H224" s="162"/>
      <c r="I224" s="162"/>
      <c r="J224" s="162"/>
      <c r="K224" s="162"/>
      <c r="L224" s="162"/>
      <c r="M224" s="162"/>
      <c r="N224" s="161"/>
      <c r="O224" s="161"/>
      <c r="P224" s="161"/>
      <c r="Q224" s="161"/>
      <c r="R224" s="162"/>
      <c r="S224" s="162"/>
      <c r="T224" s="162"/>
      <c r="U224" s="162"/>
      <c r="V224" s="162"/>
      <c r="W224" s="162"/>
      <c r="X224" s="162"/>
      <c r="Y224" s="152"/>
      <c r="Z224" s="152"/>
      <c r="AA224" s="152"/>
      <c r="AB224" s="152"/>
      <c r="AC224" s="152"/>
      <c r="AD224" s="152"/>
      <c r="AE224" s="152"/>
      <c r="AF224" s="152"/>
      <c r="AG224" s="152" t="s">
        <v>214</v>
      </c>
      <c r="AH224" s="152">
        <v>0</v>
      </c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59"/>
      <c r="B225" s="160"/>
      <c r="C225" s="193" t="s">
        <v>460</v>
      </c>
      <c r="D225" s="184"/>
      <c r="E225" s="185">
        <v>289.8</v>
      </c>
      <c r="F225" s="162"/>
      <c r="G225" s="162"/>
      <c r="H225" s="162"/>
      <c r="I225" s="162"/>
      <c r="J225" s="162"/>
      <c r="K225" s="162"/>
      <c r="L225" s="162"/>
      <c r="M225" s="162"/>
      <c r="N225" s="161"/>
      <c r="O225" s="161"/>
      <c r="P225" s="161"/>
      <c r="Q225" s="161"/>
      <c r="R225" s="162"/>
      <c r="S225" s="162"/>
      <c r="T225" s="162"/>
      <c r="U225" s="162"/>
      <c r="V225" s="162"/>
      <c r="W225" s="162"/>
      <c r="X225" s="162"/>
      <c r="Y225" s="152"/>
      <c r="Z225" s="152"/>
      <c r="AA225" s="152"/>
      <c r="AB225" s="152"/>
      <c r="AC225" s="152"/>
      <c r="AD225" s="152"/>
      <c r="AE225" s="152"/>
      <c r="AF225" s="152"/>
      <c r="AG225" s="152" t="s">
        <v>214</v>
      </c>
      <c r="AH225" s="152">
        <v>0</v>
      </c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59"/>
      <c r="B226" s="160"/>
      <c r="C226" s="193" t="s">
        <v>248</v>
      </c>
      <c r="D226" s="184"/>
      <c r="E226" s="185"/>
      <c r="F226" s="162"/>
      <c r="G226" s="162"/>
      <c r="H226" s="162"/>
      <c r="I226" s="162"/>
      <c r="J226" s="162"/>
      <c r="K226" s="162"/>
      <c r="L226" s="162"/>
      <c r="M226" s="162"/>
      <c r="N226" s="161"/>
      <c r="O226" s="161"/>
      <c r="P226" s="161"/>
      <c r="Q226" s="161"/>
      <c r="R226" s="162"/>
      <c r="S226" s="162"/>
      <c r="T226" s="162"/>
      <c r="U226" s="162"/>
      <c r="V226" s="162"/>
      <c r="W226" s="162"/>
      <c r="X226" s="162"/>
      <c r="Y226" s="152"/>
      <c r="Z226" s="152"/>
      <c r="AA226" s="152"/>
      <c r="AB226" s="152"/>
      <c r="AC226" s="152"/>
      <c r="AD226" s="152"/>
      <c r="AE226" s="152"/>
      <c r="AF226" s="152"/>
      <c r="AG226" s="152" t="s">
        <v>214</v>
      </c>
      <c r="AH226" s="152">
        <v>0</v>
      </c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59"/>
      <c r="B227" s="160"/>
      <c r="C227" s="193" t="s">
        <v>461</v>
      </c>
      <c r="D227" s="184"/>
      <c r="E227" s="185">
        <v>5.46</v>
      </c>
      <c r="F227" s="162"/>
      <c r="G227" s="162"/>
      <c r="H227" s="162"/>
      <c r="I227" s="162"/>
      <c r="J227" s="162"/>
      <c r="K227" s="162"/>
      <c r="L227" s="162"/>
      <c r="M227" s="162"/>
      <c r="N227" s="161"/>
      <c r="O227" s="161"/>
      <c r="P227" s="161"/>
      <c r="Q227" s="161"/>
      <c r="R227" s="162"/>
      <c r="S227" s="162"/>
      <c r="T227" s="162"/>
      <c r="U227" s="162"/>
      <c r="V227" s="162"/>
      <c r="W227" s="162"/>
      <c r="X227" s="162"/>
      <c r="Y227" s="152"/>
      <c r="Z227" s="152"/>
      <c r="AA227" s="152"/>
      <c r="AB227" s="152"/>
      <c r="AC227" s="152"/>
      <c r="AD227" s="152"/>
      <c r="AE227" s="152"/>
      <c r="AF227" s="152"/>
      <c r="AG227" s="152" t="s">
        <v>214</v>
      </c>
      <c r="AH227" s="152">
        <v>0</v>
      </c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 x14ac:dyDescent="0.2">
      <c r="A228" s="159"/>
      <c r="B228" s="160"/>
      <c r="C228" s="193" t="s">
        <v>250</v>
      </c>
      <c r="D228" s="184"/>
      <c r="E228" s="185"/>
      <c r="F228" s="162"/>
      <c r="G228" s="162"/>
      <c r="H228" s="162"/>
      <c r="I228" s="162"/>
      <c r="J228" s="162"/>
      <c r="K228" s="162"/>
      <c r="L228" s="162"/>
      <c r="M228" s="162"/>
      <c r="N228" s="161"/>
      <c r="O228" s="161"/>
      <c r="P228" s="161"/>
      <c r="Q228" s="161"/>
      <c r="R228" s="162"/>
      <c r="S228" s="162"/>
      <c r="T228" s="162"/>
      <c r="U228" s="162"/>
      <c r="V228" s="162"/>
      <c r="W228" s="162"/>
      <c r="X228" s="162"/>
      <c r="Y228" s="152"/>
      <c r="Z228" s="152"/>
      <c r="AA228" s="152"/>
      <c r="AB228" s="152"/>
      <c r="AC228" s="152"/>
      <c r="AD228" s="152"/>
      <c r="AE228" s="152"/>
      <c r="AF228" s="152"/>
      <c r="AG228" s="152" t="s">
        <v>214</v>
      </c>
      <c r="AH228" s="152">
        <v>0</v>
      </c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59"/>
      <c r="B229" s="160"/>
      <c r="C229" s="193" t="s">
        <v>462</v>
      </c>
      <c r="D229" s="184"/>
      <c r="E229" s="185">
        <v>0.53</v>
      </c>
      <c r="F229" s="162"/>
      <c r="G229" s="162"/>
      <c r="H229" s="162"/>
      <c r="I229" s="162"/>
      <c r="J229" s="162"/>
      <c r="K229" s="162"/>
      <c r="L229" s="162"/>
      <c r="M229" s="162"/>
      <c r="N229" s="161"/>
      <c r="O229" s="161"/>
      <c r="P229" s="161"/>
      <c r="Q229" s="161"/>
      <c r="R229" s="162"/>
      <c r="S229" s="162"/>
      <c r="T229" s="162"/>
      <c r="U229" s="162"/>
      <c r="V229" s="162"/>
      <c r="W229" s="162"/>
      <c r="X229" s="162"/>
      <c r="Y229" s="152"/>
      <c r="Z229" s="152"/>
      <c r="AA229" s="152"/>
      <c r="AB229" s="152"/>
      <c r="AC229" s="152"/>
      <c r="AD229" s="152"/>
      <c r="AE229" s="152"/>
      <c r="AF229" s="152"/>
      <c r="AG229" s="152" t="s">
        <v>214</v>
      </c>
      <c r="AH229" s="152">
        <v>0</v>
      </c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59"/>
      <c r="B230" s="160"/>
      <c r="C230" s="193" t="s">
        <v>252</v>
      </c>
      <c r="D230" s="184"/>
      <c r="E230" s="185"/>
      <c r="F230" s="162"/>
      <c r="G230" s="162"/>
      <c r="H230" s="162"/>
      <c r="I230" s="162"/>
      <c r="J230" s="162"/>
      <c r="K230" s="162"/>
      <c r="L230" s="162"/>
      <c r="M230" s="162"/>
      <c r="N230" s="161"/>
      <c r="O230" s="161"/>
      <c r="P230" s="161"/>
      <c r="Q230" s="161"/>
      <c r="R230" s="162"/>
      <c r="S230" s="162"/>
      <c r="T230" s="162"/>
      <c r="U230" s="162"/>
      <c r="V230" s="162"/>
      <c r="W230" s="162"/>
      <c r="X230" s="162"/>
      <c r="Y230" s="152"/>
      <c r="Z230" s="152"/>
      <c r="AA230" s="152"/>
      <c r="AB230" s="152"/>
      <c r="AC230" s="152"/>
      <c r="AD230" s="152"/>
      <c r="AE230" s="152"/>
      <c r="AF230" s="152"/>
      <c r="AG230" s="152" t="s">
        <v>214</v>
      </c>
      <c r="AH230" s="152">
        <v>0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59"/>
      <c r="B231" s="160"/>
      <c r="C231" s="193" t="s">
        <v>463</v>
      </c>
      <c r="D231" s="184"/>
      <c r="E231" s="185">
        <v>12.6</v>
      </c>
      <c r="F231" s="162"/>
      <c r="G231" s="162"/>
      <c r="H231" s="162"/>
      <c r="I231" s="162"/>
      <c r="J231" s="162"/>
      <c r="K231" s="162"/>
      <c r="L231" s="162"/>
      <c r="M231" s="162"/>
      <c r="N231" s="161"/>
      <c r="O231" s="161"/>
      <c r="P231" s="161"/>
      <c r="Q231" s="161"/>
      <c r="R231" s="162"/>
      <c r="S231" s="162"/>
      <c r="T231" s="162"/>
      <c r="U231" s="162"/>
      <c r="V231" s="162"/>
      <c r="W231" s="162"/>
      <c r="X231" s="162"/>
      <c r="Y231" s="152"/>
      <c r="Z231" s="152"/>
      <c r="AA231" s="152"/>
      <c r="AB231" s="152"/>
      <c r="AC231" s="152"/>
      <c r="AD231" s="152"/>
      <c r="AE231" s="152"/>
      <c r="AF231" s="152"/>
      <c r="AG231" s="152" t="s">
        <v>214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1" x14ac:dyDescent="0.2">
      <c r="A232" s="159"/>
      <c r="B232" s="160"/>
      <c r="C232" s="193" t="s">
        <v>254</v>
      </c>
      <c r="D232" s="184"/>
      <c r="E232" s="185"/>
      <c r="F232" s="162"/>
      <c r="G232" s="162"/>
      <c r="H232" s="162"/>
      <c r="I232" s="162"/>
      <c r="J232" s="162"/>
      <c r="K232" s="162"/>
      <c r="L232" s="162"/>
      <c r="M232" s="162"/>
      <c r="N232" s="161"/>
      <c r="O232" s="161"/>
      <c r="P232" s="161"/>
      <c r="Q232" s="161"/>
      <c r="R232" s="162"/>
      <c r="S232" s="162"/>
      <c r="T232" s="162"/>
      <c r="U232" s="162"/>
      <c r="V232" s="162"/>
      <c r="W232" s="162"/>
      <c r="X232" s="162"/>
      <c r="Y232" s="152"/>
      <c r="Z232" s="152"/>
      <c r="AA232" s="152"/>
      <c r="AB232" s="152"/>
      <c r="AC232" s="152"/>
      <c r="AD232" s="152"/>
      <c r="AE232" s="152"/>
      <c r="AF232" s="152"/>
      <c r="AG232" s="152" t="s">
        <v>214</v>
      </c>
      <c r="AH232" s="152">
        <v>0</v>
      </c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59"/>
      <c r="B233" s="160"/>
      <c r="C233" s="193" t="s">
        <v>464</v>
      </c>
      <c r="D233" s="184"/>
      <c r="E233" s="185">
        <v>4.2</v>
      </c>
      <c r="F233" s="162"/>
      <c r="G233" s="162"/>
      <c r="H233" s="162"/>
      <c r="I233" s="162"/>
      <c r="J233" s="162"/>
      <c r="K233" s="162"/>
      <c r="L233" s="162"/>
      <c r="M233" s="162"/>
      <c r="N233" s="161"/>
      <c r="O233" s="161"/>
      <c r="P233" s="161"/>
      <c r="Q233" s="161"/>
      <c r="R233" s="162"/>
      <c r="S233" s="162"/>
      <c r="T233" s="162"/>
      <c r="U233" s="162"/>
      <c r="V233" s="162"/>
      <c r="W233" s="162"/>
      <c r="X233" s="162"/>
      <c r="Y233" s="152"/>
      <c r="Z233" s="152"/>
      <c r="AA233" s="152"/>
      <c r="AB233" s="152"/>
      <c r="AC233" s="152"/>
      <c r="AD233" s="152"/>
      <c r="AE233" s="152"/>
      <c r="AF233" s="152"/>
      <c r="AG233" s="152" t="s">
        <v>214</v>
      </c>
      <c r="AH233" s="152">
        <v>0</v>
      </c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59"/>
      <c r="B234" s="160"/>
      <c r="C234" s="193" t="s">
        <v>256</v>
      </c>
      <c r="D234" s="184"/>
      <c r="E234" s="185"/>
      <c r="F234" s="162"/>
      <c r="G234" s="162"/>
      <c r="H234" s="162"/>
      <c r="I234" s="162"/>
      <c r="J234" s="162"/>
      <c r="K234" s="162"/>
      <c r="L234" s="162"/>
      <c r="M234" s="162"/>
      <c r="N234" s="161"/>
      <c r="O234" s="161"/>
      <c r="P234" s="161"/>
      <c r="Q234" s="161"/>
      <c r="R234" s="162"/>
      <c r="S234" s="162"/>
      <c r="T234" s="162"/>
      <c r="U234" s="162"/>
      <c r="V234" s="162"/>
      <c r="W234" s="162"/>
      <c r="X234" s="162"/>
      <c r="Y234" s="152"/>
      <c r="Z234" s="152"/>
      <c r="AA234" s="152"/>
      <c r="AB234" s="152"/>
      <c r="AC234" s="152"/>
      <c r="AD234" s="152"/>
      <c r="AE234" s="152"/>
      <c r="AF234" s="152"/>
      <c r="AG234" s="152" t="s">
        <v>214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59"/>
      <c r="B235" s="160"/>
      <c r="C235" s="193" t="s">
        <v>465</v>
      </c>
      <c r="D235" s="184"/>
      <c r="E235" s="185">
        <v>9.4499999999999993</v>
      </c>
      <c r="F235" s="162"/>
      <c r="G235" s="162"/>
      <c r="H235" s="162"/>
      <c r="I235" s="162"/>
      <c r="J235" s="162"/>
      <c r="K235" s="162"/>
      <c r="L235" s="162"/>
      <c r="M235" s="162"/>
      <c r="N235" s="161"/>
      <c r="O235" s="161"/>
      <c r="P235" s="161"/>
      <c r="Q235" s="161"/>
      <c r="R235" s="162"/>
      <c r="S235" s="162"/>
      <c r="T235" s="162"/>
      <c r="U235" s="162"/>
      <c r="V235" s="162"/>
      <c r="W235" s="162"/>
      <c r="X235" s="162"/>
      <c r="Y235" s="152"/>
      <c r="Z235" s="152"/>
      <c r="AA235" s="152"/>
      <c r="AB235" s="152"/>
      <c r="AC235" s="152"/>
      <c r="AD235" s="152"/>
      <c r="AE235" s="152"/>
      <c r="AF235" s="152"/>
      <c r="AG235" s="152" t="s">
        <v>214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ht="22.5" outlineLevel="1" x14ac:dyDescent="0.2">
      <c r="A236" s="171">
        <v>65</v>
      </c>
      <c r="B236" s="172" t="s">
        <v>466</v>
      </c>
      <c r="C236" s="180" t="s">
        <v>467</v>
      </c>
      <c r="D236" s="173" t="s">
        <v>235</v>
      </c>
      <c r="E236" s="174">
        <v>337.37</v>
      </c>
      <c r="F236" s="175"/>
      <c r="G236" s="176">
        <f>ROUND(E236*F236,2)</f>
        <v>0</v>
      </c>
      <c r="H236" s="175">
        <v>164.49</v>
      </c>
      <c r="I236" s="176">
        <f>ROUND(E236*H236,2)</f>
        <v>55493.99</v>
      </c>
      <c r="J236" s="175">
        <v>30.51</v>
      </c>
      <c r="K236" s="176">
        <f>ROUND(E236*J236,2)</f>
        <v>10293.16</v>
      </c>
      <c r="L236" s="176">
        <v>21</v>
      </c>
      <c r="M236" s="176">
        <f>G236*(1+L236/100)</f>
        <v>0</v>
      </c>
      <c r="N236" s="174">
        <v>0.378</v>
      </c>
      <c r="O236" s="174">
        <f>ROUND(E236*N236,2)</f>
        <v>127.53</v>
      </c>
      <c r="P236" s="174">
        <v>0</v>
      </c>
      <c r="Q236" s="174">
        <f>ROUND(E236*P236,2)</f>
        <v>0</v>
      </c>
      <c r="R236" s="176" t="s">
        <v>326</v>
      </c>
      <c r="S236" s="176" t="s">
        <v>204</v>
      </c>
      <c r="T236" s="177" t="s">
        <v>204</v>
      </c>
      <c r="U236" s="162">
        <v>2.5999999999999999E-2</v>
      </c>
      <c r="V236" s="162">
        <f>ROUND(E236*U236,2)</f>
        <v>8.77</v>
      </c>
      <c r="W236" s="162"/>
      <c r="X236" s="162" t="s">
        <v>205</v>
      </c>
      <c r="Y236" s="152"/>
      <c r="Z236" s="152"/>
      <c r="AA236" s="152"/>
      <c r="AB236" s="152"/>
      <c r="AC236" s="152"/>
      <c r="AD236" s="152"/>
      <c r="AE236" s="152"/>
      <c r="AF236" s="152"/>
      <c r="AG236" s="152" t="s">
        <v>206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59"/>
      <c r="B237" s="160"/>
      <c r="C237" s="193" t="s">
        <v>246</v>
      </c>
      <c r="D237" s="184"/>
      <c r="E237" s="185"/>
      <c r="F237" s="162"/>
      <c r="G237" s="162"/>
      <c r="H237" s="162"/>
      <c r="I237" s="162"/>
      <c r="J237" s="162"/>
      <c r="K237" s="162"/>
      <c r="L237" s="162"/>
      <c r="M237" s="162"/>
      <c r="N237" s="161"/>
      <c r="O237" s="161"/>
      <c r="P237" s="161"/>
      <c r="Q237" s="161"/>
      <c r="R237" s="162"/>
      <c r="S237" s="162"/>
      <c r="T237" s="162"/>
      <c r="U237" s="162"/>
      <c r="V237" s="162"/>
      <c r="W237" s="162"/>
      <c r="X237" s="162"/>
      <c r="Y237" s="152"/>
      <c r="Z237" s="152"/>
      <c r="AA237" s="152"/>
      <c r="AB237" s="152"/>
      <c r="AC237" s="152"/>
      <c r="AD237" s="152"/>
      <c r="AE237" s="152"/>
      <c r="AF237" s="152"/>
      <c r="AG237" s="152" t="s">
        <v>214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">
      <c r="A238" s="159"/>
      <c r="B238" s="160"/>
      <c r="C238" s="193" t="s">
        <v>247</v>
      </c>
      <c r="D238" s="184"/>
      <c r="E238" s="185">
        <v>303.60000000000002</v>
      </c>
      <c r="F238" s="162"/>
      <c r="G238" s="162"/>
      <c r="H238" s="162"/>
      <c r="I238" s="162"/>
      <c r="J238" s="162"/>
      <c r="K238" s="162"/>
      <c r="L238" s="162"/>
      <c r="M238" s="162"/>
      <c r="N238" s="161"/>
      <c r="O238" s="161"/>
      <c r="P238" s="161"/>
      <c r="Q238" s="161"/>
      <c r="R238" s="162"/>
      <c r="S238" s="162"/>
      <c r="T238" s="162"/>
      <c r="U238" s="162"/>
      <c r="V238" s="162"/>
      <c r="W238" s="162"/>
      <c r="X238" s="162"/>
      <c r="Y238" s="152"/>
      <c r="Z238" s="152"/>
      <c r="AA238" s="152"/>
      <c r="AB238" s="152"/>
      <c r="AC238" s="152"/>
      <c r="AD238" s="152"/>
      <c r="AE238" s="152"/>
      <c r="AF238" s="152"/>
      <c r="AG238" s="152" t="s">
        <v>214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59"/>
      <c r="B239" s="160"/>
      <c r="C239" s="193" t="s">
        <v>248</v>
      </c>
      <c r="D239" s="184"/>
      <c r="E239" s="185"/>
      <c r="F239" s="162"/>
      <c r="G239" s="162"/>
      <c r="H239" s="162"/>
      <c r="I239" s="162"/>
      <c r="J239" s="162"/>
      <c r="K239" s="162"/>
      <c r="L239" s="162"/>
      <c r="M239" s="162"/>
      <c r="N239" s="161"/>
      <c r="O239" s="161"/>
      <c r="P239" s="161"/>
      <c r="Q239" s="161"/>
      <c r="R239" s="162"/>
      <c r="S239" s="162"/>
      <c r="T239" s="162"/>
      <c r="U239" s="162"/>
      <c r="V239" s="162"/>
      <c r="W239" s="162"/>
      <c r="X239" s="162"/>
      <c r="Y239" s="152"/>
      <c r="Z239" s="152"/>
      <c r="AA239" s="152"/>
      <c r="AB239" s="152"/>
      <c r="AC239" s="152"/>
      <c r="AD239" s="152"/>
      <c r="AE239" s="152"/>
      <c r="AF239" s="152"/>
      <c r="AG239" s="152" t="s">
        <v>214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59"/>
      <c r="B240" s="160"/>
      <c r="C240" s="193" t="s">
        <v>249</v>
      </c>
      <c r="D240" s="184"/>
      <c r="E240" s="185">
        <v>5.72</v>
      </c>
      <c r="F240" s="162"/>
      <c r="G240" s="162"/>
      <c r="H240" s="162"/>
      <c r="I240" s="162"/>
      <c r="J240" s="162"/>
      <c r="K240" s="162"/>
      <c r="L240" s="162"/>
      <c r="M240" s="162"/>
      <c r="N240" s="161"/>
      <c r="O240" s="161"/>
      <c r="P240" s="161"/>
      <c r="Q240" s="161"/>
      <c r="R240" s="162"/>
      <c r="S240" s="162"/>
      <c r="T240" s="162"/>
      <c r="U240" s="162"/>
      <c r="V240" s="162"/>
      <c r="W240" s="162"/>
      <c r="X240" s="162"/>
      <c r="Y240" s="152"/>
      <c r="Z240" s="152"/>
      <c r="AA240" s="152"/>
      <c r="AB240" s="152"/>
      <c r="AC240" s="152"/>
      <c r="AD240" s="152"/>
      <c r="AE240" s="152"/>
      <c r="AF240" s="152"/>
      <c r="AG240" s="152" t="s">
        <v>214</v>
      </c>
      <c r="AH240" s="152">
        <v>0</v>
      </c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59"/>
      <c r="B241" s="160"/>
      <c r="C241" s="193" t="s">
        <v>250</v>
      </c>
      <c r="D241" s="184"/>
      <c r="E241" s="185"/>
      <c r="F241" s="162"/>
      <c r="G241" s="162"/>
      <c r="H241" s="162"/>
      <c r="I241" s="162"/>
      <c r="J241" s="162"/>
      <c r="K241" s="162"/>
      <c r="L241" s="162"/>
      <c r="M241" s="162"/>
      <c r="N241" s="161"/>
      <c r="O241" s="161"/>
      <c r="P241" s="161"/>
      <c r="Q241" s="161"/>
      <c r="R241" s="162"/>
      <c r="S241" s="162"/>
      <c r="T241" s="162"/>
      <c r="U241" s="162"/>
      <c r="V241" s="162"/>
      <c r="W241" s="162"/>
      <c r="X241" s="162"/>
      <c r="Y241" s="152"/>
      <c r="Z241" s="152"/>
      <c r="AA241" s="152"/>
      <c r="AB241" s="152"/>
      <c r="AC241" s="152"/>
      <c r="AD241" s="152"/>
      <c r="AE241" s="152"/>
      <c r="AF241" s="152"/>
      <c r="AG241" s="152" t="s">
        <v>214</v>
      </c>
      <c r="AH241" s="152">
        <v>0</v>
      </c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">
      <c r="A242" s="159"/>
      <c r="B242" s="160"/>
      <c r="C242" s="193" t="s">
        <v>251</v>
      </c>
      <c r="D242" s="184"/>
      <c r="E242" s="185">
        <v>0.55000000000000004</v>
      </c>
      <c r="F242" s="162"/>
      <c r="G242" s="162"/>
      <c r="H242" s="162"/>
      <c r="I242" s="162"/>
      <c r="J242" s="162"/>
      <c r="K242" s="162"/>
      <c r="L242" s="162"/>
      <c r="M242" s="162"/>
      <c r="N242" s="161"/>
      <c r="O242" s="161"/>
      <c r="P242" s="161"/>
      <c r="Q242" s="161"/>
      <c r="R242" s="162"/>
      <c r="S242" s="162"/>
      <c r="T242" s="162"/>
      <c r="U242" s="162"/>
      <c r="V242" s="162"/>
      <c r="W242" s="162"/>
      <c r="X242" s="162"/>
      <c r="Y242" s="152"/>
      <c r="Z242" s="152"/>
      <c r="AA242" s="152"/>
      <c r="AB242" s="152"/>
      <c r="AC242" s="152"/>
      <c r="AD242" s="152"/>
      <c r="AE242" s="152"/>
      <c r="AF242" s="152"/>
      <c r="AG242" s="152" t="s">
        <v>214</v>
      </c>
      <c r="AH242" s="152">
        <v>0</v>
      </c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59"/>
      <c r="B243" s="160"/>
      <c r="C243" s="193" t="s">
        <v>252</v>
      </c>
      <c r="D243" s="184"/>
      <c r="E243" s="185"/>
      <c r="F243" s="162"/>
      <c r="G243" s="162"/>
      <c r="H243" s="162"/>
      <c r="I243" s="162"/>
      <c r="J243" s="162"/>
      <c r="K243" s="162"/>
      <c r="L243" s="162"/>
      <c r="M243" s="162"/>
      <c r="N243" s="161"/>
      <c r="O243" s="161"/>
      <c r="P243" s="161"/>
      <c r="Q243" s="161"/>
      <c r="R243" s="162"/>
      <c r="S243" s="162"/>
      <c r="T243" s="162"/>
      <c r="U243" s="162"/>
      <c r="V243" s="162"/>
      <c r="W243" s="162"/>
      <c r="X243" s="162"/>
      <c r="Y243" s="152"/>
      <c r="Z243" s="152"/>
      <c r="AA243" s="152"/>
      <c r="AB243" s="152"/>
      <c r="AC243" s="152"/>
      <c r="AD243" s="152"/>
      <c r="AE243" s="152"/>
      <c r="AF243" s="152"/>
      <c r="AG243" s="152" t="s">
        <v>214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59"/>
      <c r="B244" s="160"/>
      <c r="C244" s="193" t="s">
        <v>253</v>
      </c>
      <c r="D244" s="184"/>
      <c r="E244" s="185">
        <v>13.2</v>
      </c>
      <c r="F244" s="162"/>
      <c r="G244" s="162"/>
      <c r="H244" s="162"/>
      <c r="I244" s="162"/>
      <c r="J244" s="162"/>
      <c r="K244" s="162"/>
      <c r="L244" s="162"/>
      <c r="M244" s="162"/>
      <c r="N244" s="161"/>
      <c r="O244" s="161"/>
      <c r="P244" s="161"/>
      <c r="Q244" s="161"/>
      <c r="R244" s="162"/>
      <c r="S244" s="162"/>
      <c r="T244" s="162"/>
      <c r="U244" s="162"/>
      <c r="V244" s="162"/>
      <c r="W244" s="162"/>
      <c r="X244" s="162"/>
      <c r="Y244" s="152"/>
      <c r="Z244" s="152"/>
      <c r="AA244" s="152"/>
      <c r="AB244" s="152"/>
      <c r="AC244" s="152"/>
      <c r="AD244" s="152"/>
      <c r="AE244" s="152"/>
      <c r="AF244" s="152"/>
      <c r="AG244" s="152" t="s">
        <v>214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">
      <c r="A245" s="159"/>
      <c r="B245" s="160"/>
      <c r="C245" s="193" t="s">
        <v>254</v>
      </c>
      <c r="D245" s="184"/>
      <c r="E245" s="185"/>
      <c r="F245" s="162"/>
      <c r="G245" s="162"/>
      <c r="H245" s="162"/>
      <c r="I245" s="162"/>
      <c r="J245" s="162"/>
      <c r="K245" s="162"/>
      <c r="L245" s="162"/>
      <c r="M245" s="162"/>
      <c r="N245" s="161"/>
      <c r="O245" s="161"/>
      <c r="P245" s="161"/>
      <c r="Q245" s="161"/>
      <c r="R245" s="162"/>
      <c r="S245" s="162"/>
      <c r="T245" s="162"/>
      <c r="U245" s="162"/>
      <c r="V245" s="162"/>
      <c r="W245" s="162"/>
      <c r="X245" s="162"/>
      <c r="Y245" s="152"/>
      <c r="Z245" s="152"/>
      <c r="AA245" s="152"/>
      <c r="AB245" s="152"/>
      <c r="AC245" s="152"/>
      <c r="AD245" s="152"/>
      <c r="AE245" s="152"/>
      <c r="AF245" s="152"/>
      <c r="AG245" s="152" t="s">
        <v>214</v>
      </c>
      <c r="AH245" s="152">
        <v>0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59"/>
      <c r="B246" s="160"/>
      <c r="C246" s="193" t="s">
        <v>255</v>
      </c>
      <c r="D246" s="184"/>
      <c r="E246" s="185">
        <v>4.4000000000000004</v>
      </c>
      <c r="F246" s="162"/>
      <c r="G246" s="162"/>
      <c r="H246" s="162"/>
      <c r="I246" s="162"/>
      <c r="J246" s="162"/>
      <c r="K246" s="162"/>
      <c r="L246" s="162"/>
      <c r="M246" s="162"/>
      <c r="N246" s="161"/>
      <c r="O246" s="161"/>
      <c r="P246" s="161"/>
      <c r="Q246" s="161"/>
      <c r="R246" s="162"/>
      <c r="S246" s="162"/>
      <c r="T246" s="162"/>
      <c r="U246" s="162"/>
      <c r="V246" s="162"/>
      <c r="W246" s="162"/>
      <c r="X246" s="162"/>
      <c r="Y246" s="152"/>
      <c r="Z246" s="152"/>
      <c r="AA246" s="152"/>
      <c r="AB246" s="152"/>
      <c r="AC246" s="152"/>
      <c r="AD246" s="152"/>
      <c r="AE246" s="152"/>
      <c r="AF246" s="152"/>
      <c r="AG246" s="152" t="s">
        <v>214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59"/>
      <c r="B247" s="160"/>
      <c r="C247" s="193" t="s">
        <v>256</v>
      </c>
      <c r="D247" s="184"/>
      <c r="E247" s="185"/>
      <c r="F247" s="162"/>
      <c r="G247" s="162"/>
      <c r="H247" s="162"/>
      <c r="I247" s="162"/>
      <c r="J247" s="162"/>
      <c r="K247" s="162"/>
      <c r="L247" s="162"/>
      <c r="M247" s="162"/>
      <c r="N247" s="161"/>
      <c r="O247" s="161"/>
      <c r="P247" s="161"/>
      <c r="Q247" s="161"/>
      <c r="R247" s="162"/>
      <c r="S247" s="162"/>
      <c r="T247" s="162"/>
      <c r="U247" s="162"/>
      <c r="V247" s="162"/>
      <c r="W247" s="162"/>
      <c r="X247" s="162"/>
      <c r="Y247" s="152"/>
      <c r="Z247" s="152"/>
      <c r="AA247" s="152"/>
      <c r="AB247" s="152"/>
      <c r="AC247" s="152"/>
      <c r="AD247" s="152"/>
      <c r="AE247" s="152"/>
      <c r="AF247" s="152"/>
      <c r="AG247" s="152" t="s">
        <v>214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59"/>
      <c r="B248" s="160"/>
      <c r="C248" s="193" t="s">
        <v>257</v>
      </c>
      <c r="D248" s="184"/>
      <c r="E248" s="185">
        <v>9.9</v>
      </c>
      <c r="F248" s="162"/>
      <c r="G248" s="162"/>
      <c r="H248" s="162"/>
      <c r="I248" s="162"/>
      <c r="J248" s="162"/>
      <c r="K248" s="162"/>
      <c r="L248" s="162"/>
      <c r="M248" s="162"/>
      <c r="N248" s="161"/>
      <c r="O248" s="161"/>
      <c r="P248" s="161"/>
      <c r="Q248" s="161"/>
      <c r="R248" s="162"/>
      <c r="S248" s="162"/>
      <c r="T248" s="162"/>
      <c r="U248" s="162"/>
      <c r="V248" s="162"/>
      <c r="W248" s="162"/>
      <c r="X248" s="162"/>
      <c r="Y248" s="152"/>
      <c r="Z248" s="152"/>
      <c r="AA248" s="152"/>
      <c r="AB248" s="152"/>
      <c r="AC248" s="152"/>
      <c r="AD248" s="152"/>
      <c r="AE248" s="152"/>
      <c r="AF248" s="152"/>
      <c r="AG248" s="152" t="s">
        <v>214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ht="22.5" outlineLevel="1" x14ac:dyDescent="0.2">
      <c r="A249" s="171">
        <v>66</v>
      </c>
      <c r="B249" s="172" t="s">
        <v>468</v>
      </c>
      <c r="C249" s="180" t="s">
        <v>469</v>
      </c>
      <c r="D249" s="173" t="s">
        <v>235</v>
      </c>
      <c r="E249" s="174">
        <v>196.9</v>
      </c>
      <c r="F249" s="175"/>
      <c r="G249" s="176">
        <f>ROUND(E249*F249,2)</f>
        <v>0</v>
      </c>
      <c r="H249" s="175">
        <v>219.13</v>
      </c>
      <c r="I249" s="176">
        <f>ROUND(E249*H249,2)</f>
        <v>43146.7</v>
      </c>
      <c r="J249" s="175">
        <v>35.369999999999997</v>
      </c>
      <c r="K249" s="176">
        <f>ROUND(E249*J249,2)</f>
        <v>6964.35</v>
      </c>
      <c r="L249" s="176">
        <v>21</v>
      </c>
      <c r="M249" s="176">
        <f>G249*(1+L249/100)</f>
        <v>0</v>
      </c>
      <c r="N249" s="174">
        <v>0.441</v>
      </c>
      <c r="O249" s="174">
        <f>ROUND(E249*N249,2)</f>
        <v>86.83</v>
      </c>
      <c r="P249" s="174">
        <v>0</v>
      </c>
      <c r="Q249" s="174">
        <f>ROUND(E249*P249,2)</f>
        <v>0</v>
      </c>
      <c r="R249" s="176" t="s">
        <v>326</v>
      </c>
      <c r="S249" s="176" t="s">
        <v>204</v>
      </c>
      <c r="T249" s="177" t="s">
        <v>204</v>
      </c>
      <c r="U249" s="162">
        <v>2.9000000000000001E-2</v>
      </c>
      <c r="V249" s="162">
        <f>ROUND(E249*U249,2)</f>
        <v>5.71</v>
      </c>
      <c r="W249" s="162"/>
      <c r="X249" s="162" t="s">
        <v>205</v>
      </c>
      <c r="Y249" s="152"/>
      <c r="Z249" s="152"/>
      <c r="AA249" s="152"/>
      <c r="AB249" s="152"/>
      <c r="AC249" s="152"/>
      <c r="AD249" s="152"/>
      <c r="AE249" s="152"/>
      <c r="AF249" s="152"/>
      <c r="AG249" s="152" t="s">
        <v>206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59"/>
      <c r="B250" s="160"/>
      <c r="C250" s="193" t="s">
        <v>242</v>
      </c>
      <c r="D250" s="184"/>
      <c r="E250" s="185"/>
      <c r="F250" s="162"/>
      <c r="G250" s="162"/>
      <c r="H250" s="162"/>
      <c r="I250" s="162"/>
      <c r="J250" s="162"/>
      <c r="K250" s="162"/>
      <c r="L250" s="162"/>
      <c r="M250" s="162"/>
      <c r="N250" s="161"/>
      <c r="O250" s="161"/>
      <c r="P250" s="161"/>
      <c r="Q250" s="161"/>
      <c r="R250" s="162"/>
      <c r="S250" s="162"/>
      <c r="T250" s="162"/>
      <c r="U250" s="162"/>
      <c r="V250" s="162"/>
      <c r="W250" s="162"/>
      <c r="X250" s="162"/>
      <c r="Y250" s="152"/>
      <c r="Z250" s="152"/>
      <c r="AA250" s="152"/>
      <c r="AB250" s="152"/>
      <c r="AC250" s="152"/>
      <c r="AD250" s="152"/>
      <c r="AE250" s="152"/>
      <c r="AF250" s="152"/>
      <c r="AG250" s="152" t="s">
        <v>214</v>
      </c>
      <c r="AH250" s="152">
        <v>0</v>
      </c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59"/>
      <c r="B251" s="160"/>
      <c r="C251" s="193" t="s">
        <v>243</v>
      </c>
      <c r="D251" s="184"/>
      <c r="E251" s="185">
        <v>135.30000000000001</v>
      </c>
      <c r="F251" s="162"/>
      <c r="G251" s="162"/>
      <c r="H251" s="162"/>
      <c r="I251" s="162"/>
      <c r="J251" s="162"/>
      <c r="K251" s="162"/>
      <c r="L251" s="162"/>
      <c r="M251" s="162"/>
      <c r="N251" s="161"/>
      <c r="O251" s="161"/>
      <c r="P251" s="161"/>
      <c r="Q251" s="161"/>
      <c r="R251" s="162"/>
      <c r="S251" s="162"/>
      <c r="T251" s="162"/>
      <c r="U251" s="162"/>
      <c r="V251" s="162"/>
      <c r="W251" s="162"/>
      <c r="X251" s="162"/>
      <c r="Y251" s="152"/>
      <c r="Z251" s="152"/>
      <c r="AA251" s="152"/>
      <c r="AB251" s="152"/>
      <c r="AC251" s="152"/>
      <c r="AD251" s="152"/>
      <c r="AE251" s="152"/>
      <c r="AF251" s="152"/>
      <c r="AG251" s="152" t="s">
        <v>214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59"/>
      <c r="B252" s="160"/>
      <c r="C252" s="193" t="s">
        <v>244</v>
      </c>
      <c r="D252" s="184"/>
      <c r="E252" s="185"/>
      <c r="F252" s="162"/>
      <c r="G252" s="162"/>
      <c r="H252" s="162"/>
      <c r="I252" s="162"/>
      <c r="J252" s="162"/>
      <c r="K252" s="162"/>
      <c r="L252" s="162"/>
      <c r="M252" s="162"/>
      <c r="N252" s="161"/>
      <c r="O252" s="161"/>
      <c r="P252" s="161"/>
      <c r="Q252" s="161"/>
      <c r="R252" s="162"/>
      <c r="S252" s="162"/>
      <c r="T252" s="162"/>
      <c r="U252" s="162"/>
      <c r="V252" s="162"/>
      <c r="W252" s="162"/>
      <c r="X252" s="162"/>
      <c r="Y252" s="152"/>
      <c r="Z252" s="152"/>
      <c r="AA252" s="152"/>
      <c r="AB252" s="152"/>
      <c r="AC252" s="152"/>
      <c r="AD252" s="152"/>
      <c r="AE252" s="152"/>
      <c r="AF252" s="152"/>
      <c r="AG252" s="152" t="s">
        <v>214</v>
      </c>
      <c r="AH252" s="152">
        <v>0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59"/>
      <c r="B253" s="160"/>
      <c r="C253" s="193" t="s">
        <v>245</v>
      </c>
      <c r="D253" s="184"/>
      <c r="E253" s="185">
        <v>61.6</v>
      </c>
      <c r="F253" s="162"/>
      <c r="G253" s="162"/>
      <c r="H253" s="162"/>
      <c r="I253" s="162"/>
      <c r="J253" s="162"/>
      <c r="K253" s="162"/>
      <c r="L253" s="162"/>
      <c r="M253" s="162"/>
      <c r="N253" s="161"/>
      <c r="O253" s="161"/>
      <c r="P253" s="161"/>
      <c r="Q253" s="161"/>
      <c r="R253" s="162"/>
      <c r="S253" s="162"/>
      <c r="T253" s="162"/>
      <c r="U253" s="162"/>
      <c r="V253" s="162"/>
      <c r="W253" s="162"/>
      <c r="X253" s="162"/>
      <c r="Y253" s="152"/>
      <c r="Z253" s="152"/>
      <c r="AA253" s="152"/>
      <c r="AB253" s="152"/>
      <c r="AC253" s="152"/>
      <c r="AD253" s="152"/>
      <c r="AE253" s="152"/>
      <c r="AF253" s="152"/>
      <c r="AG253" s="152" t="s">
        <v>214</v>
      </c>
      <c r="AH253" s="152">
        <v>0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ht="22.5" outlineLevel="1" x14ac:dyDescent="0.2">
      <c r="A254" s="171">
        <v>67</v>
      </c>
      <c r="B254" s="172" t="s">
        <v>470</v>
      </c>
      <c r="C254" s="180" t="s">
        <v>471</v>
      </c>
      <c r="D254" s="173" t="s">
        <v>235</v>
      </c>
      <c r="E254" s="174">
        <v>123</v>
      </c>
      <c r="F254" s="175"/>
      <c r="G254" s="176">
        <f>ROUND(E254*F254,2)</f>
        <v>0</v>
      </c>
      <c r="H254" s="175">
        <v>586.14</v>
      </c>
      <c r="I254" s="176">
        <f>ROUND(E254*H254,2)</f>
        <v>72095.22</v>
      </c>
      <c r="J254" s="175">
        <v>423.86</v>
      </c>
      <c r="K254" s="176">
        <f>ROUND(E254*J254,2)</f>
        <v>52134.78</v>
      </c>
      <c r="L254" s="176">
        <v>21</v>
      </c>
      <c r="M254" s="176">
        <f>G254*(1+L254/100)</f>
        <v>0</v>
      </c>
      <c r="N254" s="174">
        <v>0.26375999999999999</v>
      </c>
      <c r="O254" s="174">
        <f>ROUND(E254*N254,2)</f>
        <v>32.44</v>
      </c>
      <c r="P254" s="174">
        <v>0</v>
      </c>
      <c r="Q254" s="174">
        <f>ROUND(E254*P254,2)</f>
        <v>0</v>
      </c>
      <c r="R254" s="176" t="s">
        <v>326</v>
      </c>
      <c r="S254" s="176" t="s">
        <v>204</v>
      </c>
      <c r="T254" s="177" t="s">
        <v>204</v>
      </c>
      <c r="U254" s="162">
        <v>8.4000000000000005E-2</v>
      </c>
      <c r="V254" s="162">
        <f>ROUND(E254*U254,2)</f>
        <v>10.33</v>
      </c>
      <c r="W254" s="162"/>
      <c r="X254" s="162" t="s">
        <v>205</v>
      </c>
      <c r="Y254" s="152"/>
      <c r="Z254" s="152"/>
      <c r="AA254" s="152"/>
      <c r="AB254" s="152"/>
      <c r="AC254" s="152"/>
      <c r="AD254" s="152"/>
      <c r="AE254" s="152"/>
      <c r="AF254" s="152"/>
      <c r="AG254" s="152" t="s">
        <v>206</v>
      </c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">
      <c r="A255" s="159"/>
      <c r="B255" s="160"/>
      <c r="C255" s="263" t="s">
        <v>472</v>
      </c>
      <c r="D255" s="264"/>
      <c r="E255" s="264"/>
      <c r="F255" s="264"/>
      <c r="G255" s="264"/>
      <c r="H255" s="162"/>
      <c r="I255" s="162"/>
      <c r="J255" s="162"/>
      <c r="K255" s="162"/>
      <c r="L255" s="162"/>
      <c r="M255" s="162"/>
      <c r="N255" s="161"/>
      <c r="O255" s="161"/>
      <c r="P255" s="161"/>
      <c r="Q255" s="161"/>
      <c r="R255" s="162"/>
      <c r="S255" s="162"/>
      <c r="T255" s="162"/>
      <c r="U255" s="162"/>
      <c r="V255" s="162"/>
      <c r="W255" s="162"/>
      <c r="X255" s="162"/>
      <c r="Y255" s="152"/>
      <c r="Z255" s="152"/>
      <c r="AA255" s="152"/>
      <c r="AB255" s="152"/>
      <c r="AC255" s="152"/>
      <c r="AD255" s="152"/>
      <c r="AE255" s="152"/>
      <c r="AF255" s="152"/>
      <c r="AG255" s="152" t="s">
        <v>208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59"/>
      <c r="B256" s="160"/>
      <c r="C256" s="193" t="s">
        <v>242</v>
      </c>
      <c r="D256" s="184"/>
      <c r="E256" s="185"/>
      <c r="F256" s="162"/>
      <c r="G256" s="162"/>
      <c r="H256" s="162"/>
      <c r="I256" s="162"/>
      <c r="J256" s="162"/>
      <c r="K256" s="162"/>
      <c r="L256" s="162"/>
      <c r="M256" s="162"/>
      <c r="N256" s="161"/>
      <c r="O256" s="161"/>
      <c r="P256" s="161"/>
      <c r="Q256" s="161"/>
      <c r="R256" s="162"/>
      <c r="S256" s="162"/>
      <c r="T256" s="162"/>
      <c r="U256" s="162"/>
      <c r="V256" s="162"/>
      <c r="W256" s="162"/>
      <c r="X256" s="162"/>
      <c r="Y256" s="152"/>
      <c r="Z256" s="152"/>
      <c r="AA256" s="152"/>
      <c r="AB256" s="152"/>
      <c r="AC256" s="152"/>
      <c r="AD256" s="152"/>
      <c r="AE256" s="152"/>
      <c r="AF256" s="152"/>
      <c r="AG256" s="152" t="s">
        <v>214</v>
      </c>
      <c r="AH256" s="152">
        <v>0</v>
      </c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59"/>
      <c r="B257" s="160"/>
      <c r="C257" s="193" t="s">
        <v>473</v>
      </c>
      <c r="D257" s="184"/>
      <c r="E257" s="185">
        <v>123</v>
      </c>
      <c r="F257" s="162"/>
      <c r="G257" s="162"/>
      <c r="H257" s="162"/>
      <c r="I257" s="162"/>
      <c r="J257" s="162"/>
      <c r="K257" s="162"/>
      <c r="L257" s="162"/>
      <c r="M257" s="162"/>
      <c r="N257" s="161"/>
      <c r="O257" s="161"/>
      <c r="P257" s="161"/>
      <c r="Q257" s="161"/>
      <c r="R257" s="162"/>
      <c r="S257" s="162"/>
      <c r="T257" s="162"/>
      <c r="U257" s="162"/>
      <c r="V257" s="162"/>
      <c r="W257" s="162"/>
      <c r="X257" s="162"/>
      <c r="Y257" s="152"/>
      <c r="Z257" s="152"/>
      <c r="AA257" s="152"/>
      <c r="AB257" s="152"/>
      <c r="AC257" s="152"/>
      <c r="AD257" s="152"/>
      <c r="AE257" s="152"/>
      <c r="AF257" s="152"/>
      <c r="AG257" s="152" t="s">
        <v>214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 x14ac:dyDescent="0.2">
      <c r="A258" s="171">
        <v>68</v>
      </c>
      <c r="B258" s="172" t="s">
        <v>474</v>
      </c>
      <c r="C258" s="180" t="s">
        <v>475</v>
      </c>
      <c r="D258" s="173" t="s">
        <v>235</v>
      </c>
      <c r="E258" s="174">
        <v>129.15</v>
      </c>
      <c r="F258" s="175"/>
      <c r="G258" s="176">
        <f>ROUND(E258*F258,2)</f>
        <v>0</v>
      </c>
      <c r="H258" s="175">
        <v>355.44</v>
      </c>
      <c r="I258" s="176">
        <f>ROUND(E258*H258,2)</f>
        <v>45905.08</v>
      </c>
      <c r="J258" s="175">
        <v>39.56</v>
      </c>
      <c r="K258" s="176">
        <f>ROUND(E258*J258,2)</f>
        <v>5109.17</v>
      </c>
      <c r="L258" s="176">
        <v>21</v>
      </c>
      <c r="M258" s="176">
        <f>G258*(1+L258/100)</f>
        <v>0</v>
      </c>
      <c r="N258" s="174">
        <v>0.38313999999999998</v>
      </c>
      <c r="O258" s="174">
        <f>ROUND(E258*N258,2)</f>
        <v>49.48</v>
      </c>
      <c r="P258" s="174">
        <v>0</v>
      </c>
      <c r="Q258" s="174">
        <f>ROUND(E258*P258,2)</f>
        <v>0</v>
      </c>
      <c r="R258" s="176" t="s">
        <v>326</v>
      </c>
      <c r="S258" s="176" t="s">
        <v>204</v>
      </c>
      <c r="T258" s="177" t="s">
        <v>204</v>
      </c>
      <c r="U258" s="162">
        <v>2.5999999999999999E-2</v>
      </c>
      <c r="V258" s="162">
        <f>ROUND(E258*U258,2)</f>
        <v>3.36</v>
      </c>
      <c r="W258" s="162"/>
      <c r="X258" s="162" t="s">
        <v>205</v>
      </c>
      <c r="Y258" s="152"/>
      <c r="Z258" s="152"/>
      <c r="AA258" s="152"/>
      <c r="AB258" s="152"/>
      <c r="AC258" s="152"/>
      <c r="AD258" s="152"/>
      <c r="AE258" s="152"/>
      <c r="AF258" s="152"/>
      <c r="AG258" s="152" t="s">
        <v>206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59"/>
      <c r="B259" s="160"/>
      <c r="C259" s="263" t="s">
        <v>476</v>
      </c>
      <c r="D259" s="264"/>
      <c r="E259" s="264"/>
      <c r="F259" s="264"/>
      <c r="G259" s="264"/>
      <c r="H259" s="162"/>
      <c r="I259" s="162"/>
      <c r="J259" s="162"/>
      <c r="K259" s="162"/>
      <c r="L259" s="162"/>
      <c r="M259" s="162"/>
      <c r="N259" s="161"/>
      <c r="O259" s="161"/>
      <c r="P259" s="161"/>
      <c r="Q259" s="161"/>
      <c r="R259" s="162"/>
      <c r="S259" s="162"/>
      <c r="T259" s="162"/>
      <c r="U259" s="162"/>
      <c r="V259" s="162"/>
      <c r="W259" s="162"/>
      <c r="X259" s="162"/>
      <c r="Y259" s="152"/>
      <c r="Z259" s="152"/>
      <c r="AA259" s="152"/>
      <c r="AB259" s="152"/>
      <c r="AC259" s="152"/>
      <c r="AD259" s="152"/>
      <c r="AE259" s="152"/>
      <c r="AF259" s="152"/>
      <c r="AG259" s="152" t="s">
        <v>208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59"/>
      <c r="B260" s="160"/>
      <c r="C260" s="193" t="s">
        <v>242</v>
      </c>
      <c r="D260" s="184"/>
      <c r="E260" s="185"/>
      <c r="F260" s="162"/>
      <c r="G260" s="162"/>
      <c r="H260" s="162"/>
      <c r="I260" s="162"/>
      <c r="J260" s="162"/>
      <c r="K260" s="162"/>
      <c r="L260" s="162"/>
      <c r="M260" s="162"/>
      <c r="N260" s="161"/>
      <c r="O260" s="161"/>
      <c r="P260" s="161"/>
      <c r="Q260" s="161"/>
      <c r="R260" s="162"/>
      <c r="S260" s="162"/>
      <c r="T260" s="162"/>
      <c r="U260" s="162"/>
      <c r="V260" s="162"/>
      <c r="W260" s="162"/>
      <c r="X260" s="162"/>
      <c r="Y260" s="152"/>
      <c r="Z260" s="152"/>
      <c r="AA260" s="152"/>
      <c r="AB260" s="152"/>
      <c r="AC260" s="152"/>
      <c r="AD260" s="152"/>
      <c r="AE260" s="152"/>
      <c r="AF260" s="152"/>
      <c r="AG260" s="152" t="s">
        <v>214</v>
      </c>
      <c r="AH260" s="152">
        <v>0</v>
      </c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59"/>
      <c r="B261" s="160"/>
      <c r="C261" s="193" t="s">
        <v>477</v>
      </c>
      <c r="D261" s="184"/>
      <c r="E261" s="185">
        <v>129.15</v>
      </c>
      <c r="F261" s="162"/>
      <c r="G261" s="162"/>
      <c r="H261" s="162"/>
      <c r="I261" s="162"/>
      <c r="J261" s="162"/>
      <c r="K261" s="162"/>
      <c r="L261" s="162"/>
      <c r="M261" s="162"/>
      <c r="N261" s="161"/>
      <c r="O261" s="161"/>
      <c r="P261" s="161"/>
      <c r="Q261" s="161"/>
      <c r="R261" s="162"/>
      <c r="S261" s="162"/>
      <c r="T261" s="162"/>
      <c r="U261" s="162"/>
      <c r="V261" s="162"/>
      <c r="W261" s="162"/>
      <c r="X261" s="162"/>
      <c r="Y261" s="152"/>
      <c r="Z261" s="152"/>
      <c r="AA261" s="152"/>
      <c r="AB261" s="152"/>
      <c r="AC261" s="152"/>
      <c r="AD261" s="152"/>
      <c r="AE261" s="152"/>
      <c r="AF261" s="152"/>
      <c r="AG261" s="152" t="s">
        <v>214</v>
      </c>
      <c r="AH261" s="152">
        <v>0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71">
        <v>69</v>
      </c>
      <c r="B262" s="172" t="s">
        <v>478</v>
      </c>
      <c r="C262" s="180" t="s">
        <v>479</v>
      </c>
      <c r="D262" s="173" t="s">
        <v>235</v>
      </c>
      <c r="E262" s="174">
        <v>58.8</v>
      </c>
      <c r="F262" s="175"/>
      <c r="G262" s="176">
        <f>ROUND(E262*F262,2)</f>
        <v>0</v>
      </c>
      <c r="H262" s="175">
        <v>258.14</v>
      </c>
      <c r="I262" s="176">
        <f>ROUND(E262*H262,2)</f>
        <v>15178.63</v>
      </c>
      <c r="J262" s="175">
        <v>103.86</v>
      </c>
      <c r="K262" s="176">
        <f>ROUND(E262*J262,2)</f>
        <v>6106.97</v>
      </c>
      <c r="L262" s="176">
        <v>21</v>
      </c>
      <c r="M262" s="176">
        <f>G262*(1+L262/100)</f>
        <v>0</v>
      </c>
      <c r="N262" s="174">
        <v>0.45382</v>
      </c>
      <c r="O262" s="174">
        <f>ROUND(E262*N262,2)</f>
        <v>26.68</v>
      </c>
      <c r="P262" s="174">
        <v>0</v>
      </c>
      <c r="Q262" s="174">
        <f>ROUND(E262*P262,2)</f>
        <v>0</v>
      </c>
      <c r="R262" s="176" t="s">
        <v>326</v>
      </c>
      <c r="S262" s="176" t="s">
        <v>204</v>
      </c>
      <c r="T262" s="177" t="s">
        <v>204</v>
      </c>
      <c r="U262" s="162">
        <v>8.4360000000000004E-2</v>
      </c>
      <c r="V262" s="162">
        <f>ROUND(E262*U262,2)</f>
        <v>4.96</v>
      </c>
      <c r="W262" s="162"/>
      <c r="X262" s="162" t="s">
        <v>205</v>
      </c>
      <c r="Y262" s="152"/>
      <c r="Z262" s="152"/>
      <c r="AA262" s="152"/>
      <c r="AB262" s="152"/>
      <c r="AC262" s="152"/>
      <c r="AD262" s="152"/>
      <c r="AE262" s="152"/>
      <c r="AF262" s="152"/>
      <c r="AG262" s="152" t="s">
        <v>206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59"/>
      <c r="B263" s="160"/>
      <c r="C263" s="263" t="s">
        <v>480</v>
      </c>
      <c r="D263" s="264"/>
      <c r="E263" s="264"/>
      <c r="F263" s="264"/>
      <c r="G263" s="264"/>
      <c r="H263" s="162"/>
      <c r="I263" s="162"/>
      <c r="J263" s="162"/>
      <c r="K263" s="162"/>
      <c r="L263" s="162"/>
      <c r="M263" s="162"/>
      <c r="N263" s="161"/>
      <c r="O263" s="161"/>
      <c r="P263" s="161"/>
      <c r="Q263" s="161"/>
      <c r="R263" s="162"/>
      <c r="S263" s="162"/>
      <c r="T263" s="162"/>
      <c r="U263" s="162"/>
      <c r="V263" s="162"/>
      <c r="W263" s="162"/>
      <c r="X263" s="162"/>
      <c r="Y263" s="152"/>
      <c r="Z263" s="152"/>
      <c r="AA263" s="152"/>
      <c r="AB263" s="152"/>
      <c r="AC263" s="152"/>
      <c r="AD263" s="152"/>
      <c r="AE263" s="152"/>
      <c r="AF263" s="152"/>
      <c r="AG263" s="152" t="s">
        <v>208</v>
      </c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59"/>
      <c r="B264" s="160"/>
      <c r="C264" s="193" t="s">
        <v>244</v>
      </c>
      <c r="D264" s="184"/>
      <c r="E264" s="185"/>
      <c r="F264" s="162"/>
      <c r="G264" s="162"/>
      <c r="H264" s="162"/>
      <c r="I264" s="162"/>
      <c r="J264" s="162"/>
      <c r="K264" s="162"/>
      <c r="L264" s="162"/>
      <c r="M264" s="162"/>
      <c r="N264" s="161"/>
      <c r="O264" s="161"/>
      <c r="P264" s="161"/>
      <c r="Q264" s="161"/>
      <c r="R264" s="162"/>
      <c r="S264" s="162"/>
      <c r="T264" s="162"/>
      <c r="U264" s="162"/>
      <c r="V264" s="162"/>
      <c r="W264" s="162"/>
      <c r="X264" s="162"/>
      <c r="Y264" s="152"/>
      <c r="Z264" s="152"/>
      <c r="AA264" s="152"/>
      <c r="AB264" s="152"/>
      <c r="AC264" s="152"/>
      <c r="AD264" s="152"/>
      <c r="AE264" s="152"/>
      <c r="AF264" s="152"/>
      <c r="AG264" s="152" t="s">
        <v>214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59"/>
      <c r="B265" s="160"/>
      <c r="C265" s="193" t="s">
        <v>481</v>
      </c>
      <c r="D265" s="184"/>
      <c r="E265" s="185">
        <v>58.8</v>
      </c>
      <c r="F265" s="162"/>
      <c r="G265" s="162"/>
      <c r="H265" s="162"/>
      <c r="I265" s="162"/>
      <c r="J265" s="162"/>
      <c r="K265" s="162"/>
      <c r="L265" s="162"/>
      <c r="M265" s="162"/>
      <c r="N265" s="161"/>
      <c r="O265" s="161"/>
      <c r="P265" s="161"/>
      <c r="Q265" s="161"/>
      <c r="R265" s="162"/>
      <c r="S265" s="162"/>
      <c r="T265" s="162"/>
      <c r="U265" s="162"/>
      <c r="V265" s="162"/>
      <c r="W265" s="162"/>
      <c r="X265" s="162"/>
      <c r="Y265" s="152"/>
      <c r="Z265" s="152"/>
      <c r="AA265" s="152"/>
      <c r="AB265" s="152"/>
      <c r="AC265" s="152"/>
      <c r="AD265" s="152"/>
      <c r="AE265" s="152"/>
      <c r="AF265" s="152"/>
      <c r="AG265" s="152" t="s">
        <v>214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ht="22.5" outlineLevel="1" x14ac:dyDescent="0.2">
      <c r="A266" s="171">
        <v>70</v>
      </c>
      <c r="B266" s="172" t="s">
        <v>482</v>
      </c>
      <c r="C266" s="180" t="s">
        <v>483</v>
      </c>
      <c r="D266" s="173" t="s">
        <v>235</v>
      </c>
      <c r="E266" s="174">
        <v>58.8</v>
      </c>
      <c r="F266" s="175"/>
      <c r="G266" s="176">
        <f>ROUND(E266*F266,2)</f>
        <v>0</v>
      </c>
      <c r="H266" s="175">
        <v>0</v>
      </c>
      <c r="I266" s="176">
        <f>ROUND(E266*H266,2)</f>
        <v>0</v>
      </c>
      <c r="J266" s="175">
        <v>48.7</v>
      </c>
      <c r="K266" s="176">
        <f>ROUND(E266*J266,2)</f>
        <v>2863.56</v>
      </c>
      <c r="L266" s="176">
        <v>21</v>
      </c>
      <c r="M266" s="176">
        <f>G266*(1+L266/100)</f>
        <v>0</v>
      </c>
      <c r="N266" s="174">
        <v>1.0000000000000001E-5</v>
      </c>
      <c r="O266" s="174">
        <f>ROUND(E266*N266,2)</f>
        <v>0</v>
      </c>
      <c r="P266" s="174">
        <v>0</v>
      </c>
      <c r="Q266" s="174">
        <f>ROUND(E266*P266,2)</f>
        <v>0</v>
      </c>
      <c r="R266" s="176" t="s">
        <v>484</v>
      </c>
      <c r="S266" s="176" t="s">
        <v>204</v>
      </c>
      <c r="T266" s="177" t="s">
        <v>152</v>
      </c>
      <c r="U266" s="162">
        <v>7.0000000000000007E-2</v>
      </c>
      <c r="V266" s="162">
        <f>ROUND(E266*U266,2)</f>
        <v>4.12</v>
      </c>
      <c r="W266" s="162"/>
      <c r="X266" s="162" t="s">
        <v>205</v>
      </c>
      <c r="Y266" s="152"/>
      <c r="Z266" s="152"/>
      <c r="AA266" s="152"/>
      <c r="AB266" s="152"/>
      <c r="AC266" s="152"/>
      <c r="AD266" s="152"/>
      <c r="AE266" s="152"/>
      <c r="AF266" s="152"/>
      <c r="AG266" s="152" t="s">
        <v>206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59"/>
      <c r="B267" s="160"/>
      <c r="C267" s="193" t="s">
        <v>244</v>
      </c>
      <c r="D267" s="184"/>
      <c r="E267" s="185"/>
      <c r="F267" s="162"/>
      <c r="G267" s="162"/>
      <c r="H267" s="162"/>
      <c r="I267" s="162"/>
      <c r="J267" s="162"/>
      <c r="K267" s="162"/>
      <c r="L267" s="162"/>
      <c r="M267" s="162"/>
      <c r="N267" s="161"/>
      <c r="O267" s="161"/>
      <c r="P267" s="161"/>
      <c r="Q267" s="161"/>
      <c r="R267" s="162"/>
      <c r="S267" s="162"/>
      <c r="T267" s="162"/>
      <c r="U267" s="162"/>
      <c r="V267" s="162"/>
      <c r="W267" s="162"/>
      <c r="X267" s="162"/>
      <c r="Y267" s="152"/>
      <c r="Z267" s="152"/>
      <c r="AA267" s="152"/>
      <c r="AB267" s="152"/>
      <c r="AC267" s="152"/>
      <c r="AD267" s="152"/>
      <c r="AE267" s="152"/>
      <c r="AF267" s="152"/>
      <c r="AG267" s="152" t="s">
        <v>214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59"/>
      <c r="B268" s="160"/>
      <c r="C268" s="193" t="s">
        <v>481</v>
      </c>
      <c r="D268" s="184"/>
      <c r="E268" s="185">
        <v>58.8</v>
      </c>
      <c r="F268" s="162"/>
      <c r="G268" s="162"/>
      <c r="H268" s="162"/>
      <c r="I268" s="162"/>
      <c r="J268" s="162"/>
      <c r="K268" s="162"/>
      <c r="L268" s="162"/>
      <c r="M268" s="162"/>
      <c r="N268" s="161"/>
      <c r="O268" s="161"/>
      <c r="P268" s="161"/>
      <c r="Q268" s="161"/>
      <c r="R268" s="162"/>
      <c r="S268" s="162"/>
      <c r="T268" s="162"/>
      <c r="U268" s="162"/>
      <c r="V268" s="162"/>
      <c r="W268" s="162"/>
      <c r="X268" s="162"/>
      <c r="Y268" s="152"/>
      <c r="Z268" s="152"/>
      <c r="AA268" s="152"/>
      <c r="AB268" s="152"/>
      <c r="AC268" s="152"/>
      <c r="AD268" s="152"/>
      <c r="AE268" s="152"/>
      <c r="AF268" s="152"/>
      <c r="AG268" s="152" t="s">
        <v>214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x14ac:dyDescent="0.2">
      <c r="A269" s="164" t="s">
        <v>146</v>
      </c>
      <c r="B269" s="165" t="s">
        <v>93</v>
      </c>
      <c r="C269" s="179" t="s">
        <v>94</v>
      </c>
      <c r="D269" s="166"/>
      <c r="E269" s="167"/>
      <c r="F269" s="168"/>
      <c r="G269" s="168">
        <f>SUMIF(AG270:AG279,"&lt;&gt;NOR",G270:G279)</f>
        <v>0</v>
      </c>
      <c r="H269" s="168"/>
      <c r="I269" s="168">
        <f>SUM(I270:I279)</f>
        <v>43148.4</v>
      </c>
      <c r="J269" s="168"/>
      <c r="K269" s="168">
        <f>SUM(K270:K279)</f>
        <v>25362.6</v>
      </c>
      <c r="L269" s="168"/>
      <c r="M269" s="168">
        <f>SUM(M270:M279)</f>
        <v>0</v>
      </c>
      <c r="N269" s="167"/>
      <c r="O269" s="167">
        <f>SUM(O270:O279)</f>
        <v>16.12</v>
      </c>
      <c r="P269" s="167"/>
      <c r="Q269" s="167">
        <f>SUM(Q270:Q279)</f>
        <v>0</v>
      </c>
      <c r="R269" s="168"/>
      <c r="S269" s="168"/>
      <c r="T269" s="169"/>
      <c r="U269" s="163"/>
      <c r="V269" s="163">
        <f>SUM(V270:V279)</f>
        <v>9.84</v>
      </c>
      <c r="W269" s="163"/>
      <c r="X269" s="163"/>
      <c r="AG269" t="s">
        <v>147</v>
      </c>
    </row>
    <row r="270" spans="1:60" outlineLevel="1" x14ac:dyDescent="0.2">
      <c r="A270" s="171">
        <v>71</v>
      </c>
      <c r="B270" s="172" t="s">
        <v>485</v>
      </c>
      <c r="C270" s="180" t="s">
        <v>486</v>
      </c>
      <c r="D270" s="173" t="s">
        <v>235</v>
      </c>
      <c r="E270" s="174">
        <v>123</v>
      </c>
      <c r="F270" s="175"/>
      <c r="G270" s="176">
        <f>ROUND(E270*F270,2)</f>
        <v>0</v>
      </c>
      <c r="H270" s="175">
        <v>42.65</v>
      </c>
      <c r="I270" s="176">
        <f>ROUND(E270*H270,2)</f>
        <v>5245.95</v>
      </c>
      <c r="J270" s="175">
        <v>3.65</v>
      </c>
      <c r="K270" s="176">
        <f>ROUND(E270*J270,2)</f>
        <v>448.95</v>
      </c>
      <c r="L270" s="176">
        <v>21</v>
      </c>
      <c r="M270" s="176">
        <f>G270*(1+L270/100)</f>
        <v>0</v>
      </c>
      <c r="N270" s="174">
        <v>1.01E-3</v>
      </c>
      <c r="O270" s="174">
        <f>ROUND(E270*N270,2)</f>
        <v>0.12</v>
      </c>
      <c r="P270" s="174">
        <v>0</v>
      </c>
      <c r="Q270" s="174">
        <f>ROUND(E270*P270,2)</f>
        <v>0</v>
      </c>
      <c r="R270" s="176" t="s">
        <v>326</v>
      </c>
      <c r="S270" s="176" t="s">
        <v>204</v>
      </c>
      <c r="T270" s="177" t="s">
        <v>204</v>
      </c>
      <c r="U270" s="162">
        <v>4.0000000000000001E-3</v>
      </c>
      <c r="V270" s="162">
        <f>ROUND(E270*U270,2)</f>
        <v>0.49</v>
      </c>
      <c r="W270" s="162"/>
      <c r="X270" s="162" t="s">
        <v>205</v>
      </c>
      <c r="Y270" s="152"/>
      <c r="Z270" s="152"/>
      <c r="AA270" s="152"/>
      <c r="AB270" s="152"/>
      <c r="AC270" s="152"/>
      <c r="AD270" s="152"/>
      <c r="AE270" s="152"/>
      <c r="AF270" s="152"/>
      <c r="AG270" s="152" t="s">
        <v>206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">
      <c r="A271" s="159"/>
      <c r="B271" s="160"/>
      <c r="C271" s="193" t="s">
        <v>242</v>
      </c>
      <c r="D271" s="184"/>
      <c r="E271" s="185"/>
      <c r="F271" s="162"/>
      <c r="G271" s="162"/>
      <c r="H271" s="162"/>
      <c r="I271" s="162"/>
      <c r="J271" s="162"/>
      <c r="K271" s="162"/>
      <c r="L271" s="162"/>
      <c r="M271" s="162"/>
      <c r="N271" s="161"/>
      <c r="O271" s="161"/>
      <c r="P271" s="161"/>
      <c r="Q271" s="161"/>
      <c r="R271" s="162"/>
      <c r="S271" s="162"/>
      <c r="T271" s="162"/>
      <c r="U271" s="162"/>
      <c r="V271" s="162"/>
      <c r="W271" s="162"/>
      <c r="X271" s="162"/>
      <c r="Y271" s="152"/>
      <c r="Z271" s="152"/>
      <c r="AA271" s="152"/>
      <c r="AB271" s="152"/>
      <c r="AC271" s="152"/>
      <c r="AD271" s="152"/>
      <c r="AE271" s="152"/>
      <c r="AF271" s="152"/>
      <c r="AG271" s="152" t="s">
        <v>214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59"/>
      <c r="B272" s="160"/>
      <c r="C272" s="193" t="s">
        <v>473</v>
      </c>
      <c r="D272" s="184"/>
      <c r="E272" s="185">
        <v>123</v>
      </c>
      <c r="F272" s="162"/>
      <c r="G272" s="162"/>
      <c r="H272" s="162"/>
      <c r="I272" s="162"/>
      <c r="J272" s="162"/>
      <c r="K272" s="162"/>
      <c r="L272" s="162"/>
      <c r="M272" s="162"/>
      <c r="N272" s="161"/>
      <c r="O272" s="161"/>
      <c r="P272" s="161"/>
      <c r="Q272" s="161"/>
      <c r="R272" s="162"/>
      <c r="S272" s="162"/>
      <c r="T272" s="162"/>
      <c r="U272" s="162"/>
      <c r="V272" s="162"/>
      <c r="W272" s="162"/>
      <c r="X272" s="162"/>
      <c r="Y272" s="152"/>
      <c r="Z272" s="152"/>
      <c r="AA272" s="152"/>
      <c r="AB272" s="152"/>
      <c r="AC272" s="152"/>
      <c r="AD272" s="152"/>
      <c r="AE272" s="152"/>
      <c r="AF272" s="152"/>
      <c r="AG272" s="152" t="s">
        <v>214</v>
      </c>
      <c r="AH272" s="152">
        <v>0</v>
      </c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ht="22.5" outlineLevel="1" x14ac:dyDescent="0.2">
      <c r="A273" s="171">
        <v>72</v>
      </c>
      <c r="B273" s="172" t="s">
        <v>487</v>
      </c>
      <c r="C273" s="180" t="s">
        <v>488</v>
      </c>
      <c r="D273" s="173" t="s">
        <v>235</v>
      </c>
      <c r="E273" s="174">
        <v>246</v>
      </c>
      <c r="F273" s="175"/>
      <c r="G273" s="176">
        <f>ROUND(E273*F273,2)</f>
        <v>0</v>
      </c>
      <c r="H273" s="175">
        <v>2.97</v>
      </c>
      <c r="I273" s="176">
        <f>ROUND(E273*H273,2)</f>
        <v>730.62</v>
      </c>
      <c r="J273" s="175">
        <v>1.38</v>
      </c>
      <c r="K273" s="176">
        <f>ROUND(E273*J273,2)</f>
        <v>339.48</v>
      </c>
      <c r="L273" s="176">
        <v>21</v>
      </c>
      <c r="M273" s="176">
        <f>G273*(1+L273/100)</f>
        <v>0</v>
      </c>
      <c r="N273" s="174">
        <v>2.0000000000000001E-4</v>
      </c>
      <c r="O273" s="174">
        <f>ROUND(E273*N273,2)</f>
        <v>0.05</v>
      </c>
      <c r="P273" s="174">
        <v>0</v>
      </c>
      <c r="Q273" s="174">
        <f>ROUND(E273*P273,2)</f>
        <v>0</v>
      </c>
      <c r="R273" s="176" t="s">
        <v>326</v>
      </c>
      <c r="S273" s="176" t="s">
        <v>204</v>
      </c>
      <c r="T273" s="177" t="s">
        <v>204</v>
      </c>
      <c r="U273" s="162">
        <v>2E-3</v>
      </c>
      <c r="V273" s="162">
        <f>ROUND(E273*U273,2)</f>
        <v>0.49</v>
      </c>
      <c r="W273" s="162"/>
      <c r="X273" s="162" t="s">
        <v>205</v>
      </c>
      <c r="Y273" s="152"/>
      <c r="Z273" s="152"/>
      <c r="AA273" s="152"/>
      <c r="AB273" s="152"/>
      <c r="AC273" s="152"/>
      <c r="AD273" s="152"/>
      <c r="AE273" s="152"/>
      <c r="AF273" s="152"/>
      <c r="AG273" s="152" t="s">
        <v>206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59"/>
      <c r="B274" s="160"/>
      <c r="C274" s="263" t="s">
        <v>489</v>
      </c>
      <c r="D274" s="264"/>
      <c r="E274" s="264"/>
      <c r="F274" s="264"/>
      <c r="G274" s="264"/>
      <c r="H274" s="162"/>
      <c r="I274" s="162"/>
      <c r="J274" s="162"/>
      <c r="K274" s="162"/>
      <c r="L274" s="162"/>
      <c r="M274" s="162"/>
      <c r="N274" s="161"/>
      <c r="O274" s="161"/>
      <c r="P274" s="161"/>
      <c r="Q274" s="161"/>
      <c r="R274" s="162"/>
      <c r="S274" s="162"/>
      <c r="T274" s="162"/>
      <c r="U274" s="162"/>
      <c r="V274" s="162"/>
      <c r="W274" s="162"/>
      <c r="X274" s="162"/>
      <c r="Y274" s="152"/>
      <c r="Z274" s="152"/>
      <c r="AA274" s="152"/>
      <c r="AB274" s="152"/>
      <c r="AC274" s="152"/>
      <c r="AD274" s="152"/>
      <c r="AE274" s="152"/>
      <c r="AF274" s="152"/>
      <c r="AG274" s="152" t="s">
        <v>208</v>
      </c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59"/>
      <c r="B275" s="160"/>
      <c r="C275" s="193" t="s">
        <v>242</v>
      </c>
      <c r="D275" s="184"/>
      <c r="E275" s="185"/>
      <c r="F275" s="162"/>
      <c r="G275" s="162"/>
      <c r="H275" s="162"/>
      <c r="I275" s="162"/>
      <c r="J275" s="162"/>
      <c r="K275" s="162"/>
      <c r="L275" s="162"/>
      <c r="M275" s="162"/>
      <c r="N275" s="161"/>
      <c r="O275" s="161"/>
      <c r="P275" s="161"/>
      <c r="Q275" s="161"/>
      <c r="R275" s="162"/>
      <c r="S275" s="162"/>
      <c r="T275" s="162"/>
      <c r="U275" s="162"/>
      <c r="V275" s="162"/>
      <c r="W275" s="162"/>
      <c r="X275" s="162"/>
      <c r="Y275" s="152"/>
      <c r="Z275" s="152"/>
      <c r="AA275" s="152"/>
      <c r="AB275" s="152"/>
      <c r="AC275" s="152"/>
      <c r="AD275" s="152"/>
      <c r="AE275" s="152"/>
      <c r="AF275" s="152"/>
      <c r="AG275" s="152" t="s">
        <v>214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59"/>
      <c r="B276" s="160"/>
      <c r="C276" s="193" t="s">
        <v>490</v>
      </c>
      <c r="D276" s="184"/>
      <c r="E276" s="185">
        <v>246</v>
      </c>
      <c r="F276" s="162"/>
      <c r="G276" s="162"/>
      <c r="H276" s="162"/>
      <c r="I276" s="162"/>
      <c r="J276" s="162"/>
      <c r="K276" s="162"/>
      <c r="L276" s="162"/>
      <c r="M276" s="162"/>
      <c r="N276" s="161"/>
      <c r="O276" s="161"/>
      <c r="P276" s="161"/>
      <c r="Q276" s="161"/>
      <c r="R276" s="162"/>
      <c r="S276" s="162"/>
      <c r="T276" s="162"/>
      <c r="U276" s="162"/>
      <c r="V276" s="162"/>
      <c r="W276" s="162"/>
      <c r="X276" s="162"/>
      <c r="Y276" s="152"/>
      <c r="Z276" s="152"/>
      <c r="AA276" s="152"/>
      <c r="AB276" s="152"/>
      <c r="AC276" s="152"/>
      <c r="AD276" s="152"/>
      <c r="AE276" s="152"/>
      <c r="AF276" s="152"/>
      <c r="AG276" s="152" t="s">
        <v>214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ht="22.5" outlineLevel="1" x14ac:dyDescent="0.2">
      <c r="A277" s="171">
        <v>73</v>
      </c>
      <c r="B277" s="172" t="s">
        <v>491</v>
      </c>
      <c r="C277" s="180" t="s">
        <v>492</v>
      </c>
      <c r="D277" s="173" t="s">
        <v>235</v>
      </c>
      <c r="E277" s="174">
        <v>123</v>
      </c>
      <c r="F277" s="175"/>
      <c r="G277" s="176">
        <f>ROUND(E277*F277,2)</f>
        <v>0</v>
      </c>
      <c r="H277" s="175">
        <v>302.20999999999998</v>
      </c>
      <c r="I277" s="176">
        <f>ROUND(E277*H277,2)</f>
        <v>37171.83</v>
      </c>
      <c r="J277" s="175">
        <v>199.79</v>
      </c>
      <c r="K277" s="176">
        <f>ROUND(E277*J277,2)</f>
        <v>24574.17</v>
      </c>
      <c r="L277" s="176">
        <v>21</v>
      </c>
      <c r="M277" s="176">
        <f>G277*(1+L277/100)</f>
        <v>0</v>
      </c>
      <c r="N277" s="174">
        <v>0.12966</v>
      </c>
      <c r="O277" s="174">
        <f>ROUND(E277*N277,2)</f>
        <v>15.95</v>
      </c>
      <c r="P277" s="174">
        <v>0</v>
      </c>
      <c r="Q277" s="174">
        <f>ROUND(E277*P277,2)</f>
        <v>0</v>
      </c>
      <c r="R277" s="176" t="s">
        <v>326</v>
      </c>
      <c r="S277" s="176" t="s">
        <v>204</v>
      </c>
      <c r="T277" s="177" t="s">
        <v>204</v>
      </c>
      <c r="U277" s="162">
        <v>7.1999999999999995E-2</v>
      </c>
      <c r="V277" s="162">
        <f>ROUND(E277*U277,2)</f>
        <v>8.86</v>
      </c>
      <c r="W277" s="162"/>
      <c r="X277" s="162" t="s">
        <v>205</v>
      </c>
      <c r="Y277" s="152"/>
      <c r="Z277" s="152"/>
      <c r="AA277" s="152"/>
      <c r="AB277" s="152"/>
      <c r="AC277" s="152"/>
      <c r="AD277" s="152"/>
      <c r="AE277" s="152"/>
      <c r="AF277" s="152"/>
      <c r="AG277" s="152" t="s">
        <v>206</v>
      </c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59"/>
      <c r="B278" s="160"/>
      <c r="C278" s="193" t="s">
        <v>242</v>
      </c>
      <c r="D278" s="184"/>
      <c r="E278" s="185"/>
      <c r="F278" s="162"/>
      <c r="G278" s="162"/>
      <c r="H278" s="162"/>
      <c r="I278" s="162"/>
      <c r="J278" s="162"/>
      <c r="K278" s="162"/>
      <c r="L278" s="162"/>
      <c r="M278" s="162"/>
      <c r="N278" s="161"/>
      <c r="O278" s="161"/>
      <c r="P278" s="161"/>
      <c r="Q278" s="161"/>
      <c r="R278" s="162"/>
      <c r="S278" s="162"/>
      <c r="T278" s="162"/>
      <c r="U278" s="162"/>
      <c r="V278" s="162"/>
      <c r="W278" s="162"/>
      <c r="X278" s="162"/>
      <c r="Y278" s="152"/>
      <c r="Z278" s="152"/>
      <c r="AA278" s="152"/>
      <c r="AB278" s="152"/>
      <c r="AC278" s="152"/>
      <c r="AD278" s="152"/>
      <c r="AE278" s="152"/>
      <c r="AF278" s="152"/>
      <c r="AG278" s="152" t="s">
        <v>214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59"/>
      <c r="B279" s="160"/>
      <c r="C279" s="193" t="s">
        <v>473</v>
      </c>
      <c r="D279" s="184"/>
      <c r="E279" s="185">
        <v>123</v>
      </c>
      <c r="F279" s="162"/>
      <c r="G279" s="162"/>
      <c r="H279" s="162"/>
      <c r="I279" s="162"/>
      <c r="J279" s="162"/>
      <c r="K279" s="162"/>
      <c r="L279" s="162"/>
      <c r="M279" s="162"/>
      <c r="N279" s="161"/>
      <c r="O279" s="161"/>
      <c r="P279" s="161"/>
      <c r="Q279" s="161"/>
      <c r="R279" s="162"/>
      <c r="S279" s="162"/>
      <c r="T279" s="162"/>
      <c r="U279" s="162"/>
      <c r="V279" s="162"/>
      <c r="W279" s="162"/>
      <c r="X279" s="162"/>
      <c r="Y279" s="152"/>
      <c r="Z279" s="152"/>
      <c r="AA279" s="152"/>
      <c r="AB279" s="152"/>
      <c r="AC279" s="152"/>
      <c r="AD279" s="152"/>
      <c r="AE279" s="152"/>
      <c r="AF279" s="152"/>
      <c r="AG279" s="152" t="s">
        <v>214</v>
      </c>
      <c r="AH279" s="152">
        <v>0</v>
      </c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x14ac:dyDescent="0.2">
      <c r="A280" s="164" t="s">
        <v>146</v>
      </c>
      <c r="B280" s="165" t="s">
        <v>95</v>
      </c>
      <c r="C280" s="179" t="s">
        <v>96</v>
      </c>
      <c r="D280" s="166"/>
      <c r="E280" s="167"/>
      <c r="F280" s="168"/>
      <c r="G280" s="168">
        <f>SUMIF(AG281:AG310,"&lt;&gt;NOR",G281:G310)</f>
        <v>0</v>
      </c>
      <c r="H280" s="168"/>
      <c r="I280" s="168">
        <f>SUM(I281:I310)</f>
        <v>165983.57999999999</v>
      </c>
      <c r="J280" s="168"/>
      <c r="K280" s="168">
        <f>SUM(K281:K310)</f>
        <v>80466.26999999999</v>
      </c>
      <c r="L280" s="168"/>
      <c r="M280" s="168">
        <f>SUM(M281:M310)</f>
        <v>0</v>
      </c>
      <c r="N280" s="167"/>
      <c r="O280" s="167">
        <f>SUM(O281:O310)</f>
        <v>63.31</v>
      </c>
      <c r="P280" s="167"/>
      <c r="Q280" s="167">
        <f>SUM(Q281:Q310)</f>
        <v>0</v>
      </c>
      <c r="R280" s="168"/>
      <c r="S280" s="168"/>
      <c r="T280" s="169"/>
      <c r="U280" s="163"/>
      <c r="V280" s="163">
        <f>SUM(V281:V310)</f>
        <v>145.84</v>
      </c>
      <c r="W280" s="163"/>
      <c r="X280" s="163"/>
      <c r="AG280" t="s">
        <v>147</v>
      </c>
    </row>
    <row r="281" spans="1:60" outlineLevel="1" x14ac:dyDescent="0.2">
      <c r="A281" s="171">
        <v>74</v>
      </c>
      <c r="B281" s="172" t="s">
        <v>493</v>
      </c>
      <c r="C281" s="180" t="s">
        <v>494</v>
      </c>
      <c r="D281" s="173" t="s">
        <v>235</v>
      </c>
      <c r="E281" s="174">
        <v>293.7</v>
      </c>
      <c r="F281" s="175"/>
      <c r="G281" s="176">
        <f>ROUND(E281*F281,2)</f>
        <v>0</v>
      </c>
      <c r="H281" s="175">
        <v>43.64</v>
      </c>
      <c r="I281" s="176">
        <f>ROUND(E281*H281,2)</f>
        <v>12817.07</v>
      </c>
      <c r="J281" s="175">
        <v>248.36</v>
      </c>
      <c r="K281" s="176">
        <f>ROUND(E281*J281,2)</f>
        <v>72943.33</v>
      </c>
      <c r="L281" s="176">
        <v>21</v>
      </c>
      <c r="M281" s="176">
        <f>G281*(1+L281/100)</f>
        <v>0</v>
      </c>
      <c r="N281" s="174">
        <v>7.3899999999999993E-2</v>
      </c>
      <c r="O281" s="174">
        <f>ROUND(E281*N281,2)</f>
        <v>21.7</v>
      </c>
      <c r="P281" s="174">
        <v>0</v>
      </c>
      <c r="Q281" s="174">
        <f>ROUND(E281*P281,2)</f>
        <v>0</v>
      </c>
      <c r="R281" s="176" t="s">
        <v>326</v>
      </c>
      <c r="S281" s="176" t="s">
        <v>204</v>
      </c>
      <c r="T281" s="177" t="s">
        <v>204</v>
      </c>
      <c r="U281" s="162">
        <v>0.45200000000000001</v>
      </c>
      <c r="V281" s="162">
        <f>ROUND(E281*U281,2)</f>
        <v>132.75</v>
      </c>
      <c r="W281" s="162"/>
      <c r="X281" s="162" t="s">
        <v>205</v>
      </c>
      <c r="Y281" s="152"/>
      <c r="Z281" s="152"/>
      <c r="AA281" s="152"/>
      <c r="AB281" s="152"/>
      <c r="AC281" s="152"/>
      <c r="AD281" s="152"/>
      <c r="AE281" s="152"/>
      <c r="AF281" s="152"/>
      <c r="AG281" s="152" t="s">
        <v>206</v>
      </c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ht="22.5" outlineLevel="1" x14ac:dyDescent="0.2">
      <c r="A282" s="159"/>
      <c r="B282" s="160"/>
      <c r="C282" s="263" t="s">
        <v>495</v>
      </c>
      <c r="D282" s="264"/>
      <c r="E282" s="264"/>
      <c r="F282" s="264"/>
      <c r="G282" s="264"/>
      <c r="H282" s="162"/>
      <c r="I282" s="162"/>
      <c r="J282" s="162"/>
      <c r="K282" s="162"/>
      <c r="L282" s="162"/>
      <c r="M282" s="162"/>
      <c r="N282" s="161"/>
      <c r="O282" s="161"/>
      <c r="P282" s="161"/>
      <c r="Q282" s="161"/>
      <c r="R282" s="162"/>
      <c r="S282" s="162"/>
      <c r="T282" s="162"/>
      <c r="U282" s="162"/>
      <c r="V282" s="162"/>
      <c r="W282" s="162"/>
      <c r="X282" s="162"/>
      <c r="Y282" s="152"/>
      <c r="Z282" s="152"/>
      <c r="AA282" s="152"/>
      <c r="AB282" s="152"/>
      <c r="AC282" s="152"/>
      <c r="AD282" s="152"/>
      <c r="AE282" s="152"/>
      <c r="AF282" s="152"/>
      <c r="AG282" s="152" t="s">
        <v>208</v>
      </c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78" t="str">
        <f>C282</f>
        <v>s provedením lože z kameniva drceného, s vyplněním spár, s dvojitým hutněním a se smetením přebytečného materiálu na krajnici. S dodáním hmot pro lože a výplň spár.</v>
      </c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">
      <c r="A283" s="159"/>
      <c r="B283" s="160"/>
      <c r="C283" s="193" t="s">
        <v>246</v>
      </c>
      <c r="D283" s="184"/>
      <c r="E283" s="185"/>
      <c r="F283" s="162"/>
      <c r="G283" s="162"/>
      <c r="H283" s="162"/>
      <c r="I283" s="162"/>
      <c r="J283" s="162"/>
      <c r="K283" s="162"/>
      <c r="L283" s="162"/>
      <c r="M283" s="162"/>
      <c r="N283" s="161"/>
      <c r="O283" s="161"/>
      <c r="P283" s="161"/>
      <c r="Q283" s="161"/>
      <c r="R283" s="162"/>
      <c r="S283" s="162"/>
      <c r="T283" s="162"/>
      <c r="U283" s="162"/>
      <c r="V283" s="162"/>
      <c r="W283" s="162"/>
      <c r="X283" s="162"/>
      <c r="Y283" s="152"/>
      <c r="Z283" s="152"/>
      <c r="AA283" s="152"/>
      <c r="AB283" s="152"/>
      <c r="AC283" s="152"/>
      <c r="AD283" s="152"/>
      <c r="AE283" s="152"/>
      <c r="AF283" s="152"/>
      <c r="AG283" s="152" t="s">
        <v>214</v>
      </c>
      <c r="AH283" s="152">
        <v>0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59"/>
      <c r="B284" s="160"/>
      <c r="C284" s="193" t="s">
        <v>496</v>
      </c>
      <c r="D284" s="184"/>
      <c r="E284" s="185">
        <v>276</v>
      </c>
      <c r="F284" s="162"/>
      <c r="G284" s="162"/>
      <c r="H284" s="162"/>
      <c r="I284" s="162"/>
      <c r="J284" s="162"/>
      <c r="K284" s="162"/>
      <c r="L284" s="162"/>
      <c r="M284" s="162"/>
      <c r="N284" s="161"/>
      <c r="O284" s="161"/>
      <c r="P284" s="161"/>
      <c r="Q284" s="161"/>
      <c r="R284" s="162"/>
      <c r="S284" s="162"/>
      <c r="T284" s="162"/>
      <c r="U284" s="162"/>
      <c r="V284" s="162"/>
      <c r="W284" s="162"/>
      <c r="X284" s="162"/>
      <c r="Y284" s="152"/>
      <c r="Z284" s="152"/>
      <c r="AA284" s="152"/>
      <c r="AB284" s="152"/>
      <c r="AC284" s="152"/>
      <c r="AD284" s="152"/>
      <c r="AE284" s="152"/>
      <c r="AF284" s="152"/>
      <c r="AG284" s="152" t="s">
        <v>214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">
      <c r="A285" s="159"/>
      <c r="B285" s="160"/>
      <c r="C285" s="193" t="s">
        <v>248</v>
      </c>
      <c r="D285" s="184"/>
      <c r="E285" s="185"/>
      <c r="F285" s="162"/>
      <c r="G285" s="162"/>
      <c r="H285" s="162"/>
      <c r="I285" s="162"/>
      <c r="J285" s="162"/>
      <c r="K285" s="162"/>
      <c r="L285" s="162"/>
      <c r="M285" s="162"/>
      <c r="N285" s="161"/>
      <c r="O285" s="161"/>
      <c r="P285" s="161"/>
      <c r="Q285" s="161"/>
      <c r="R285" s="162"/>
      <c r="S285" s="162"/>
      <c r="T285" s="162"/>
      <c r="U285" s="162"/>
      <c r="V285" s="162"/>
      <c r="W285" s="162"/>
      <c r="X285" s="162"/>
      <c r="Y285" s="152"/>
      <c r="Z285" s="152"/>
      <c r="AA285" s="152"/>
      <c r="AB285" s="152"/>
      <c r="AC285" s="152"/>
      <c r="AD285" s="152"/>
      <c r="AE285" s="152"/>
      <c r="AF285" s="152"/>
      <c r="AG285" s="152" t="s">
        <v>214</v>
      </c>
      <c r="AH285" s="152">
        <v>0</v>
      </c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">
      <c r="A286" s="159"/>
      <c r="B286" s="160"/>
      <c r="C286" s="193" t="s">
        <v>497</v>
      </c>
      <c r="D286" s="184"/>
      <c r="E286" s="185">
        <v>5.2</v>
      </c>
      <c r="F286" s="162"/>
      <c r="G286" s="162"/>
      <c r="H286" s="162"/>
      <c r="I286" s="162"/>
      <c r="J286" s="162"/>
      <c r="K286" s="162"/>
      <c r="L286" s="162"/>
      <c r="M286" s="162"/>
      <c r="N286" s="161"/>
      <c r="O286" s="161"/>
      <c r="P286" s="161"/>
      <c r="Q286" s="161"/>
      <c r="R286" s="162"/>
      <c r="S286" s="162"/>
      <c r="T286" s="162"/>
      <c r="U286" s="162"/>
      <c r="V286" s="162"/>
      <c r="W286" s="162"/>
      <c r="X286" s="162"/>
      <c r="Y286" s="152"/>
      <c r="Z286" s="152"/>
      <c r="AA286" s="152"/>
      <c r="AB286" s="152"/>
      <c r="AC286" s="152"/>
      <c r="AD286" s="152"/>
      <c r="AE286" s="152"/>
      <c r="AF286" s="152"/>
      <c r="AG286" s="152" t="s">
        <v>214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">
      <c r="A287" s="159"/>
      <c r="B287" s="160"/>
      <c r="C287" s="193" t="s">
        <v>250</v>
      </c>
      <c r="D287" s="184"/>
      <c r="E287" s="185"/>
      <c r="F287" s="162"/>
      <c r="G287" s="162"/>
      <c r="H287" s="162"/>
      <c r="I287" s="162"/>
      <c r="J287" s="162"/>
      <c r="K287" s="162"/>
      <c r="L287" s="162"/>
      <c r="M287" s="162"/>
      <c r="N287" s="161"/>
      <c r="O287" s="161"/>
      <c r="P287" s="161"/>
      <c r="Q287" s="161"/>
      <c r="R287" s="162"/>
      <c r="S287" s="162"/>
      <c r="T287" s="162"/>
      <c r="U287" s="162"/>
      <c r="V287" s="162"/>
      <c r="W287" s="162"/>
      <c r="X287" s="162"/>
      <c r="Y287" s="152"/>
      <c r="Z287" s="152"/>
      <c r="AA287" s="152"/>
      <c r="AB287" s="152"/>
      <c r="AC287" s="152"/>
      <c r="AD287" s="152"/>
      <c r="AE287" s="152"/>
      <c r="AF287" s="152"/>
      <c r="AG287" s="152" t="s">
        <v>214</v>
      </c>
      <c r="AH287" s="152">
        <v>0</v>
      </c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">
      <c r="A288" s="159"/>
      <c r="B288" s="160"/>
      <c r="C288" s="193" t="s">
        <v>410</v>
      </c>
      <c r="D288" s="184"/>
      <c r="E288" s="185">
        <v>0.5</v>
      </c>
      <c r="F288" s="162"/>
      <c r="G288" s="162"/>
      <c r="H288" s="162"/>
      <c r="I288" s="162"/>
      <c r="J288" s="162"/>
      <c r="K288" s="162"/>
      <c r="L288" s="162"/>
      <c r="M288" s="162"/>
      <c r="N288" s="161"/>
      <c r="O288" s="161"/>
      <c r="P288" s="161"/>
      <c r="Q288" s="161"/>
      <c r="R288" s="162"/>
      <c r="S288" s="162"/>
      <c r="T288" s="162"/>
      <c r="U288" s="162"/>
      <c r="V288" s="162"/>
      <c r="W288" s="162"/>
      <c r="X288" s="162"/>
      <c r="Y288" s="152"/>
      <c r="Z288" s="152"/>
      <c r="AA288" s="152"/>
      <c r="AB288" s="152"/>
      <c r="AC288" s="152"/>
      <c r="AD288" s="152"/>
      <c r="AE288" s="152"/>
      <c r="AF288" s="152"/>
      <c r="AG288" s="152" t="s">
        <v>214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1" x14ac:dyDescent="0.2">
      <c r="A289" s="159"/>
      <c r="B289" s="160"/>
      <c r="C289" s="193" t="s">
        <v>252</v>
      </c>
      <c r="D289" s="184"/>
      <c r="E289" s="185"/>
      <c r="F289" s="162"/>
      <c r="G289" s="162"/>
      <c r="H289" s="162"/>
      <c r="I289" s="162"/>
      <c r="J289" s="162"/>
      <c r="K289" s="162"/>
      <c r="L289" s="162"/>
      <c r="M289" s="162"/>
      <c r="N289" s="161"/>
      <c r="O289" s="161"/>
      <c r="P289" s="161"/>
      <c r="Q289" s="161"/>
      <c r="R289" s="162"/>
      <c r="S289" s="162"/>
      <c r="T289" s="162"/>
      <c r="U289" s="162"/>
      <c r="V289" s="162"/>
      <c r="W289" s="162"/>
      <c r="X289" s="162"/>
      <c r="Y289" s="152"/>
      <c r="Z289" s="152"/>
      <c r="AA289" s="152"/>
      <c r="AB289" s="152"/>
      <c r="AC289" s="152"/>
      <c r="AD289" s="152"/>
      <c r="AE289" s="152"/>
      <c r="AF289" s="152"/>
      <c r="AG289" s="152" t="s">
        <v>214</v>
      </c>
      <c r="AH289" s="152">
        <v>0</v>
      </c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1" x14ac:dyDescent="0.2">
      <c r="A290" s="159"/>
      <c r="B290" s="160"/>
      <c r="C290" s="193" t="s">
        <v>498</v>
      </c>
      <c r="D290" s="184"/>
      <c r="E290" s="185">
        <v>12</v>
      </c>
      <c r="F290" s="162"/>
      <c r="G290" s="162"/>
      <c r="H290" s="162"/>
      <c r="I290" s="162"/>
      <c r="J290" s="162"/>
      <c r="K290" s="162"/>
      <c r="L290" s="162"/>
      <c r="M290" s="162"/>
      <c r="N290" s="161"/>
      <c r="O290" s="161"/>
      <c r="P290" s="161"/>
      <c r="Q290" s="161"/>
      <c r="R290" s="162"/>
      <c r="S290" s="162"/>
      <c r="T290" s="162"/>
      <c r="U290" s="162"/>
      <c r="V290" s="162"/>
      <c r="W290" s="162"/>
      <c r="X290" s="162"/>
      <c r="Y290" s="152"/>
      <c r="Z290" s="152"/>
      <c r="AA290" s="152"/>
      <c r="AB290" s="152"/>
      <c r="AC290" s="152"/>
      <c r="AD290" s="152"/>
      <c r="AE290" s="152"/>
      <c r="AF290" s="152"/>
      <c r="AG290" s="152" t="s">
        <v>214</v>
      </c>
      <c r="AH290" s="152">
        <v>0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71">
        <v>75</v>
      </c>
      <c r="B291" s="172" t="s">
        <v>499</v>
      </c>
      <c r="C291" s="180" t="s">
        <v>500</v>
      </c>
      <c r="D291" s="173" t="s">
        <v>364</v>
      </c>
      <c r="E291" s="174">
        <v>16</v>
      </c>
      <c r="F291" s="175"/>
      <c r="G291" s="176">
        <f>ROUND(E291*F291,2)</f>
        <v>0</v>
      </c>
      <c r="H291" s="175">
        <v>16.64</v>
      </c>
      <c r="I291" s="176">
        <f>ROUND(E291*H291,2)</f>
        <v>266.24</v>
      </c>
      <c r="J291" s="175">
        <v>246.86</v>
      </c>
      <c r="K291" s="176">
        <f>ROUND(E291*J291,2)</f>
        <v>3949.76</v>
      </c>
      <c r="L291" s="176">
        <v>21</v>
      </c>
      <c r="M291" s="176">
        <f>G291*(1+L291/100)</f>
        <v>0</v>
      </c>
      <c r="N291" s="174">
        <v>3.3E-4</v>
      </c>
      <c r="O291" s="174">
        <f>ROUND(E291*N291,2)</f>
        <v>0.01</v>
      </c>
      <c r="P291" s="174">
        <v>0</v>
      </c>
      <c r="Q291" s="174">
        <f>ROUND(E291*P291,2)</f>
        <v>0</v>
      </c>
      <c r="R291" s="176" t="s">
        <v>326</v>
      </c>
      <c r="S291" s="176" t="s">
        <v>204</v>
      </c>
      <c r="T291" s="177" t="s">
        <v>204</v>
      </c>
      <c r="U291" s="162">
        <v>0.41</v>
      </c>
      <c r="V291" s="162">
        <f>ROUND(E291*U291,2)</f>
        <v>6.56</v>
      </c>
      <c r="W291" s="162"/>
      <c r="X291" s="162" t="s">
        <v>205</v>
      </c>
      <c r="Y291" s="152"/>
      <c r="Z291" s="152"/>
      <c r="AA291" s="152"/>
      <c r="AB291" s="152"/>
      <c r="AC291" s="152"/>
      <c r="AD291" s="152"/>
      <c r="AE291" s="152"/>
      <c r="AF291" s="152"/>
      <c r="AG291" s="152" t="s">
        <v>206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 x14ac:dyDescent="0.2">
      <c r="A292" s="159"/>
      <c r="B292" s="160"/>
      <c r="C292" s="193" t="s">
        <v>501</v>
      </c>
      <c r="D292" s="184"/>
      <c r="E292" s="185"/>
      <c r="F292" s="162"/>
      <c r="G292" s="162"/>
      <c r="H292" s="162"/>
      <c r="I292" s="162"/>
      <c r="J292" s="162"/>
      <c r="K292" s="162"/>
      <c r="L292" s="162"/>
      <c r="M292" s="162"/>
      <c r="N292" s="161"/>
      <c r="O292" s="161"/>
      <c r="P292" s="161"/>
      <c r="Q292" s="161"/>
      <c r="R292" s="162"/>
      <c r="S292" s="162"/>
      <c r="T292" s="162"/>
      <c r="U292" s="162"/>
      <c r="V292" s="162"/>
      <c r="W292" s="162"/>
      <c r="X292" s="162"/>
      <c r="Y292" s="152"/>
      <c r="Z292" s="152"/>
      <c r="AA292" s="152"/>
      <c r="AB292" s="152"/>
      <c r="AC292" s="152"/>
      <c r="AD292" s="152"/>
      <c r="AE292" s="152"/>
      <c r="AF292" s="152"/>
      <c r="AG292" s="152" t="s">
        <v>214</v>
      </c>
      <c r="AH292" s="152">
        <v>0</v>
      </c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 x14ac:dyDescent="0.2">
      <c r="A293" s="159"/>
      <c r="B293" s="160"/>
      <c r="C293" s="193" t="s">
        <v>502</v>
      </c>
      <c r="D293" s="184"/>
      <c r="E293" s="185">
        <v>10</v>
      </c>
      <c r="F293" s="162"/>
      <c r="G293" s="162"/>
      <c r="H293" s="162"/>
      <c r="I293" s="162"/>
      <c r="J293" s="162"/>
      <c r="K293" s="162"/>
      <c r="L293" s="162"/>
      <c r="M293" s="162"/>
      <c r="N293" s="161"/>
      <c r="O293" s="161"/>
      <c r="P293" s="161"/>
      <c r="Q293" s="161"/>
      <c r="R293" s="162"/>
      <c r="S293" s="162"/>
      <c r="T293" s="162"/>
      <c r="U293" s="162"/>
      <c r="V293" s="162"/>
      <c r="W293" s="162"/>
      <c r="X293" s="162"/>
      <c r="Y293" s="152"/>
      <c r="Z293" s="152"/>
      <c r="AA293" s="152"/>
      <c r="AB293" s="152"/>
      <c r="AC293" s="152"/>
      <c r="AD293" s="152"/>
      <c r="AE293" s="152"/>
      <c r="AF293" s="152"/>
      <c r="AG293" s="152" t="s">
        <v>214</v>
      </c>
      <c r="AH293" s="152">
        <v>0</v>
      </c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">
      <c r="A294" s="159"/>
      <c r="B294" s="160"/>
      <c r="C294" s="193" t="s">
        <v>503</v>
      </c>
      <c r="D294" s="184"/>
      <c r="E294" s="185"/>
      <c r="F294" s="162"/>
      <c r="G294" s="162"/>
      <c r="H294" s="162"/>
      <c r="I294" s="162"/>
      <c r="J294" s="162"/>
      <c r="K294" s="162"/>
      <c r="L294" s="162"/>
      <c r="M294" s="162"/>
      <c r="N294" s="161"/>
      <c r="O294" s="161"/>
      <c r="P294" s="161"/>
      <c r="Q294" s="161"/>
      <c r="R294" s="162"/>
      <c r="S294" s="162"/>
      <c r="T294" s="162"/>
      <c r="U294" s="162"/>
      <c r="V294" s="162"/>
      <c r="W294" s="162"/>
      <c r="X294" s="162"/>
      <c r="Y294" s="152"/>
      <c r="Z294" s="152"/>
      <c r="AA294" s="152"/>
      <c r="AB294" s="152"/>
      <c r="AC294" s="152"/>
      <c r="AD294" s="152"/>
      <c r="AE294" s="152"/>
      <c r="AF294" s="152"/>
      <c r="AG294" s="152" t="s">
        <v>214</v>
      </c>
      <c r="AH294" s="152">
        <v>0</v>
      </c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 x14ac:dyDescent="0.2">
      <c r="A295" s="159"/>
      <c r="B295" s="160"/>
      <c r="C295" s="193" t="s">
        <v>504</v>
      </c>
      <c r="D295" s="184"/>
      <c r="E295" s="185">
        <v>6</v>
      </c>
      <c r="F295" s="162"/>
      <c r="G295" s="162"/>
      <c r="H295" s="162"/>
      <c r="I295" s="162"/>
      <c r="J295" s="162"/>
      <c r="K295" s="162"/>
      <c r="L295" s="162"/>
      <c r="M295" s="162"/>
      <c r="N295" s="161"/>
      <c r="O295" s="161"/>
      <c r="P295" s="161"/>
      <c r="Q295" s="161"/>
      <c r="R295" s="162"/>
      <c r="S295" s="162"/>
      <c r="T295" s="162"/>
      <c r="U295" s="162"/>
      <c r="V295" s="162"/>
      <c r="W295" s="162"/>
      <c r="X295" s="162"/>
      <c r="Y295" s="152"/>
      <c r="Z295" s="152"/>
      <c r="AA295" s="152"/>
      <c r="AB295" s="152"/>
      <c r="AC295" s="152"/>
      <c r="AD295" s="152"/>
      <c r="AE295" s="152"/>
      <c r="AF295" s="152"/>
      <c r="AG295" s="152" t="s">
        <v>214</v>
      </c>
      <c r="AH295" s="152">
        <v>0</v>
      </c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ht="22.5" outlineLevel="1" x14ac:dyDescent="0.2">
      <c r="A296" s="171">
        <v>76</v>
      </c>
      <c r="B296" s="172" t="s">
        <v>505</v>
      </c>
      <c r="C296" s="180" t="s">
        <v>506</v>
      </c>
      <c r="D296" s="173" t="s">
        <v>235</v>
      </c>
      <c r="E296" s="174">
        <v>13</v>
      </c>
      <c r="F296" s="175"/>
      <c r="G296" s="176">
        <f>ROUND(E296*F296,2)</f>
        <v>0</v>
      </c>
      <c r="H296" s="175">
        <v>43.64</v>
      </c>
      <c r="I296" s="176">
        <f>ROUND(E296*H296,2)</f>
        <v>567.32000000000005</v>
      </c>
      <c r="J296" s="175">
        <v>274.86</v>
      </c>
      <c r="K296" s="176">
        <f>ROUND(E296*J296,2)</f>
        <v>3573.18</v>
      </c>
      <c r="L296" s="176">
        <v>21</v>
      </c>
      <c r="M296" s="176">
        <f>G296*(1+L296/100)</f>
        <v>0</v>
      </c>
      <c r="N296" s="174">
        <v>7.3899999999999993E-2</v>
      </c>
      <c r="O296" s="174">
        <f>ROUND(E296*N296,2)</f>
        <v>0.96</v>
      </c>
      <c r="P296" s="174">
        <v>0</v>
      </c>
      <c r="Q296" s="174">
        <f>ROUND(E296*P296,2)</f>
        <v>0</v>
      </c>
      <c r="R296" s="176" t="s">
        <v>326</v>
      </c>
      <c r="S296" s="176" t="s">
        <v>204</v>
      </c>
      <c r="T296" s="177" t="s">
        <v>204</v>
      </c>
      <c r="U296" s="162">
        <v>0.502</v>
      </c>
      <c r="V296" s="162">
        <f>ROUND(E296*U296,2)</f>
        <v>6.53</v>
      </c>
      <c r="W296" s="162"/>
      <c r="X296" s="162" t="s">
        <v>205</v>
      </c>
      <c r="Y296" s="152"/>
      <c r="Z296" s="152"/>
      <c r="AA296" s="152"/>
      <c r="AB296" s="152"/>
      <c r="AC296" s="152"/>
      <c r="AD296" s="152"/>
      <c r="AE296" s="152"/>
      <c r="AF296" s="152"/>
      <c r="AG296" s="152" t="s">
        <v>206</v>
      </c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1" x14ac:dyDescent="0.2">
      <c r="A297" s="159"/>
      <c r="B297" s="160"/>
      <c r="C297" s="193" t="s">
        <v>507</v>
      </c>
      <c r="D297" s="184"/>
      <c r="E297" s="185">
        <v>4</v>
      </c>
      <c r="F297" s="162"/>
      <c r="G297" s="162"/>
      <c r="H297" s="162"/>
      <c r="I297" s="162"/>
      <c r="J297" s="162"/>
      <c r="K297" s="162"/>
      <c r="L297" s="162"/>
      <c r="M297" s="162"/>
      <c r="N297" s="161"/>
      <c r="O297" s="161"/>
      <c r="P297" s="161"/>
      <c r="Q297" s="161"/>
      <c r="R297" s="162"/>
      <c r="S297" s="162"/>
      <c r="T297" s="162"/>
      <c r="U297" s="162"/>
      <c r="V297" s="162"/>
      <c r="W297" s="162"/>
      <c r="X297" s="162"/>
      <c r="Y297" s="152"/>
      <c r="Z297" s="152"/>
      <c r="AA297" s="152"/>
      <c r="AB297" s="152"/>
      <c r="AC297" s="152"/>
      <c r="AD297" s="152"/>
      <c r="AE297" s="152"/>
      <c r="AF297" s="152"/>
      <c r="AG297" s="152" t="s">
        <v>214</v>
      </c>
      <c r="AH297" s="152">
        <v>0</v>
      </c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">
      <c r="A298" s="159"/>
      <c r="B298" s="160"/>
      <c r="C298" s="193" t="s">
        <v>508</v>
      </c>
      <c r="D298" s="184"/>
      <c r="E298" s="185">
        <v>9</v>
      </c>
      <c r="F298" s="162"/>
      <c r="G298" s="162"/>
      <c r="H298" s="162"/>
      <c r="I298" s="162"/>
      <c r="J298" s="162"/>
      <c r="K298" s="162"/>
      <c r="L298" s="162"/>
      <c r="M298" s="162"/>
      <c r="N298" s="161"/>
      <c r="O298" s="161"/>
      <c r="P298" s="161"/>
      <c r="Q298" s="161"/>
      <c r="R298" s="162"/>
      <c r="S298" s="162"/>
      <c r="T298" s="162"/>
      <c r="U298" s="162"/>
      <c r="V298" s="162"/>
      <c r="W298" s="162"/>
      <c r="X298" s="162"/>
      <c r="Y298" s="152"/>
      <c r="Z298" s="152"/>
      <c r="AA298" s="152"/>
      <c r="AB298" s="152"/>
      <c r="AC298" s="152"/>
      <c r="AD298" s="152"/>
      <c r="AE298" s="152"/>
      <c r="AF298" s="152"/>
      <c r="AG298" s="152" t="s">
        <v>214</v>
      </c>
      <c r="AH298" s="152">
        <v>0</v>
      </c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ht="22.5" outlineLevel="1" x14ac:dyDescent="0.2">
      <c r="A299" s="171">
        <v>77</v>
      </c>
      <c r="B299" s="172" t="s">
        <v>509</v>
      </c>
      <c r="C299" s="180" t="s">
        <v>510</v>
      </c>
      <c r="D299" s="173" t="s">
        <v>235</v>
      </c>
      <c r="E299" s="174">
        <v>13.13</v>
      </c>
      <c r="F299" s="175"/>
      <c r="G299" s="176">
        <f>ROUND(E299*F299,2)</f>
        <v>0</v>
      </c>
      <c r="H299" s="175">
        <v>682</v>
      </c>
      <c r="I299" s="176">
        <f>ROUND(E299*H299,2)</f>
        <v>8954.66</v>
      </c>
      <c r="J299" s="175">
        <v>0</v>
      </c>
      <c r="K299" s="176">
        <f>ROUND(E299*J299,2)</f>
        <v>0</v>
      </c>
      <c r="L299" s="176">
        <v>21</v>
      </c>
      <c r="M299" s="176">
        <f>G299*(1+L299/100)</f>
        <v>0</v>
      </c>
      <c r="N299" s="174">
        <v>0.13714999999999999</v>
      </c>
      <c r="O299" s="174">
        <f>ROUND(E299*N299,2)</f>
        <v>1.8</v>
      </c>
      <c r="P299" s="174">
        <v>0</v>
      </c>
      <c r="Q299" s="174">
        <f>ROUND(E299*P299,2)</f>
        <v>0</v>
      </c>
      <c r="R299" s="176" t="s">
        <v>283</v>
      </c>
      <c r="S299" s="176" t="s">
        <v>204</v>
      </c>
      <c r="T299" s="177" t="s">
        <v>204</v>
      </c>
      <c r="U299" s="162">
        <v>0</v>
      </c>
      <c r="V299" s="162">
        <f>ROUND(E299*U299,2)</f>
        <v>0</v>
      </c>
      <c r="W299" s="162"/>
      <c r="X299" s="162" t="s">
        <v>284</v>
      </c>
      <c r="Y299" s="152"/>
      <c r="Z299" s="152"/>
      <c r="AA299" s="152"/>
      <c r="AB299" s="152"/>
      <c r="AC299" s="152"/>
      <c r="AD299" s="152"/>
      <c r="AE299" s="152"/>
      <c r="AF299" s="152"/>
      <c r="AG299" s="152" t="s">
        <v>285</v>
      </c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outlineLevel="1" x14ac:dyDescent="0.2">
      <c r="A300" s="159"/>
      <c r="B300" s="160"/>
      <c r="C300" s="193" t="s">
        <v>511</v>
      </c>
      <c r="D300" s="184"/>
      <c r="E300" s="185">
        <v>4.04</v>
      </c>
      <c r="F300" s="162"/>
      <c r="G300" s="162"/>
      <c r="H300" s="162"/>
      <c r="I300" s="162"/>
      <c r="J300" s="162"/>
      <c r="K300" s="162"/>
      <c r="L300" s="162"/>
      <c r="M300" s="162"/>
      <c r="N300" s="161"/>
      <c r="O300" s="161"/>
      <c r="P300" s="161"/>
      <c r="Q300" s="161"/>
      <c r="R300" s="162"/>
      <c r="S300" s="162"/>
      <c r="T300" s="162"/>
      <c r="U300" s="162"/>
      <c r="V300" s="162"/>
      <c r="W300" s="162"/>
      <c r="X300" s="162"/>
      <c r="Y300" s="152"/>
      <c r="Z300" s="152"/>
      <c r="AA300" s="152"/>
      <c r="AB300" s="152"/>
      <c r="AC300" s="152"/>
      <c r="AD300" s="152"/>
      <c r="AE300" s="152"/>
      <c r="AF300" s="152"/>
      <c r="AG300" s="152" t="s">
        <v>214</v>
      </c>
      <c r="AH300" s="152">
        <v>0</v>
      </c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outlineLevel="1" x14ac:dyDescent="0.2">
      <c r="A301" s="159"/>
      <c r="B301" s="160"/>
      <c r="C301" s="193" t="s">
        <v>512</v>
      </c>
      <c r="D301" s="184"/>
      <c r="E301" s="185">
        <v>9.09</v>
      </c>
      <c r="F301" s="162"/>
      <c r="G301" s="162"/>
      <c r="H301" s="162"/>
      <c r="I301" s="162"/>
      <c r="J301" s="162"/>
      <c r="K301" s="162"/>
      <c r="L301" s="162"/>
      <c r="M301" s="162"/>
      <c r="N301" s="161"/>
      <c r="O301" s="161"/>
      <c r="P301" s="161"/>
      <c r="Q301" s="161"/>
      <c r="R301" s="162"/>
      <c r="S301" s="162"/>
      <c r="T301" s="162"/>
      <c r="U301" s="162"/>
      <c r="V301" s="162"/>
      <c r="W301" s="162"/>
      <c r="X301" s="162"/>
      <c r="Y301" s="152"/>
      <c r="Z301" s="152"/>
      <c r="AA301" s="152"/>
      <c r="AB301" s="152"/>
      <c r="AC301" s="152"/>
      <c r="AD301" s="152"/>
      <c r="AE301" s="152"/>
      <c r="AF301" s="152"/>
      <c r="AG301" s="152" t="s">
        <v>214</v>
      </c>
      <c r="AH301" s="152">
        <v>0</v>
      </c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ht="22.5" outlineLevel="1" x14ac:dyDescent="0.2">
      <c r="A302" s="171">
        <v>78</v>
      </c>
      <c r="B302" s="172" t="s">
        <v>513</v>
      </c>
      <c r="C302" s="180" t="s">
        <v>514</v>
      </c>
      <c r="D302" s="173" t="s">
        <v>235</v>
      </c>
      <c r="E302" s="174">
        <v>12.12</v>
      </c>
      <c r="F302" s="175"/>
      <c r="G302" s="176">
        <f>ROUND(E302*F302,2)</f>
        <v>0</v>
      </c>
      <c r="H302" s="175">
        <v>503</v>
      </c>
      <c r="I302" s="176">
        <f>ROUND(E302*H302,2)</f>
        <v>6096.36</v>
      </c>
      <c r="J302" s="175">
        <v>0</v>
      </c>
      <c r="K302" s="176">
        <f>ROUND(E302*J302,2)</f>
        <v>0</v>
      </c>
      <c r="L302" s="176">
        <v>21</v>
      </c>
      <c r="M302" s="176">
        <f>G302*(1+L302/100)</f>
        <v>0</v>
      </c>
      <c r="N302" s="174">
        <v>0.129</v>
      </c>
      <c r="O302" s="174">
        <f>ROUND(E302*N302,2)</f>
        <v>1.56</v>
      </c>
      <c r="P302" s="174">
        <v>0</v>
      </c>
      <c r="Q302" s="174">
        <f>ROUND(E302*P302,2)</f>
        <v>0</v>
      </c>
      <c r="R302" s="176" t="s">
        <v>283</v>
      </c>
      <c r="S302" s="176" t="s">
        <v>204</v>
      </c>
      <c r="T302" s="177" t="s">
        <v>204</v>
      </c>
      <c r="U302" s="162">
        <v>0</v>
      </c>
      <c r="V302" s="162">
        <f>ROUND(E302*U302,2)</f>
        <v>0</v>
      </c>
      <c r="W302" s="162"/>
      <c r="X302" s="162" t="s">
        <v>284</v>
      </c>
      <c r="Y302" s="152"/>
      <c r="Z302" s="152"/>
      <c r="AA302" s="152"/>
      <c r="AB302" s="152"/>
      <c r="AC302" s="152"/>
      <c r="AD302" s="152"/>
      <c r="AE302" s="152"/>
      <c r="AF302" s="152"/>
      <c r="AG302" s="152" t="s">
        <v>285</v>
      </c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 x14ac:dyDescent="0.2">
      <c r="A303" s="159"/>
      <c r="B303" s="160"/>
      <c r="C303" s="193" t="s">
        <v>515</v>
      </c>
      <c r="D303" s="184"/>
      <c r="E303" s="185">
        <v>12.12</v>
      </c>
      <c r="F303" s="162"/>
      <c r="G303" s="162"/>
      <c r="H303" s="162"/>
      <c r="I303" s="162"/>
      <c r="J303" s="162"/>
      <c r="K303" s="162"/>
      <c r="L303" s="162"/>
      <c r="M303" s="162"/>
      <c r="N303" s="161"/>
      <c r="O303" s="161"/>
      <c r="P303" s="161"/>
      <c r="Q303" s="161"/>
      <c r="R303" s="162"/>
      <c r="S303" s="162"/>
      <c r="T303" s="162"/>
      <c r="U303" s="162"/>
      <c r="V303" s="162"/>
      <c r="W303" s="162"/>
      <c r="X303" s="162"/>
      <c r="Y303" s="152"/>
      <c r="Z303" s="152"/>
      <c r="AA303" s="152"/>
      <c r="AB303" s="152"/>
      <c r="AC303" s="152"/>
      <c r="AD303" s="152"/>
      <c r="AE303" s="152"/>
      <c r="AF303" s="152"/>
      <c r="AG303" s="152" t="s">
        <v>214</v>
      </c>
      <c r="AH303" s="152">
        <v>0</v>
      </c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ht="22.5" outlineLevel="1" x14ac:dyDescent="0.2">
      <c r="A304" s="171">
        <v>79</v>
      </c>
      <c r="B304" s="172" t="s">
        <v>516</v>
      </c>
      <c r="C304" s="180" t="s">
        <v>517</v>
      </c>
      <c r="D304" s="173" t="s">
        <v>235</v>
      </c>
      <c r="E304" s="174">
        <v>0.505</v>
      </c>
      <c r="F304" s="175"/>
      <c r="G304" s="176">
        <f>ROUND(E304*F304,2)</f>
        <v>0</v>
      </c>
      <c r="H304" s="175">
        <v>731</v>
      </c>
      <c r="I304" s="176">
        <f>ROUND(E304*H304,2)</f>
        <v>369.16</v>
      </c>
      <c r="J304" s="175">
        <v>0</v>
      </c>
      <c r="K304" s="176">
        <f>ROUND(E304*J304,2)</f>
        <v>0</v>
      </c>
      <c r="L304" s="176">
        <v>21</v>
      </c>
      <c r="M304" s="176">
        <f>G304*(1+L304/100)</f>
        <v>0</v>
      </c>
      <c r="N304" s="174">
        <v>0.13150000000000001</v>
      </c>
      <c r="O304" s="174">
        <f>ROUND(E304*N304,2)</f>
        <v>7.0000000000000007E-2</v>
      </c>
      <c r="P304" s="174">
        <v>0</v>
      </c>
      <c r="Q304" s="174">
        <f>ROUND(E304*P304,2)</f>
        <v>0</v>
      </c>
      <c r="R304" s="176" t="s">
        <v>283</v>
      </c>
      <c r="S304" s="176" t="s">
        <v>204</v>
      </c>
      <c r="T304" s="177" t="s">
        <v>204</v>
      </c>
      <c r="U304" s="162">
        <v>0</v>
      </c>
      <c r="V304" s="162">
        <f>ROUND(E304*U304,2)</f>
        <v>0</v>
      </c>
      <c r="W304" s="162"/>
      <c r="X304" s="162" t="s">
        <v>284</v>
      </c>
      <c r="Y304" s="152"/>
      <c r="Z304" s="152"/>
      <c r="AA304" s="152"/>
      <c r="AB304" s="152"/>
      <c r="AC304" s="152"/>
      <c r="AD304" s="152"/>
      <c r="AE304" s="152"/>
      <c r="AF304" s="152"/>
      <c r="AG304" s="152" t="s">
        <v>285</v>
      </c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 x14ac:dyDescent="0.2">
      <c r="A305" s="159"/>
      <c r="B305" s="160"/>
      <c r="C305" s="193" t="s">
        <v>518</v>
      </c>
      <c r="D305" s="184"/>
      <c r="E305" s="185">
        <v>0.51</v>
      </c>
      <c r="F305" s="162"/>
      <c r="G305" s="162"/>
      <c r="H305" s="162"/>
      <c r="I305" s="162"/>
      <c r="J305" s="162"/>
      <c r="K305" s="162"/>
      <c r="L305" s="162"/>
      <c r="M305" s="162"/>
      <c r="N305" s="161"/>
      <c r="O305" s="161"/>
      <c r="P305" s="161"/>
      <c r="Q305" s="161"/>
      <c r="R305" s="162"/>
      <c r="S305" s="162"/>
      <c r="T305" s="162"/>
      <c r="U305" s="162"/>
      <c r="V305" s="162"/>
      <c r="W305" s="162"/>
      <c r="X305" s="162"/>
      <c r="Y305" s="152"/>
      <c r="Z305" s="152"/>
      <c r="AA305" s="152"/>
      <c r="AB305" s="152"/>
      <c r="AC305" s="152"/>
      <c r="AD305" s="152"/>
      <c r="AE305" s="152"/>
      <c r="AF305" s="152"/>
      <c r="AG305" s="152" t="s">
        <v>214</v>
      </c>
      <c r="AH305" s="152">
        <v>0</v>
      </c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ht="22.5" outlineLevel="1" x14ac:dyDescent="0.2">
      <c r="A306" s="171">
        <v>80</v>
      </c>
      <c r="B306" s="172" t="s">
        <v>519</v>
      </c>
      <c r="C306" s="180" t="s">
        <v>520</v>
      </c>
      <c r="D306" s="173" t="s">
        <v>235</v>
      </c>
      <c r="E306" s="174">
        <v>5.2519999999999998</v>
      </c>
      <c r="F306" s="175"/>
      <c r="G306" s="176">
        <f>ROUND(E306*F306,2)</f>
        <v>0</v>
      </c>
      <c r="H306" s="175">
        <v>751</v>
      </c>
      <c r="I306" s="176">
        <f>ROUND(E306*H306,2)</f>
        <v>3944.25</v>
      </c>
      <c r="J306" s="175">
        <v>0</v>
      </c>
      <c r="K306" s="176">
        <f>ROUND(E306*J306,2)</f>
        <v>0</v>
      </c>
      <c r="L306" s="176">
        <v>21</v>
      </c>
      <c r="M306" s="176">
        <f>G306*(1+L306/100)</f>
        <v>0</v>
      </c>
      <c r="N306" s="174">
        <v>0.13150000000000001</v>
      </c>
      <c r="O306" s="174">
        <f>ROUND(E306*N306,2)</f>
        <v>0.69</v>
      </c>
      <c r="P306" s="174">
        <v>0</v>
      </c>
      <c r="Q306" s="174">
        <f>ROUND(E306*P306,2)</f>
        <v>0</v>
      </c>
      <c r="R306" s="176"/>
      <c r="S306" s="176" t="s">
        <v>151</v>
      </c>
      <c r="T306" s="177" t="s">
        <v>152</v>
      </c>
      <c r="U306" s="162">
        <v>0</v>
      </c>
      <c r="V306" s="162">
        <f>ROUND(E306*U306,2)</f>
        <v>0</v>
      </c>
      <c r="W306" s="162"/>
      <c r="X306" s="162" t="s">
        <v>284</v>
      </c>
      <c r="Y306" s="152"/>
      <c r="Z306" s="152"/>
      <c r="AA306" s="152"/>
      <c r="AB306" s="152"/>
      <c r="AC306" s="152"/>
      <c r="AD306" s="152"/>
      <c r="AE306" s="152"/>
      <c r="AF306" s="152"/>
      <c r="AG306" s="152" t="s">
        <v>285</v>
      </c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59"/>
      <c r="B307" s="160"/>
      <c r="C307" s="193" t="s">
        <v>521</v>
      </c>
      <c r="D307" s="184"/>
      <c r="E307" s="185">
        <v>5.2519999999999998</v>
      </c>
      <c r="F307" s="162"/>
      <c r="G307" s="162"/>
      <c r="H307" s="162"/>
      <c r="I307" s="162"/>
      <c r="J307" s="162"/>
      <c r="K307" s="162"/>
      <c r="L307" s="162"/>
      <c r="M307" s="162"/>
      <c r="N307" s="161"/>
      <c r="O307" s="161"/>
      <c r="P307" s="161"/>
      <c r="Q307" s="161"/>
      <c r="R307" s="162"/>
      <c r="S307" s="162"/>
      <c r="T307" s="162"/>
      <c r="U307" s="162"/>
      <c r="V307" s="162"/>
      <c r="W307" s="162"/>
      <c r="X307" s="162"/>
      <c r="Y307" s="152"/>
      <c r="Z307" s="152"/>
      <c r="AA307" s="152"/>
      <c r="AB307" s="152"/>
      <c r="AC307" s="152"/>
      <c r="AD307" s="152"/>
      <c r="AE307" s="152"/>
      <c r="AF307" s="152"/>
      <c r="AG307" s="152" t="s">
        <v>214</v>
      </c>
      <c r="AH307" s="152">
        <v>0</v>
      </c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 x14ac:dyDescent="0.2">
      <c r="A308" s="171">
        <v>81</v>
      </c>
      <c r="B308" s="172" t="s">
        <v>522</v>
      </c>
      <c r="C308" s="180" t="s">
        <v>523</v>
      </c>
      <c r="D308" s="173" t="s">
        <v>235</v>
      </c>
      <c r="E308" s="174">
        <v>278.76</v>
      </c>
      <c r="F308" s="175"/>
      <c r="G308" s="176">
        <f>ROUND(E308*F308,2)</f>
        <v>0</v>
      </c>
      <c r="H308" s="175">
        <v>477</v>
      </c>
      <c r="I308" s="176">
        <f>ROUND(E308*H308,2)</f>
        <v>132968.51999999999</v>
      </c>
      <c r="J308" s="175">
        <v>0</v>
      </c>
      <c r="K308" s="176">
        <f>ROUND(E308*J308,2)</f>
        <v>0</v>
      </c>
      <c r="L308" s="176">
        <v>21</v>
      </c>
      <c r="M308" s="176">
        <f>G308*(1+L308/100)</f>
        <v>0</v>
      </c>
      <c r="N308" s="174">
        <v>0.13100000000000001</v>
      </c>
      <c r="O308" s="174">
        <f>ROUND(E308*N308,2)</f>
        <v>36.520000000000003</v>
      </c>
      <c r="P308" s="174">
        <v>0</v>
      </c>
      <c r="Q308" s="174">
        <f>ROUND(E308*P308,2)</f>
        <v>0</v>
      </c>
      <c r="R308" s="176" t="s">
        <v>283</v>
      </c>
      <c r="S308" s="176" t="s">
        <v>204</v>
      </c>
      <c r="T308" s="177" t="s">
        <v>204</v>
      </c>
      <c r="U308" s="162">
        <v>0</v>
      </c>
      <c r="V308" s="162">
        <f>ROUND(E308*U308,2)</f>
        <v>0</v>
      </c>
      <c r="W308" s="162"/>
      <c r="X308" s="162" t="s">
        <v>284</v>
      </c>
      <c r="Y308" s="152"/>
      <c r="Z308" s="152"/>
      <c r="AA308" s="152"/>
      <c r="AB308" s="152"/>
      <c r="AC308" s="152"/>
      <c r="AD308" s="152"/>
      <c r="AE308" s="152"/>
      <c r="AF308" s="152"/>
      <c r="AG308" s="152" t="s">
        <v>285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 x14ac:dyDescent="0.2">
      <c r="A309" s="159"/>
      <c r="B309" s="160"/>
      <c r="C309" s="252" t="s">
        <v>524</v>
      </c>
      <c r="D309" s="253"/>
      <c r="E309" s="253"/>
      <c r="F309" s="253"/>
      <c r="G309" s="253"/>
      <c r="H309" s="162"/>
      <c r="I309" s="162"/>
      <c r="J309" s="162"/>
      <c r="K309" s="162"/>
      <c r="L309" s="162"/>
      <c r="M309" s="162"/>
      <c r="N309" s="161"/>
      <c r="O309" s="161"/>
      <c r="P309" s="161"/>
      <c r="Q309" s="161"/>
      <c r="R309" s="162"/>
      <c r="S309" s="162"/>
      <c r="T309" s="162"/>
      <c r="U309" s="162"/>
      <c r="V309" s="162"/>
      <c r="W309" s="162"/>
      <c r="X309" s="162"/>
      <c r="Y309" s="152"/>
      <c r="Z309" s="152"/>
      <c r="AA309" s="152"/>
      <c r="AB309" s="152"/>
      <c r="AC309" s="152"/>
      <c r="AD309" s="152"/>
      <c r="AE309" s="152"/>
      <c r="AF309" s="152"/>
      <c r="AG309" s="152" t="s">
        <v>155</v>
      </c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1" x14ac:dyDescent="0.2">
      <c r="A310" s="159"/>
      <c r="B310" s="160"/>
      <c r="C310" s="193" t="s">
        <v>525</v>
      </c>
      <c r="D310" s="184"/>
      <c r="E310" s="185">
        <v>278.76</v>
      </c>
      <c r="F310" s="162"/>
      <c r="G310" s="162"/>
      <c r="H310" s="162"/>
      <c r="I310" s="162"/>
      <c r="J310" s="162"/>
      <c r="K310" s="162"/>
      <c r="L310" s="162"/>
      <c r="M310" s="162"/>
      <c r="N310" s="161"/>
      <c r="O310" s="161"/>
      <c r="P310" s="161"/>
      <c r="Q310" s="161"/>
      <c r="R310" s="162"/>
      <c r="S310" s="162"/>
      <c r="T310" s="162"/>
      <c r="U310" s="162"/>
      <c r="V310" s="162"/>
      <c r="W310" s="162"/>
      <c r="X310" s="162"/>
      <c r="Y310" s="152"/>
      <c r="Z310" s="152"/>
      <c r="AA310" s="152"/>
      <c r="AB310" s="152"/>
      <c r="AC310" s="152"/>
      <c r="AD310" s="152"/>
      <c r="AE310" s="152"/>
      <c r="AF310" s="152"/>
      <c r="AG310" s="152" t="s">
        <v>214</v>
      </c>
      <c r="AH310" s="152">
        <v>0</v>
      </c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x14ac:dyDescent="0.2">
      <c r="A311" s="164" t="s">
        <v>146</v>
      </c>
      <c r="B311" s="165" t="s">
        <v>97</v>
      </c>
      <c r="C311" s="179" t="s">
        <v>98</v>
      </c>
      <c r="D311" s="166"/>
      <c r="E311" s="167"/>
      <c r="F311" s="168"/>
      <c r="G311" s="168">
        <f>SUMIF(AG312:AG319,"&lt;&gt;NOR",G312:G319)</f>
        <v>0</v>
      </c>
      <c r="H311" s="168"/>
      <c r="I311" s="168">
        <f>SUM(I312:I319)</f>
        <v>2829.48</v>
      </c>
      <c r="J311" s="168"/>
      <c r="K311" s="168">
        <f>SUM(K312:K319)</f>
        <v>5676.56</v>
      </c>
      <c r="L311" s="168"/>
      <c r="M311" s="168">
        <f>SUM(M312:M319)</f>
        <v>0</v>
      </c>
      <c r="N311" s="167"/>
      <c r="O311" s="167">
        <f>SUM(O312:O319)</f>
        <v>0.01</v>
      </c>
      <c r="P311" s="167"/>
      <c r="Q311" s="167">
        <f>SUM(Q312:Q319)</f>
        <v>0</v>
      </c>
      <c r="R311" s="168"/>
      <c r="S311" s="168"/>
      <c r="T311" s="169"/>
      <c r="U311" s="163"/>
      <c r="V311" s="163">
        <f>SUM(V312:V319)</f>
        <v>3.0599999999999996</v>
      </c>
      <c r="W311" s="163"/>
      <c r="X311" s="163"/>
      <c r="AG311" t="s">
        <v>147</v>
      </c>
    </row>
    <row r="312" spans="1:60" outlineLevel="1" x14ac:dyDescent="0.2">
      <c r="A312" s="171">
        <v>82</v>
      </c>
      <c r="B312" s="172" t="s">
        <v>526</v>
      </c>
      <c r="C312" s="180" t="s">
        <v>527</v>
      </c>
      <c r="D312" s="173" t="s">
        <v>364</v>
      </c>
      <c r="E312" s="174">
        <v>4</v>
      </c>
      <c r="F312" s="175"/>
      <c r="G312" s="176">
        <f>ROUND(E312*F312,2)</f>
        <v>0</v>
      </c>
      <c r="H312" s="175">
        <v>0.16</v>
      </c>
      <c r="I312" s="176">
        <f>ROUND(E312*H312,2)</f>
        <v>0.64</v>
      </c>
      <c r="J312" s="175">
        <v>34.64</v>
      </c>
      <c r="K312" s="176">
        <f>ROUND(E312*J312,2)</f>
        <v>138.56</v>
      </c>
      <c r="L312" s="176">
        <v>21</v>
      </c>
      <c r="M312" s="176">
        <f>G312*(1+L312/100)</f>
        <v>0</v>
      </c>
      <c r="N312" s="174">
        <v>0</v>
      </c>
      <c r="O312" s="174">
        <f>ROUND(E312*N312,2)</f>
        <v>0</v>
      </c>
      <c r="P312" s="174">
        <v>0</v>
      </c>
      <c r="Q312" s="174">
        <f>ROUND(E312*P312,2)</f>
        <v>0</v>
      </c>
      <c r="R312" s="176" t="s">
        <v>313</v>
      </c>
      <c r="S312" s="176" t="s">
        <v>204</v>
      </c>
      <c r="T312" s="177" t="s">
        <v>204</v>
      </c>
      <c r="U312" s="162">
        <v>6.6000000000000003E-2</v>
      </c>
      <c r="V312" s="162">
        <f>ROUND(E312*U312,2)</f>
        <v>0.26</v>
      </c>
      <c r="W312" s="162"/>
      <c r="X312" s="162" t="s">
        <v>205</v>
      </c>
      <c r="Y312" s="152"/>
      <c r="Z312" s="152"/>
      <c r="AA312" s="152"/>
      <c r="AB312" s="152"/>
      <c r="AC312" s="152"/>
      <c r="AD312" s="152"/>
      <c r="AE312" s="152"/>
      <c r="AF312" s="152"/>
      <c r="AG312" s="152" t="s">
        <v>206</v>
      </c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59"/>
      <c r="B313" s="160"/>
      <c r="C313" s="263" t="s">
        <v>528</v>
      </c>
      <c r="D313" s="264"/>
      <c r="E313" s="264"/>
      <c r="F313" s="264"/>
      <c r="G313" s="264"/>
      <c r="H313" s="162"/>
      <c r="I313" s="162"/>
      <c r="J313" s="162"/>
      <c r="K313" s="162"/>
      <c r="L313" s="162"/>
      <c r="M313" s="162"/>
      <c r="N313" s="161"/>
      <c r="O313" s="161"/>
      <c r="P313" s="161"/>
      <c r="Q313" s="161"/>
      <c r="R313" s="162"/>
      <c r="S313" s="162"/>
      <c r="T313" s="162"/>
      <c r="U313" s="162"/>
      <c r="V313" s="162"/>
      <c r="W313" s="162"/>
      <c r="X313" s="162"/>
      <c r="Y313" s="152"/>
      <c r="Z313" s="152"/>
      <c r="AA313" s="152"/>
      <c r="AB313" s="152"/>
      <c r="AC313" s="152"/>
      <c r="AD313" s="152"/>
      <c r="AE313" s="152"/>
      <c r="AF313" s="152"/>
      <c r="AG313" s="152" t="s">
        <v>208</v>
      </c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outlineLevel="1" x14ac:dyDescent="0.2">
      <c r="A314" s="159"/>
      <c r="B314" s="160"/>
      <c r="C314" s="254" t="s">
        <v>529</v>
      </c>
      <c r="D314" s="255"/>
      <c r="E314" s="255"/>
      <c r="F314" s="255"/>
      <c r="G314" s="255"/>
      <c r="H314" s="162"/>
      <c r="I314" s="162"/>
      <c r="J314" s="162"/>
      <c r="K314" s="162"/>
      <c r="L314" s="162"/>
      <c r="M314" s="162"/>
      <c r="N314" s="161"/>
      <c r="O314" s="161"/>
      <c r="P314" s="161"/>
      <c r="Q314" s="161"/>
      <c r="R314" s="162"/>
      <c r="S314" s="162"/>
      <c r="T314" s="162"/>
      <c r="U314" s="162"/>
      <c r="V314" s="162"/>
      <c r="W314" s="162"/>
      <c r="X314" s="162"/>
      <c r="Y314" s="152"/>
      <c r="Z314" s="152"/>
      <c r="AA314" s="152"/>
      <c r="AB314" s="152"/>
      <c r="AC314" s="152"/>
      <c r="AD314" s="152"/>
      <c r="AE314" s="152"/>
      <c r="AF314" s="152"/>
      <c r="AG314" s="152" t="s">
        <v>155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ht="22.5" outlineLevel="1" x14ac:dyDescent="0.2">
      <c r="A315" s="171">
        <v>83</v>
      </c>
      <c r="B315" s="172" t="s">
        <v>530</v>
      </c>
      <c r="C315" s="180" t="s">
        <v>531</v>
      </c>
      <c r="D315" s="173" t="s">
        <v>202</v>
      </c>
      <c r="E315" s="174">
        <v>2</v>
      </c>
      <c r="F315" s="175"/>
      <c r="G315" s="176">
        <f>ROUND(E315*F315,2)</f>
        <v>0</v>
      </c>
      <c r="H315" s="175">
        <v>481</v>
      </c>
      <c r="I315" s="176">
        <f>ROUND(E315*H315,2)</f>
        <v>962</v>
      </c>
      <c r="J315" s="175">
        <v>2769</v>
      </c>
      <c r="K315" s="176">
        <f>ROUND(E315*J315,2)</f>
        <v>5538</v>
      </c>
      <c r="L315" s="176">
        <v>21</v>
      </c>
      <c r="M315" s="176">
        <f>G315*(1+L315/100)</f>
        <v>0</v>
      </c>
      <c r="N315" s="174">
        <v>0</v>
      </c>
      <c r="O315" s="174">
        <f>ROUND(E315*N315,2)</f>
        <v>0</v>
      </c>
      <c r="P315" s="174">
        <v>0</v>
      </c>
      <c r="Q315" s="174">
        <f>ROUND(E315*P315,2)</f>
        <v>0</v>
      </c>
      <c r="R315" s="176" t="s">
        <v>313</v>
      </c>
      <c r="S315" s="176" t="s">
        <v>204</v>
      </c>
      <c r="T315" s="177" t="s">
        <v>152</v>
      </c>
      <c r="U315" s="162">
        <v>1.4</v>
      </c>
      <c r="V315" s="162">
        <f>ROUND(E315*U315,2)</f>
        <v>2.8</v>
      </c>
      <c r="W315" s="162"/>
      <c r="X315" s="162" t="s">
        <v>205</v>
      </c>
      <c r="Y315" s="152"/>
      <c r="Z315" s="152"/>
      <c r="AA315" s="152"/>
      <c r="AB315" s="152"/>
      <c r="AC315" s="152"/>
      <c r="AD315" s="152"/>
      <c r="AE315" s="152"/>
      <c r="AF315" s="152"/>
      <c r="AG315" s="152" t="s">
        <v>206</v>
      </c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1" x14ac:dyDescent="0.2">
      <c r="A316" s="159"/>
      <c r="B316" s="160"/>
      <c r="C316" s="263" t="s">
        <v>532</v>
      </c>
      <c r="D316" s="264"/>
      <c r="E316" s="264"/>
      <c r="F316" s="264"/>
      <c r="G316" s="264"/>
      <c r="H316" s="162"/>
      <c r="I316" s="162"/>
      <c r="J316" s="162"/>
      <c r="K316" s="162"/>
      <c r="L316" s="162"/>
      <c r="M316" s="162"/>
      <c r="N316" s="161"/>
      <c r="O316" s="161"/>
      <c r="P316" s="161"/>
      <c r="Q316" s="161"/>
      <c r="R316" s="162"/>
      <c r="S316" s="162"/>
      <c r="T316" s="162"/>
      <c r="U316" s="162"/>
      <c r="V316" s="162"/>
      <c r="W316" s="162"/>
      <c r="X316" s="162"/>
      <c r="Y316" s="152"/>
      <c r="Z316" s="152"/>
      <c r="AA316" s="152"/>
      <c r="AB316" s="152"/>
      <c r="AC316" s="152"/>
      <c r="AD316" s="152"/>
      <c r="AE316" s="152"/>
      <c r="AF316" s="152"/>
      <c r="AG316" s="152" t="s">
        <v>208</v>
      </c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78" t="str">
        <f>C316</f>
        <v>s vyvrtáním otvoru do stávajícího sklolaminátového potrubí, osazení sedla typu CONNEX. Bez dodávky sedla,</v>
      </c>
      <c r="BB316" s="152"/>
      <c r="BC316" s="152"/>
      <c r="BD316" s="152"/>
      <c r="BE316" s="152"/>
      <c r="BF316" s="152"/>
      <c r="BG316" s="152"/>
      <c r="BH316" s="152"/>
    </row>
    <row r="317" spans="1:60" ht="22.5" outlineLevel="1" x14ac:dyDescent="0.2">
      <c r="A317" s="171">
        <v>84</v>
      </c>
      <c r="B317" s="172" t="s">
        <v>533</v>
      </c>
      <c r="C317" s="180" t="s">
        <v>534</v>
      </c>
      <c r="D317" s="173" t="s">
        <v>202</v>
      </c>
      <c r="E317" s="174">
        <v>4.3719999999999999</v>
      </c>
      <c r="F317" s="175"/>
      <c r="G317" s="176">
        <f>ROUND(E317*F317,2)</f>
        <v>0</v>
      </c>
      <c r="H317" s="175">
        <v>427</v>
      </c>
      <c r="I317" s="176">
        <f>ROUND(E317*H317,2)</f>
        <v>1866.84</v>
      </c>
      <c r="J317" s="175">
        <v>0</v>
      </c>
      <c r="K317" s="176">
        <f>ROUND(E317*J317,2)</f>
        <v>0</v>
      </c>
      <c r="L317" s="176">
        <v>21</v>
      </c>
      <c r="M317" s="176">
        <f>G317*(1+L317/100)</f>
        <v>0</v>
      </c>
      <c r="N317" s="174">
        <v>3.2100000000000002E-3</v>
      </c>
      <c r="O317" s="174">
        <f>ROUND(E317*N317,2)</f>
        <v>0.01</v>
      </c>
      <c r="P317" s="174">
        <v>0</v>
      </c>
      <c r="Q317" s="174">
        <f>ROUND(E317*P317,2)</f>
        <v>0</v>
      </c>
      <c r="R317" s="176" t="s">
        <v>283</v>
      </c>
      <c r="S317" s="176" t="s">
        <v>204</v>
      </c>
      <c r="T317" s="177" t="s">
        <v>204</v>
      </c>
      <c r="U317" s="162">
        <v>0</v>
      </c>
      <c r="V317" s="162">
        <f>ROUND(E317*U317,2)</f>
        <v>0</v>
      </c>
      <c r="W317" s="162"/>
      <c r="X317" s="162" t="s">
        <v>284</v>
      </c>
      <c r="Y317" s="152"/>
      <c r="Z317" s="152"/>
      <c r="AA317" s="152"/>
      <c r="AB317" s="152"/>
      <c r="AC317" s="152"/>
      <c r="AD317" s="152"/>
      <c r="AE317" s="152"/>
      <c r="AF317" s="152"/>
      <c r="AG317" s="152" t="s">
        <v>285</v>
      </c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1" x14ac:dyDescent="0.2">
      <c r="A318" s="159"/>
      <c r="B318" s="160"/>
      <c r="C318" s="252" t="s">
        <v>529</v>
      </c>
      <c r="D318" s="253"/>
      <c r="E318" s="253"/>
      <c r="F318" s="253"/>
      <c r="G318" s="253"/>
      <c r="H318" s="162"/>
      <c r="I318" s="162"/>
      <c r="J318" s="162"/>
      <c r="K318" s="162"/>
      <c r="L318" s="162"/>
      <c r="M318" s="162"/>
      <c r="N318" s="161"/>
      <c r="O318" s="161"/>
      <c r="P318" s="161"/>
      <c r="Q318" s="161"/>
      <c r="R318" s="162"/>
      <c r="S318" s="162"/>
      <c r="T318" s="162"/>
      <c r="U318" s="162"/>
      <c r="V318" s="162"/>
      <c r="W318" s="162"/>
      <c r="X318" s="162"/>
      <c r="Y318" s="152"/>
      <c r="Z318" s="152"/>
      <c r="AA318" s="152"/>
      <c r="AB318" s="152"/>
      <c r="AC318" s="152"/>
      <c r="AD318" s="152"/>
      <c r="AE318" s="152"/>
      <c r="AF318" s="152"/>
      <c r="AG318" s="152" t="s">
        <v>155</v>
      </c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 x14ac:dyDescent="0.2">
      <c r="A319" s="159"/>
      <c r="B319" s="160"/>
      <c r="C319" s="193" t="s">
        <v>535</v>
      </c>
      <c r="D319" s="184"/>
      <c r="E319" s="185">
        <v>4.37</v>
      </c>
      <c r="F319" s="162"/>
      <c r="G319" s="162"/>
      <c r="H319" s="162"/>
      <c r="I319" s="162"/>
      <c r="J319" s="162"/>
      <c r="K319" s="162"/>
      <c r="L319" s="162"/>
      <c r="M319" s="162"/>
      <c r="N319" s="161"/>
      <c r="O319" s="161"/>
      <c r="P319" s="161"/>
      <c r="Q319" s="161"/>
      <c r="R319" s="162"/>
      <c r="S319" s="162"/>
      <c r="T319" s="162"/>
      <c r="U319" s="162"/>
      <c r="V319" s="162"/>
      <c r="W319" s="162"/>
      <c r="X319" s="162"/>
      <c r="Y319" s="152"/>
      <c r="Z319" s="152"/>
      <c r="AA319" s="152"/>
      <c r="AB319" s="152"/>
      <c r="AC319" s="152"/>
      <c r="AD319" s="152"/>
      <c r="AE319" s="152"/>
      <c r="AF319" s="152"/>
      <c r="AG319" s="152" t="s">
        <v>214</v>
      </c>
      <c r="AH319" s="152">
        <v>0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x14ac:dyDescent="0.2">
      <c r="A320" s="164" t="s">
        <v>146</v>
      </c>
      <c r="B320" s="165" t="s">
        <v>99</v>
      </c>
      <c r="C320" s="179" t="s">
        <v>100</v>
      </c>
      <c r="D320" s="166"/>
      <c r="E320" s="167"/>
      <c r="F320" s="168"/>
      <c r="G320" s="168">
        <f>SUMIF(AG321:AG378,"&lt;&gt;NOR",G321:G378)</f>
        <v>0</v>
      </c>
      <c r="H320" s="168"/>
      <c r="I320" s="168">
        <f>SUM(I321:I378)</f>
        <v>473808.66</v>
      </c>
      <c r="J320" s="168"/>
      <c r="K320" s="168">
        <f>SUM(K321:K378)</f>
        <v>108863.65</v>
      </c>
      <c r="L320" s="168"/>
      <c r="M320" s="168">
        <f>SUM(M321:M378)</f>
        <v>0</v>
      </c>
      <c r="N320" s="167"/>
      <c r="O320" s="167">
        <f>SUM(O321:O378)</f>
        <v>62.52000000000001</v>
      </c>
      <c r="P320" s="167"/>
      <c r="Q320" s="167">
        <f>SUM(Q321:Q378)</f>
        <v>0</v>
      </c>
      <c r="R320" s="168"/>
      <c r="S320" s="168"/>
      <c r="T320" s="169"/>
      <c r="U320" s="163"/>
      <c r="V320" s="163">
        <f>SUM(V321:V378)</f>
        <v>129.53</v>
      </c>
      <c r="W320" s="163"/>
      <c r="X320" s="163"/>
      <c r="AG320" t="s">
        <v>147</v>
      </c>
    </row>
    <row r="321" spans="1:60" outlineLevel="1" x14ac:dyDescent="0.2">
      <c r="A321" s="171">
        <v>85</v>
      </c>
      <c r="B321" s="172" t="s">
        <v>536</v>
      </c>
      <c r="C321" s="180" t="s">
        <v>537</v>
      </c>
      <c r="D321" s="173" t="s">
        <v>364</v>
      </c>
      <c r="E321" s="174">
        <v>76.400000000000006</v>
      </c>
      <c r="F321" s="175"/>
      <c r="G321" s="176">
        <f>ROUND(E321*F321,2)</f>
        <v>0</v>
      </c>
      <c r="H321" s="175">
        <v>151.97999999999999</v>
      </c>
      <c r="I321" s="176">
        <f>ROUND(E321*H321,2)</f>
        <v>11611.27</v>
      </c>
      <c r="J321" s="175">
        <v>21.02</v>
      </c>
      <c r="K321" s="176">
        <f>ROUND(E321*J321,2)</f>
        <v>1605.93</v>
      </c>
      <c r="L321" s="176">
        <v>21</v>
      </c>
      <c r="M321" s="176">
        <f>G321*(1+L321/100)</f>
        <v>0</v>
      </c>
      <c r="N321" s="174">
        <v>3.5999999999999999E-3</v>
      </c>
      <c r="O321" s="174">
        <f>ROUND(E321*N321,2)</f>
        <v>0.28000000000000003</v>
      </c>
      <c r="P321" s="174">
        <v>0</v>
      </c>
      <c r="Q321" s="174">
        <f>ROUND(E321*P321,2)</f>
        <v>0</v>
      </c>
      <c r="R321" s="176" t="s">
        <v>326</v>
      </c>
      <c r="S321" s="176" t="s">
        <v>204</v>
      </c>
      <c r="T321" s="177" t="s">
        <v>204</v>
      </c>
      <c r="U321" s="162">
        <v>4.5999999999999999E-2</v>
      </c>
      <c r="V321" s="162">
        <f>ROUND(E321*U321,2)</f>
        <v>3.51</v>
      </c>
      <c r="W321" s="162"/>
      <c r="X321" s="162" t="s">
        <v>205</v>
      </c>
      <c r="Y321" s="152"/>
      <c r="Z321" s="152"/>
      <c r="AA321" s="152"/>
      <c r="AB321" s="152"/>
      <c r="AC321" s="152"/>
      <c r="AD321" s="152"/>
      <c r="AE321" s="152"/>
      <c r="AF321" s="152"/>
      <c r="AG321" s="152" t="s">
        <v>206</v>
      </c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outlineLevel="1" x14ac:dyDescent="0.2">
      <c r="A322" s="159"/>
      <c r="B322" s="160"/>
      <c r="C322" s="263" t="s">
        <v>538</v>
      </c>
      <c r="D322" s="264"/>
      <c r="E322" s="264"/>
      <c r="F322" s="264"/>
      <c r="G322" s="264"/>
      <c r="H322" s="162"/>
      <c r="I322" s="162"/>
      <c r="J322" s="162"/>
      <c r="K322" s="162"/>
      <c r="L322" s="162"/>
      <c r="M322" s="162"/>
      <c r="N322" s="161"/>
      <c r="O322" s="161"/>
      <c r="P322" s="161"/>
      <c r="Q322" s="161"/>
      <c r="R322" s="162"/>
      <c r="S322" s="162"/>
      <c r="T322" s="162"/>
      <c r="U322" s="162"/>
      <c r="V322" s="162"/>
      <c r="W322" s="162"/>
      <c r="X322" s="162"/>
      <c r="Y322" s="152"/>
      <c r="Z322" s="152"/>
      <c r="AA322" s="152"/>
      <c r="AB322" s="152"/>
      <c r="AC322" s="152"/>
      <c r="AD322" s="152"/>
      <c r="AE322" s="152"/>
      <c r="AF322" s="152"/>
      <c r="AG322" s="152" t="s">
        <v>208</v>
      </c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1" x14ac:dyDescent="0.2">
      <c r="A323" s="159"/>
      <c r="B323" s="160"/>
      <c r="C323" s="193" t="s">
        <v>539</v>
      </c>
      <c r="D323" s="184"/>
      <c r="E323" s="185"/>
      <c r="F323" s="162"/>
      <c r="G323" s="162"/>
      <c r="H323" s="162"/>
      <c r="I323" s="162"/>
      <c r="J323" s="162"/>
      <c r="K323" s="162"/>
      <c r="L323" s="162"/>
      <c r="M323" s="162"/>
      <c r="N323" s="161"/>
      <c r="O323" s="161"/>
      <c r="P323" s="161"/>
      <c r="Q323" s="161"/>
      <c r="R323" s="162"/>
      <c r="S323" s="162"/>
      <c r="T323" s="162"/>
      <c r="U323" s="162"/>
      <c r="V323" s="162"/>
      <c r="W323" s="162"/>
      <c r="X323" s="162"/>
      <c r="Y323" s="152"/>
      <c r="Z323" s="152"/>
      <c r="AA323" s="152"/>
      <c r="AB323" s="152"/>
      <c r="AC323" s="152"/>
      <c r="AD323" s="152"/>
      <c r="AE323" s="152"/>
      <c r="AF323" s="152"/>
      <c r="AG323" s="152" t="s">
        <v>214</v>
      </c>
      <c r="AH323" s="152">
        <v>0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1" x14ac:dyDescent="0.2">
      <c r="A324" s="159"/>
      <c r="B324" s="160"/>
      <c r="C324" s="193" t="s">
        <v>540</v>
      </c>
      <c r="D324" s="184"/>
      <c r="E324" s="185">
        <v>34.4</v>
      </c>
      <c r="F324" s="162"/>
      <c r="G324" s="162"/>
      <c r="H324" s="162"/>
      <c r="I324" s="162"/>
      <c r="J324" s="162"/>
      <c r="K324" s="162"/>
      <c r="L324" s="162"/>
      <c r="M324" s="162"/>
      <c r="N324" s="161"/>
      <c r="O324" s="161"/>
      <c r="P324" s="161"/>
      <c r="Q324" s="161"/>
      <c r="R324" s="162"/>
      <c r="S324" s="162"/>
      <c r="T324" s="162"/>
      <c r="U324" s="162"/>
      <c r="V324" s="162"/>
      <c r="W324" s="162"/>
      <c r="X324" s="162"/>
      <c r="Y324" s="152"/>
      <c r="Z324" s="152"/>
      <c r="AA324" s="152"/>
      <c r="AB324" s="152"/>
      <c r="AC324" s="152"/>
      <c r="AD324" s="152"/>
      <c r="AE324" s="152"/>
      <c r="AF324" s="152"/>
      <c r="AG324" s="152" t="s">
        <v>214</v>
      </c>
      <c r="AH324" s="152">
        <v>0</v>
      </c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1" x14ac:dyDescent="0.2">
      <c r="A325" s="159"/>
      <c r="B325" s="160"/>
      <c r="C325" s="193" t="s">
        <v>541</v>
      </c>
      <c r="D325" s="184"/>
      <c r="E325" s="185"/>
      <c r="F325" s="162"/>
      <c r="G325" s="162"/>
      <c r="H325" s="162"/>
      <c r="I325" s="162"/>
      <c r="J325" s="162"/>
      <c r="K325" s="162"/>
      <c r="L325" s="162"/>
      <c r="M325" s="162"/>
      <c r="N325" s="161"/>
      <c r="O325" s="161"/>
      <c r="P325" s="161"/>
      <c r="Q325" s="161"/>
      <c r="R325" s="162"/>
      <c r="S325" s="162"/>
      <c r="T325" s="162"/>
      <c r="U325" s="162"/>
      <c r="V325" s="162"/>
      <c r="W325" s="162"/>
      <c r="X325" s="162"/>
      <c r="Y325" s="152"/>
      <c r="Z325" s="152"/>
      <c r="AA325" s="152"/>
      <c r="AB325" s="152"/>
      <c r="AC325" s="152"/>
      <c r="AD325" s="152"/>
      <c r="AE325" s="152"/>
      <c r="AF325" s="152"/>
      <c r="AG325" s="152" t="s">
        <v>214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1" x14ac:dyDescent="0.2">
      <c r="A326" s="159"/>
      <c r="B326" s="160"/>
      <c r="C326" s="193" t="s">
        <v>332</v>
      </c>
      <c r="D326" s="184"/>
      <c r="E326" s="185">
        <v>42</v>
      </c>
      <c r="F326" s="162"/>
      <c r="G326" s="162"/>
      <c r="H326" s="162"/>
      <c r="I326" s="162"/>
      <c r="J326" s="162"/>
      <c r="K326" s="162"/>
      <c r="L326" s="162"/>
      <c r="M326" s="162"/>
      <c r="N326" s="161"/>
      <c r="O326" s="161"/>
      <c r="P326" s="161"/>
      <c r="Q326" s="161"/>
      <c r="R326" s="162"/>
      <c r="S326" s="162"/>
      <c r="T326" s="162"/>
      <c r="U326" s="162"/>
      <c r="V326" s="162"/>
      <c r="W326" s="162"/>
      <c r="X326" s="162"/>
      <c r="Y326" s="152"/>
      <c r="Z326" s="152"/>
      <c r="AA326" s="152"/>
      <c r="AB326" s="152"/>
      <c r="AC326" s="152"/>
      <c r="AD326" s="152"/>
      <c r="AE326" s="152"/>
      <c r="AF326" s="152"/>
      <c r="AG326" s="152" t="s">
        <v>214</v>
      </c>
      <c r="AH326" s="152">
        <v>0</v>
      </c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 x14ac:dyDescent="0.2">
      <c r="A327" s="171">
        <v>86</v>
      </c>
      <c r="B327" s="172" t="s">
        <v>542</v>
      </c>
      <c r="C327" s="180" t="s">
        <v>543</v>
      </c>
      <c r="D327" s="173" t="s">
        <v>364</v>
      </c>
      <c r="E327" s="174">
        <v>143.30000000000001</v>
      </c>
      <c r="F327" s="175"/>
      <c r="G327" s="176">
        <f>ROUND(E327*F327,2)</f>
        <v>0</v>
      </c>
      <c r="H327" s="175">
        <v>53.99</v>
      </c>
      <c r="I327" s="176">
        <f>ROUND(E327*H327,2)</f>
        <v>7736.77</v>
      </c>
      <c r="J327" s="175">
        <v>104.51</v>
      </c>
      <c r="K327" s="176">
        <f>ROUND(E327*J327,2)</f>
        <v>14976.28</v>
      </c>
      <c r="L327" s="176">
        <v>21</v>
      </c>
      <c r="M327" s="176">
        <f>G327*(1+L327/100)</f>
        <v>0</v>
      </c>
      <c r="N327" s="174">
        <v>2.2399999999999998E-3</v>
      </c>
      <c r="O327" s="174">
        <f>ROUND(E327*N327,2)</f>
        <v>0.32</v>
      </c>
      <c r="P327" s="174">
        <v>0</v>
      </c>
      <c r="Q327" s="174">
        <f>ROUND(E327*P327,2)</f>
        <v>0</v>
      </c>
      <c r="R327" s="176" t="s">
        <v>326</v>
      </c>
      <c r="S327" s="176" t="s">
        <v>204</v>
      </c>
      <c r="T327" s="177" t="s">
        <v>204</v>
      </c>
      <c r="U327" s="162">
        <v>0.129</v>
      </c>
      <c r="V327" s="162">
        <f>ROUND(E327*U327,2)</f>
        <v>18.489999999999998</v>
      </c>
      <c r="W327" s="162"/>
      <c r="X327" s="162" t="s">
        <v>205</v>
      </c>
      <c r="Y327" s="152"/>
      <c r="Z327" s="152"/>
      <c r="AA327" s="152"/>
      <c r="AB327" s="152"/>
      <c r="AC327" s="152"/>
      <c r="AD327" s="152"/>
      <c r="AE327" s="152"/>
      <c r="AF327" s="152"/>
      <c r="AG327" s="152" t="s">
        <v>206</v>
      </c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">
      <c r="A328" s="159"/>
      <c r="B328" s="160"/>
      <c r="C328" s="263" t="s">
        <v>544</v>
      </c>
      <c r="D328" s="264"/>
      <c r="E328" s="264"/>
      <c r="F328" s="264"/>
      <c r="G328" s="264"/>
      <c r="H328" s="162"/>
      <c r="I328" s="162"/>
      <c r="J328" s="162"/>
      <c r="K328" s="162"/>
      <c r="L328" s="162"/>
      <c r="M328" s="162"/>
      <c r="N328" s="161"/>
      <c r="O328" s="161"/>
      <c r="P328" s="161"/>
      <c r="Q328" s="161"/>
      <c r="R328" s="162"/>
      <c r="S328" s="162"/>
      <c r="T328" s="162"/>
      <c r="U328" s="162"/>
      <c r="V328" s="162"/>
      <c r="W328" s="162"/>
      <c r="X328" s="162"/>
      <c r="Y328" s="152"/>
      <c r="Z328" s="152"/>
      <c r="AA328" s="152"/>
      <c r="AB328" s="152"/>
      <c r="AC328" s="152"/>
      <c r="AD328" s="152"/>
      <c r="AE328" s="152"/>
      <c r="AF328" s="152"/>
      <c r="AG328" s="152" t="s">
        <v>208</v>
      </c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 x14ac:dyDescent="0.2">
      <c r="A329" s="159"/>
      <c r="B329" s="160"/>
      <c r="C329" s="193" t="s">
        <v>545</v>
      </c>
      <c r="D329" s="184"/>
      <c r="E329" s="185"/>
      <c r="F329" s="162"/>
      <c r="G329" s="162"/>
      <c r="H329" s="162"/>
      <c r="I329" s="162"/>
      <c r="J329" s="162"/>
      <c r="K329" s="162"/>
      <c r="L329" s="162"/>
      <c r="M329" s="162"/>
      <c r="N329" s="161"/>
      <c r="O329" s="161"/>
      <c r="P329" s="161"/>
      <c r="Q329" s="161"/>
      <c r="R329" s="162"/>
      <c r="S329" s="162"/>
      <c r="T329" s="162"/>
      <c r="U329" s="162"/>
      <c r="V329" s="162"/>
      <c r="W329" s="162"/>
      <c r="X329" s="162"/>
      <c r="Y329" s="152"/>
      <c r="Z329" s="152"/>
      <c r="AA329" s="152"/>
      <c r="AB329" s="152"/>
      <c r="AC329" s="152"/>
      <c r="AD329" s="152"/>
      <c r="AE329" s="152"/>
      <c r="AF329" s="152"/>
      <c r="AG329" s="152" t="s">
        <v>214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1" x14ac:dyDescent="0.2">
      <c r="A330" s="159"/>
      <c r="B330" s="160"/>
      <c r="C330" s="193" t="s">
        <v>546</v>
      </c>
      <c r="D330" s="184"/>
      <c r="E330" s="185">
        <v>143.30000000000001</v>
      </c>
      <c r="F330" s="162"/>
      <c r="G330" s="162"/>
      <c r="H330" s="162"/>
      <c r="I330" s="162"/>
      <c r="J330" s="162"/>
      <c r="K330" s="162"/>
      <c r="L330" s="162"/>
      <c r="M330" s="162"/>
      <c r="N330" s="161"/>
      <c r="O330" s="161"/>
      <c r="P330" s="161"/>
      <c r="Q330" s="161"/>
      <c r="R330" s="162"/>
      <c r="S330" s="162"/>
      <c r="T330" s="162"/>
      <c r="U330" s="162"/>
      <c r="V330" s="162"/>
      <c r="W330" s="162"/>
      <c r="X330" s="162"/>
      <c r="Y330" s="152"/>
      <c r="Z330" s="152"/>
      <c r="AA330" s="152"/>
      <c r="AB330" s="152"/>
      <c r="AC330" s="152"/>
      <c r="AD330" s="152"/>
      <c r="AE330" s="152"/>
      <c r="AF330" s="152"/>
      <c r="AG330" s="152" t="s">
        <v>214</v>
      </c>
      <c r="AH330" s="152">
        <v>0</v>
      </c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ht="22.5" outlineLevel="1" x14ac:dyDescent="0.2">
      <c r="A331" s="186">
        <v>87</v>
      </c>
      <c r="B331" s="187" t="s">
        <v>547</v>
      </c>
      <c r="C331" s="194" t="s">
        <v>548</v>
      </c>
      <c r="D331" s="188" t="s">
        <v>202</v>
      </c>
      <c r="E331" s="189">
        <v>3</v>
      </c>
      <c r="F331" s="190"/>
      <c r="G331" s="191">
        <f t="shared" ref="G331:G336" si="0">ROUND(E331*F331,2)</f>
        <v>0</v>
      </c>
      <c r="H331" s="190">
        <v>2132.5100000000002</v>
      </c>
      <c r="I331" s="191">
        <f t="shared" ref="I331:I336" si="1">ROUND(E331*H331,2)</f>
        <v>6397.53</v>
      </c>
      <c r="J331" s="190">
        <v>437.49</v>
      </c>
      <c r="K331" s="191">
        <f t="shared" ref="K331:K336" si="2">ROUND(E331*J331,2)</f>
        <v>1312.47</v>
      </c>
      <c r="L331" s="191">
        <v>21</v>
      </c>
      <c r="M331" s="191">
        <f t="shared" ref="M331:M336" si="3">G331*(1+L331/100)</f>
        <v>0</v>
      </c>
      <c r="N331" s="189">
        <v>0.11840000000000001</v>
      </c>
      <c r="O331" s="189">
        <f t="shared" ref="O331:O336" si="4">ROUND(E331*N331,2)</f>
        <v>0.36</v>
      </c>
      <c r="P331" s="189">
        <v>0</v>
      </c>
      <c r="Q331" s="189">
        <f t="shared" ref="Q331:Q336" si="5">ROUND(E331*P331,2)</f>
        <v>0</v>
      </c>
      <c r="R331" s="191" t="s">
        <v>326</v>
      </c>
      <c r="S331" s="191" t="s">
        <v>204</v>
      </c>
      <c r="T331" s="192" t="s">
        <v>204</v>
      </c>
      <c r="U331" s="162">
        <v>0.91800000000000004</v>
      </c>
      <c r="V331" s="162">
        <f t="shared" ref="V331:V336" si="6">ROUND(E331*U331,2)</f>
        <v>2.75</v>
      </c>
      <c r="W331" s="162"/>
      <c r="X331" s="162" t="s">
        <v>205</v>
      </c>
      <c r="Y331" s="152"/>
      <c r="Z331" s="152"/>
      <c r="AA331" s="152"/>
      <c r="AB331" s="152"/>
      <c r="AC331" s="152"/>
      <c r="AD331" s="152"/>
      <c r="AE331" s="152"/>
      <c r="AF331" s="152"/>
      <c r="AG331" s="152" t="s">
        <v>206</v>
      </c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outlineLevel="1" x14ac:dyDescent="0.2">
      <c r="A332" s="186">
        <v>88</v>
      </c>
      <c r="B332" s="187" t="s">
        <v>549</v>
      </c>
      <c r="C332" s="194" t="s">
        <v>550</v>
      </c>
      <c r="D332" s="188" t="s">
        <v>364</v>
      </c>
      <c r="E332" s="189">
        <v>84</v>
      </c>
      <c r="F332" s="190"/>
      <c r="G332" s="191">
        <f t="shared" si="0"/>
        <v>0</v>
      </c>
      <c r="H332" s="190">
        <v>28.27</v>
      </c>
      <c r="I332" s="191">
        <f t="shared" si="1"/>
        <v>2374.6799999999998</v>
      </c>
      <c r="J332" s="190">
        <v>11.13</v>
      </c>
      <c r="K332" s="191">
        <f t="shared" si="2"/>
        <v>934.92</v>
      </c>
      <c r="L332" s="191">
        <v>21</v>
      </c>
      <c r="M332" s="191">
        <f t="shared" si="3"/>
        <v>0</v>
      </c>
      <c r="N332" s="189">
        <v>9.0000000000000006E-5</v>
      </c>
      <c r="O332" s="189">
        <f t="shared" si="4"/>
        <v>0.01</v>
      </c>
      <c r="P332" s="189">
        <v>0</v>
      </c>
      <c r="Q332" s="189">
        <f t="shared" si="5"/>
        <v>0</v>
      </c>
      <c r="R332" s="191" t="s">
        <v>326</v>
      </c>
      <c r="S332" s="191" t="s">
        <v>204</v>
      </c>
      <c r="T332" s="192" t="s">
        <v>204</v>
      </c>
      <c r="U332" s="162">
        <v>2.1999999999999999E-2</v>
      </c>
      <c r="V332" s="162">
        <f t="shared" si="6"/>
        <v>1.85</v>
      </c>
      <c r="W332" s="162"/>
      <c r="X332" s="162" t="s">
        <v>205</v>
      </c>
      <c r="Y332" s="152"/>
      <c r="Z332" s="152"/>
      <c r="AA332" s="152"/>
      <c r="AB332" s="152"/>
      <c r="AC332" s="152"/>
      <c r="AD332" s="152"/>
      <c r="AE332" s="152"/>
      <c r="AF332" s="152"/>
      <c r="AG332" s="152" t="s">
        <v>206</v>
      </c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 x14ac:dyDescent="0.2">
      <c r="A333" s="186">
        <v>89</v>
      </c>
      <c r="B333" s="187" t="s">
        <v>551</v>
      </c>
      <c r="C333" s="194" t="s">
        <v>552</v>
      </c>
      <c r="D333" s="188" t="s">
        <v>364</v>
      </c>
      <c r="E333" s="189">
        <v>84</v>
      </c>
      <c r="F333" s="190"/>
      <c r="G333" s="191">
        <f t="shared" si="0"/>
        <v>0</v>
      </c>
      <c r="H333" s="190">
        <v>27.09</v>
      </c>
      <c r="I333" s="191">
        <f t="shared" si="1"/>
        <v>2275.56</v>
      </c>
      <c r="J333" s="190">
        <v>15.41</v>
      </c>
      <c r="K333" s="191">
        <f t="shared" si="2"/>
        <v>1294.44</v>
      </c>
      <c r="L333" s="191">
        <v>21</v>
      </c>
      <c r="M333" s="191">
        <f t="shared" si="3"/>
        <v>0</v>
      </c>
      <c r="N333" s="189">
        <v>4.4000000000000002E-4</v>
      </c>
      <c r="O333" s="189">
        <f t="shared" si="4"/>
        <v>0.04</v>
      </c>
      <c r="P333" s="189">
        <v>0</v>
      </c>
      <c r="Q333" s="189">
        <f t="shared" si="5"/>
        <v>0</v>
      </c>
      <c r="R333" s="191" t="s">
        <v>326</v>
      </c>
      <c r="S333" s="191" t="s">
        <v>204</v>
      </c>
      <c r="T333" s="192" t="s">
        <v>204</v>
      </c>
      <c r="U333" s="162">
        <v>3.1E-2</v>
      </c>
      <c r="V333" s="162">
        <f t="shared" si="6"/>
        <v>2.6</v>
      </c>
      <c r="W333" s="162"/>
      <c r="X333" s="162" t="s">
        <v>205</v>
      </c>
      <c r="Y333" s="152"/>
      <c r="Z333" s="152"/>
      <c r="AA333" s="152"/>
      <c r="AB333" s="152"/>
      <c r="AC333" s="152"/>
      <c r="AD333" s="152"/>
      <c r="AE333" s="152"/>
      <c r="AF333" s="152"/>
      <c r="AG333" s="152" t="s">
        <v>206</v>
      </c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ht="22.5" outlineLevel="1" x14ac:dyDescent="0.2">
      <c r="A334" s="186">
        <v>90</v>
      </c>
      <c r="B334" s="187" t="s">
        <v>553</v>
      </c>
      <c r="C334" s="194" t="s">
        <v>554</v>
      </c>
      <c r="D334" s="188" t="s">
        <v>235</v>
      </c>
      <c r="E334" s="189">
        <v>4</v>
      </c>
      <c r="F334" s="190"/>
      <c r="G334" s="191">
        <f t="shared" si="0"/>
        <v>0</v>
      </c>
      <c r="H334" s="190">
        <v>243.77</v>
      </c>
      <c r="I334" s="191">
        <f t="shared" si="1"/>
        <v>975.08</v>
      </c>
      <c r="J334" s="190">
        <v>255.73</v>
      </c>
      <c r="K334" s="191">
        <f t="shared" si="2"/>
        <v>1022.92</v>
      </c>
      <c r="L334" s="191">
        <v>21</v>
      </c>
      <c r="M334" s="191">
        <f t="shared" si="3"/>
        <v>0</v>
      </c>
      <c r="N334" s="189">
        <v>7.6000000000000004E-4</v>
      </c>
      <c r="O334" s="189">
        <f t="shared" si="4"/>
        <v>0</v>
      </c>
      <c r="P334" s="189">
        <v>0</v>
      </c>
      <c r="Q334" s="189">
        <f t="shared" si="5"/>
        <v>0</v>
      </c>
      <c r="R334" s="191" t="s">
        <v>326</v>
      </c>
      <c r="S334" s="191" t="s">
        <v>204</v>
      </c>
      <c r="T334" s="192" t="s">
        <v>204</v>
      </c>
      <c r="U334" s="162">
        <v>0.311</v>
      </c>
      <c r="V334" s="162">
        <f t="shared" si="6"/>
        <v>1.24</v>
      </c>
      <c r="W334" s="162"/>
      <c r="X334" s="162" t="s">
        <v>205</v>
      </c>
      <c r="Y334" s="152"/>
      <c r="Z334" s="152"/>
      <c r="AA334" s="152"/>
      <c r="AB334" s="152"/>
      <c r="AC334" s="152"/>
      <c r="AD334" s="152"/>
      <c r="AE334" s="152"/>
      <c r="AF334" s="152"/>
      <c r="AG334" s="152" t="s">
        <v>206</v>
      </c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ht="22.5" outlineLevel="1" x14ac:dyDescent="0.2">
      <c r="A335" s="186">
        <v>91</v>
      </c>
      <c r="B335" s="187" t="s">
        <v>555</v>
      </c>
      <c r="C335" s="194" t="s">
        <v>556</v>
      </c>
      <c r="D335" s="188" t="s">
        <v>235</v>
      </c>
      <c r="E335" s="189">
        <v>4</v>
      </c>
      <c r="F335" s="190"/>
      <c r="G335" s="191">
        <f t="shared" si="0"/>
        <v>0</v>
      </c>
      <c r="H335" s="190">
        <v>226.44</v>
      </c>
      <c r="I335" s="191">
        <f t="shared" si="1"/>
        <v>905.76</v>
      </c>
      <c r="J335" s="190">
        <v>279.56</v>
      </c>
      <c r="K335" s="191">
        <f t="shared" si="2"/>
        <v>1118.24</v>
      </c>
      <c r="L335" s="191">
        <v>21</v>
      </c>
      <c r="M335" s="191">
        <f t="shared" si="3"/>
        <v>0</v>
      </c>
      <c r="N335" s="189">
        <v>3.7000000000000002E-3</v>
      </c>
      <c r="O335" s="189">
        <f t="shared" si="4"/>
        <v>0.01</v>
      </c>
      <c r="P335" s="189">
        <v>0</v>
      </c>
      <c r="Q335" s="189">
        <f t="shared" si="5"/>
        <v>0</v>
      </c>
      <c r="R335" s="191" t="s">
        <v>326</v>
      </c>
      <c r="S335" s="191" t="s">
        <v>204</v>
      </c>
      <c r="T335" s="192" t="s">
        <v>204</v>
      </c>
      <c r="U335" s="162">
        <v>0.36099999999999999</v>
      </c>
      <c r="V335" s="162">
        <f t="shared" si="6"/>
        <v>1.44</v>
      </c>
      <c r="W335" s="162"/>
      <c r="X335" s="162" t="s">
        <v>205</v>
      </c>
      <c r="Y335" s="152"/>
      <c r="Z335" s="152"/>
      <c r="AA335" s="152"/>
      <c r="AB335" s="152"/>
      <c r="AC335" s="152"/>
      <c r="AD335" s="152"/>
      <c r="AE335" s="152"/>
      <c r="AF335" s="152"/>
      <c r="AG335" s="152" t="s">
        <v>206</v>
      </c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 x14ac:dyDescent="0.2">
      <c r="A336" s="171">
        <v>92</v>
      </c>
      <c r="B336" s="172" t="s">
        <v>557</v>
      </c>
      <c r="C336" s="180" t="s">
        <v>558</v>
      </c>
      <c r="D336" s="173" t="s">
        <v>364</v>
      </c>
      <c r="E336" s="174">
        <v>84</v>
      </c>
      <c r="F336" s="175"/>
      <c r="G336" s="176">
        <f t="shared" si="0"/>
        <v>0</v>
      </c>
      <c r="H336" s="175">
        <v>0.77</v>
      </c>
      <c r="I336" s="176">
        <f t="shared" si="1"/>
        <v>64.680000000000007</v>
      </c>
      <c r="J336" s="175">
        <v>5.73</v>
      </c>
      <c r="K336" s="176">
        <f t="shared" si="2"/>
        <v>481.32</v>
      </c>
      <c r="L336" s="176">
        <v>21</v>
      </c>
      <c r="M336" s="176">
        <f t="shared" si="3"/>
        <v>0</v>
      </c>
      <c r="N336" s="174">
        <v>0</v>
      </c>
      <c r="O336" s="174">
        <f t="shared" si="4"/>
        <v>0</v>
      </c>
      <c r="P336" s="174">
        <v>0</v>
      </c>
      <c r="Q336" s="174">
        <f t="shared" si="5"/>
        <v>0</v>
      </c>
      <c r="R336" s="176" t="s">
        <v>326</v>
      </c>
      <c r="S336" s="176" t="s">
        <v>204</v>
      </c>
      <c r="T336" s="177" t="s">
        <v>204</v>
      </c>
      <c r="U336" s="162">
        <v>1.2E-2</v>
      </c>
      <c r="V336" s="162">
        <f t="shared" si="6"/>
        <v>1.01</v>
      </c>
      <c r="W336" s="162"/>
      <c r="X336" s="162" t="s">
        <v>205</v>
      </c>
      <c r="Y336" s="152"/>
      <c r="Z336" s="152"/>
      <c r="AA336" s="152"/>
      <c r="AB336" s="152"/>
      <c r="AC336" s="152"/>
      <c r="AD336" s="152"/>
      <c r="AE336" s="152"/>
      <c r="AF336" s="152"/>
      <c r="AG336" s="152" t="s">
        <v>206</v>
      </c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 x14ac:dyDescent="0.2">
      <c r="A337" s="159"/>
      <c r="B337" s="160"/>
      <c r="C337" s="263" t="s">
        <v>559</v>
      </c>
      <c r="D337" s="264"/>
      <c r="E337" s="264"/>
      <c r="F337" s="264"/>
      <c r="G337" s="264"/>
      <c r="H337" s="162"/>
      <c r="I337" s="162"/>
      <c r="J337" s="162"/>
      <c r="K337" s="162"/>
      <c r="L337" s="162"/>
      <c r="M337" s="162"/>
      <c r="N337" s="161"/>
      <c r="O337" s="161"/>
      <c r="P337" s="161"/>
      <c r="Q337" s="161"/>
      <c r="R337" s="162"/>
      <c r="S337" s="162"/>
      <c r="T337" s="162"/>
      <c r="U337" s="162"/>
      <c r="V337" s="162"/>
      <c r="W337" s="162"/>
      <c r="X337" s="162"/>
      <c r="Y337" s="152"/>
      <c r="Z337" s="152"/>
      <c r="AA337" s="152"/>
      <c r="AB337" s="152"/>
      <c r="AC337" s="152"/>
      <c r="AD337" s="152"/>
      <c r="AE337" s="152"/>
      <c r="AF337" s="152"/>
      <c r="AG337" s="152" t="s">
        <v>208</v>
      </c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 x14ac:dyDescent="0.2">
      <c r="A338" s="171">
        <v>93</v>
      </c>
      <c r="B338" s="172" t="s">
        <v>560</v>
      </c>
      <c r="C338" s="180" t="s">
        <v>561</v>
      </c>
      <c r="D338" s="173" t="s">
        <v>235</v>
      </c>
      <c r="E338" s="174">
        <v>4</v>
      </c>
      <c r="F338" s="175"/>
      <c r="G338" s="176">
        <f>ROUND(E338*F338,2)</f>
        <v>0</v>
      </c>
      <c r="H338" s="175">
        <v>0.39</v>
      </c>
      <c r="I338" s="176">
        <f>ROUND(E338*H338,2)</f>
        <v>1.56</v>
      </c>
      <c r="J338" s="175">
        <v>59.61</v>
      </c>
      <c r="K338" s="176">
        <f>ROUND(E338*J338,2)</f>
        <v>238.44</v>
      </c>
      <c r="L338" s="176">
        <v>21</v>
      </c>
      <c r="M338" s="176">
        <f>G338*(1+L338/100)</f>
        <v>0</v>
      </c>
      <c r="N338" s="174">
        <v>0</v>
      </c>
      <c r="O338" s="174">
        <f>ROUND(E338*N338,2)</f>
        <v>0</v>
      </c>
      <c r="P338" s="174">
        <v>0</v>
      </c>
      <c r="Q338" s="174">
        <f>ROUND(E338*P338,2)</f>
        <v>0</v>
      </c>
      <c r="R338" s="176" t="s">
        <v>326</v>
      </c>
      <c r="S338" s="176" t="s">
        <v>204</v>
      </c>
      <c r="T338" s="177" t="s">
        <v>204</v>
      </c>
      <c r="U338" s="162">
        <v>0.125</v>
      </c>
      <c r="V338" s="162">
        <f>ROUND(E338*U338,2)</f>
        <v>0.5</v>
      </c>
      <c r="W338" s="162"/>
      <c r="X338" s="162" t="s">
        <v>205</v>
      </c>
      <c r="Y338" s="152"/>
      <c r="Z338" s="152"/>
      <c r="AA338" s="152"/>
      <c r="AB338" s="152"/>
      <c r="AC338" s="152"/>
      <c r="AD338" s="152"/>
      <c r="AE338" s="152"/>
      <c r="AF338" s="152"/>
      <c r="AG338" s="152" t="s">
        <v>206</v>
      </c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">
      <c r="A339" s="159"/>
      <c r="B339" s="160"/>
      <c r="C339" s="263" t="s">
        <v>559</v>
      </c>
      <c r="D339" s="264"/>
      <c r="E339" s="264"/>
      <c r="F339" s="264"/>
      <c r="G339" s="264"/>
      <c r="H339" s="162"/>
      <c r="I339" s="162"/>
      <c r="J339" s="162"/>
      <c r="K339" s="162"/>
      <c r="L339" s="162"/>
      <c r="M339" s="162"/>
      <c r="N339" s="161"/>
      <c r="O339" s="161"/>
      <c r="P339" s="161"/>
      <c r="Q339" s="161"/>
      <c r="R339" s="162"/>
      <c r="S339" s="162"/>
      <c r="T339" s="162"/>
      <c r="U339" s="162"/>
      <c r="V339" s="162"/>
      <c r="W339" s="162"/>
      <c r="X339" s="162"/>
      <c r="Y339" s="152"/>
      <c r="Z339" s="152"/>
      <c r="AA339" s="152"/>
      <c r="AB339" s="152"/>
      <c r="AC339" s="152"/>
      <c r="AD339" s="152"/>
      <c r="AE339" s="152"/>
      <c r="AF339" s="152"/>
      <c r="AG339" s="152" t="s">
        <v>208</v>
      </c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ht="22.5" outlineLevel="1" x14ac:dyDescent="0.2">
      <c r="A340" s="171">
        <v>94</v>
      </c>
      <c r="B340" s="172" t="s">
        <v>562</v>
      </c>
      <c r="C340" s="180" t="s">
        <v>563</v>
      </c>
      <c r="D340" s="173" t="s">
        <v>364</v>
      </c>
      <c r="E340" s="174">
        <v>8</v>
      </c>
      <c r="F340" s="175"/>
      <c r="G340" s="176">
        <f>ROUND(E340*F340,2)</f>
        <v>0</v>
      </c>
      <c r="H340" s="175">
        <v>160.36000000000001</v>
      </c>
      <c r="I340" s="176">
        <f>ROUND(E340*H340,2)</f>
        <v>1282.8800000000001</v>
      </c>
      <c r="J340" s="175">
        <v>153.63999999999999</v>
      </c>
      <c r="K340" s="176">
        <f>ROUND(E340*J340,2)</f>
        <v>1229.1199999999999</v>
      </c>
      <c r="L340" s="176">
        <v>21</v>
      </c>
      <c r="M340" s="176">
        <f>G340*(1+L340/100)</f>
        <v>0</v>
      </c>
      <c r="N340" s="174">
        <v>0.15673999999999999</v>
      </c>
      <c r="O340" s="174">
        <f>ROUND(E340*N340,2)</f>
        <v>1.25</v>
      </c>
      <c r="P340" s="174">
        <v>0</v>
      </c>
      <c r="Q340" s="174">
        <f>ROUND(E340*P340,2)</f>
        <v>0</v>
      </c>
      <c r="R340" s="176" t="s">
        <v>326</v>
      </c>
      <c r="S340" s="176" t="s">
        <v>204</v>
      </c>
      <c r="T340" s="177" t="s">
        <v>204</v>
      </c>
      <c r="U340" s="162">
        <v>0.29548000000000002</v>
      </c>
      <c r="V340" s="162">
        <f>ROUND(E340*U340,2)</f>
        <v>2.36</v>
      </c>
      <c r="W340" s="162"/>
      <c r="X340" s="162" t="s">
        <v>205</v>
      </c>
      <c r="Y340" s="152"/>
      <c r="Z340" s="152"/>
      <c r="AA340" s="152"/>
      <c r="AB340" s="152"/>
      <c r="AC340" s="152"/>
      <c r="AD340" s="152"/>
      <c r="AE340" s="152"/>
      <c r="AF340" s="152"/>
      <c r="AG340" s="152" t="s">
        <v>206</v>
      </c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1" x14ac:dyDescent="0.2">
      <c r="A341" s="159"/>
      <c r="B341" s="160"/>
      <c r="C341" s="263" t="s">
        <v>564</v>
      </c>
      <c r="D341" s="264"/>
      <c r="E341" s="264"/>
      <c r="F341" s="264"/>
      <c r="G341" s="264"/>
      <c r="H341" s="162"/>
      <c r="I341" s="162"/>
      <c r="J341" s="162"/>
      <c r="K341" s="162"/>
      <c r="L341" s="162"/>
      <c r="M341" s="162"/>
      <c r="N341" s="161"/>
      <c r="O341" s="161"/>
      <c r="P341" s="161"/>
      <c r="Q341" s="161"/>
      <c r="R341" s="162"/>
      <c r="S341" s="162"/>
      <c r="T341" s="162"/>
      <c r="U341" s="162"/>
      <c r="V341" s="162"/>
      <c r="W341" s="162"/>
      <c r="X341" s="162"/>
      <c r="Y341" s="152"/>
      <c r="Z341" s="152"/>
      <c r="AA341" s="152"/>
      <c r="AB341" s="152"/>
      <c r="AC341" s="152"/>
      <c r="AD341" s="152"/>
      <c r="AE341" s="152"/>
      <c r="AF341" s="152"/>
      <c r="AG341" s="152" t="s">
        <v>208</v>
      </c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1" x14ac:dyDescent="0.2">
      <c r="A342" s="159"/>
      <c r="B342" s="160"/>
      <c r="C342" s="193" t="s">
        <v>565</v>
      </c>
      <c r="D342" s="184"/>
      <c r="E342" s="185">
        <v>8</v>
      </c>
      <c r="F342" s="162"/>
      <c r="G342" s="162"/>
      <c r="H342" s="162"/>
      <c r="I342" s="162"/>
      <c r="J342" s="162"/>
      <c r="K342" s="162"/>
      <c r="L342" s="162"/>
      <c r="M342" s="162"/>
      <c r="N342" s="161"/>
      <c r="O342" s="161"/>
      <c r="P342" s="161"/>
      <c r="Q342" s="161"/>
      <c r="R342" s="162"/>
      <c r="S342" s="162"/>
      <c r="T342" s="162"/>
      <c r="U342" s="162"/>
      <c r="V342" s="162"/>
      <c r="W342" s="162"/>
      <c r="X342" s="162"/>
      <c r="Y342" s="152"/>
      <c r="Z342" s="152"/>
      <c r="AA342" s="152"/>
      <c r="AB342" s="152"/>
      <c r="AC342" s="152"/>
      <c r="AD342" s="152"/>
      <c r="AE342" s="152"/>
      <c r="AF342" s="152"/>
      <c r="AG342" s="152" t="s">
        <v>214</v>
      </c>
      <c r="AH342" s="152">
        <v>0</v>
      </c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ht="22.5" outlineLevel="1" x14ac:dyDescent="0.2">
      <c r="A343" s="171">
        <v>95</v>
      </c>
      <c r="B343" s="172" t="s">
        <v>566</v>
      </c>
      <c r="C343" s="180" t="s">
        <v>567</v>
      </c>
      <c r="D343" s="173" t="s">
        <v>364</v>
      </c>
      <c r="E343" s="174">
        <v>82</v>
      </c>
      <c r="F343" s="175"/>
      <c r="G343" s="176">
        <f>ROUND(E343*F343,2)</f>
        <v>0</v>
      </c>
      <c r="H343" s="175">
        <v>191.68</v>
      </c>
      <c r="I343" s="176">
        <f>ROUND(E343*H343,2)</f>
        <v>15717.76</v>
      </c>
      <c r="J343" s="175">
        <v>141.32</v>
      </c>
      <c r="K343" s="176">
        <f>ROUND(E343*J343,2)</f>
        <v>11588.24</v>
      </c>
      <c r="L343" s="176">
        <v>21</v>
      </c>
      <c r="M343" s="176">
        <f>G343*(1+L343/100)</f>
        <v>0</v>
      </c>
      <c r="N343" s="174">
        <v>0.188</v>
      </c>
      <c r="O343" s="174">
        <f>ROUND(E343*N343,2)</f>
        <v>15.42</v>
      </c>
      <c r="P343" s="174">
        <v>0</v>
      </c>
      <c r="Q343" s="174">
        <f>ROUND(E343*P343,2)</f>
        <v>0</v>
      </c>
      <c r="R343" s="176" t="s">
        <v>326</v>
      </c>
      <c r="S343" s="176" t="s">
        <v>204</v>
      </c>
      <c r="T343" s="177" t="s">
        <v>204</v>
      </c>
      <c r="U343" s="162">
        <v>0.27200000000000002</v>
      </c>
      <c r="V343" s="162">
        <f>ROUND(E343*U343,2)</f>
        <v>22.3</v>
      </c>
      <c r="W343" s="162"/>
      <c r="X343" s="162" t="s">
        <v>205</v>
      </c>
      <c r="Y343" s="152"/>
      <c r="Z343" s="152"/>
      <c r="AA343" s="152"/>
      <c r="AB343" s="152"/>
      <c r="AC343" s="152"/>
      <c r="AD343" s="152"/>
      <c r="AE343" s="152"/>
      <c r="AF343" s="152"/>
      <c r="AG343" s="152" t="s">
        <v>206</v>
      </c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 x14ac:dyDescent="0.2">
      <c r="A344" s="159"/>
      <c r="B344" s="160"/>
      <c r="C344" s="263" t="s">
        <v>568</v>
      </c>
      <c r="D344" s="264"/>
      <c r="E344" s="264"/>
      <c r="F344" s="264"/>
      <c r="G344" s="264"/>
      <c r="H344" s="162"/>
      <c r="I344" s="162"/>
      <c r="J344" s="162"/>
      <c r="K344" s="162"/>
      <c r="L344" s="162"/>
      <c r="M344" s="162"/>
      <c r="N344" s="161"/>
      <c r="O344" s="161"/>
      <c r="P344" s="161"/>
      <c r="Q344" s="161"/>
      <c r="R344" s="162"/>
      <c r="S344" s="162"/>
      <c r="T344" s="162"/>
      <c r="U344" s="162"/>
      <c r="V344" s="162"/>
      <c r="W344" s="162"/>
      <c r="X344" s="162"/>
      <c r="Y344" s="152"/>
      <c r="Z344" s="152"/>
      <c r="AA344" s="152"/>
      <c r="AB344" s="152"/>
      <c r="AC344" s="152"/>
      <c r="AD344" s="152"/>
      <c r="AE344" s="152"/>
      <c r="AF344" s="152"/>
      <c r="AG344" s="152" t="s">
        <v>208</v>
      </c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 x14ac:dyDescent="0.2">
      <c r="A345" s="159"/>
      <c r="B345" s="160"/>
      <c r="C345" s="193" t="s">
        <v>569</v>
      </c>
      <c r="D345" s="184"/>
      <c r="E345" s="185">
        <v>46</v>
      </c>
      <c r="F345" s="162"/>
      <c r="G345" s="162"/>
      <c r="H345" s="162"/>
      <c r="I345" s="162"/>
      <c r="J345" s="162"/>
      <c r="K345" s="162"/>
      <c r="L345" s="162"/>
      <c r="M345" s="162"/>
      <c r="N345" s="161"/>
      <c r="O345" s="161"/>
      <c r="P345" s="161"/>
      <c r="Q345" s="161"/>
      <c r="R345" s="162"/>
      <c r="S345" s="162"/>
      <c r="T345" s="162"/>
      <c r="U345" s="162"/>
      <c r="V345" s="162"/>
      <c r="W345" s="162"/>
      <c r="X345" s="162"/>
      <c r="Y345" s="152"/>
      <c r="Z345" s="152"/>
      <c r="AA345" s="152"/>
      <c r="AB345" s="152"/>
      <c r="AC345" s="152"/>
      <c r="AD345" s="152"/>
      <c r="AE345" s="152"/>
      <c r="AF345" s="152"/>
      <c r="AG345" s="152" t="s">
        <v>214</v>
      </c>
      <c r="AH345" s="152">
        <v>0</v>
      </c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">
      <c r="A346" s="159"/>
      <c r="B346" s="160"/>
      <c r="C346" s="193" t="s">
        <v>570</v>
      </c>
      <c r="D346" s="184"/>
      <c r="E346" s="185">
        <v>1</v>
      </c>
      <c r="F346" s="162"/>
      <c r="G346" s="162"/>
      <c r="H346" s="162"/>
      <c r="I346" s="162"/>
      <c r="J346" s="162"/>
      <c r="K346" s="162"/>
      <c r="L346" s="162"/>
      <c r="M346" s="162"/>
      <c r="N346" s="161"/>
      <c r="O346" s="161"/>
      <c r="P346" s="161"/>
      <c r="Q346" s="161"/>
      <c r="R346" s="162"/>
      <c r="S346" s="162"/>
      <c r="T346" s="162"/>
      <c r="U346" s="162"/>
      <c r="V346" s="162"/>
      <c r="W346" s="162"/>
      <c r="X346" s="162"/>
      <c r="Y346" s="152"/>
      <c r="Z346" s="152"/>
      <c r="AA346" s="152"/>
      <c r="AB346" s="152"/>
      <c r="AC346" s="152"/>
      <c r="AD346" s="152"/>
      <c r="AE346" s="152"/>
      <c r="AF346" s="152"/>
      <c r="AG346" s="152" t="s">
        <v>214</v>
      </c>
      <c r="AH346" s="152">
        <v>0</v>
      </c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 x14ac:dyDescent="0.2">
      <c r="A347" s="159"/>
      <c r="B347" s="160"/>
      <c r="C347" s="193" t="s">
        <v>571</v>
      </c>
      <c r="D347" s="184"/>
      <c r="E347" s="185">
        <v>35</v>
      </c>
      <c r="F347" s="162"/>
      <c r="G347" s="162"/>
      <c r="H347" s="162"/>
      <c r="I347" s="162"/>
      <c r="J347" s="162"/>
      <c r="K347" s="162"/>
      <c r="L347" s="162"/>
      <c r="M347" s="162"/>
      <c r="N347" s="161"/>
      <c r="O347" s="161"/>
      <c r="P347" s="161"/>
      <c r="Q347" s="161"/>
      <c r="R347" s="162"/>
      <c r="S347" s="162"/>
      <c r="T347" s="162"/>
      <c r="U347" s="162"/>
      <c r="V347" s="162"/>
      <c r="W347" s="162"/>
      <c r="X347" s="162"/>
      <c r="Y347" s="152"/>
      <c r="Z347" s="152"/>
      <c r="AA347" s="152"/>
      <c r="AB347" s="152"/>
      <c r="AC347" s="152"/>
      <c r="AD347" s="152"/>
      <c r="AE347" s="152"/>
      <c r="AF347" s="152"/>
      <c r="AG347" s="152" t="s">
        <v>214</v>
      </c>
      <c r="AH347" s="152">
        <v>0</v>
      </c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ht="22.5" outlineLevel="1" x14ac:dyDescent="0.2">
      <c r="A348" s="171">
        <v>96</v>
      </c>
      <c r="B348" s="172" t="s">
        <v>572</v>
      </c>
      <c r="C348" s="180" t="s">
        <v>573</v>
      </c>
      <c r="D348" s="173" t="s">
        <v>364</v>
      </c>
      <c r="E348" s="174">
        <v>45</v>
      </c>
      <c r="F348" s="175"/>
      <c r="G348" s="176">
        <f>ROUND(E348*F348,2)</f>
        <v>0</v>
      </c>
      <c r="H348" s="175">
        <v>330.91</v>
      </c>
      <c r="I348" s="176">
        <f>ROUND(E348*H348,2)</f>
        <v>14890.95</v>
      </c>
      <c r="J348" s="175">
        <v>269.08999999999997</v>
      </c>
      <c r="K348" s="176">
        <f>ROUND(E348*J348,2)</f>
        <v>12109.05</v>
      </c>
      <c r="L348" s="176">
        <v>21</v>
      </c>
      <c r="M348" s="176">
        <f>G348*(1+L348/100)</f>
        <v>0</v>
      </c>
      <c r="N348" s="174">
        <v>0.32500000000000001</v>
      </c>
      <c r="O348" s="174">
        <f>ROUND(E348*N348,2)</f>
        <v>14.63</v>
      </c>
      <c r="P348" s="174">
        <v>0</v>
      </c>
      <c r="Q348" s="174">
        <f>ROUND(E348*P348,2)</f>
        <v>0</v>
      </c>
      <c r="R348" s="176" t="s">
        <v>326</v>
      </c>
      <c r="S348" s="176" t="s">
        <v>204</v>
      </c>
      <c r="T348" s="177" t="s">
        <v>204</v>
      </c>
      <c r="U348" s="162">
        <v>0.42399999999999999</v>
      </c>
      <c r="V348" s="162">
        <f>ROUND(E348*U348,2)</f>
        <v>19.079999999999998</v>
      </c>
      <c r="W348" s="162"/>
      <c r="X348" s="162" t="s">
        <v>205</v>
      </c>
      <c r="Y348" s="152"/>
      <c r="Z348" s="152"/>
      <c r="AA348" s="152"/>
      <c r="AB348" s="152"/>
      <c r="AC348" s="152"/>
      <c r="AD348" s="152"/>
      <c r="AE348" s="152"/>
      <c r="AF348" s="152"/>
      <c r="AG348" s="152" t="s">
        <v>206</v>
      </c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 x14ac:dyDescent="0.2">
      <c r="A349" s="159"/>
      <c r="B349" s="160"/>
      <c r="C349" s="263" t="s">
        <v>568</v>
      </c>
      <c r="D349" s="264"/>
      <c r="E349" s="264"/>
      <c r="F349" s="264"/>
      <c r="G349" s="264"/>
      <c r="H349" s="162"/>
      <c r="I349" s="162"/>
      <c r="J349" s="162"/>
      <c r="K349" s="162"/>
      <c r="L349" s="162"/>
      <c r="M349" s="162"/>
      <c r="N349" s="161"/>
      <c r="O349" s="161"/>
      <c r="P349" s="161"/>
      <c r="Q349" s="161"/>
      <c r="R349" s="162"/>
      <c r="S349" s="162"/>
      <c r="T349" s="162"/>
      <c r="U349" s="162"/>
      <c r="V349" s="162"/>
      <c r="W349" s="162"/>
      <c r="X349" s="162"/>
      <c r="Y349" s="152"/>
      <c r="Z349" s="152"/>
      <c r="AA349" s="152"/>
      <c r="AB349" s="152"/>
      <c r="AC349" s="152"/>
      <c r="AD349" s="152"/>
      <c r="AE349" s="152"/>
      <c r="AF349" s="152"/>
      <c r="AG349" s="152" t="s">
        <v>208</v>
      </c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1" x14ac:dyDescent="0.2">
      <c r="A350" s="159"/>
      <c r="B350" s="160"/>
      <c r="C350" s="193" t="s">
        <v>574</v>
      </c>
      <c r="D350" s="184"/>
      <c r="E350" s="185">
        <v>41</v>
      </c>
      <c r="F350" s="162"/>
      <c r="G350" s="162"/>
      <c r="H350" s="162"/>
      <c r="I350" s="162"/>
      <c r="J350" s="162"/>
      <c r="K350" s="162"/>
      <c r="L350" s="162"/>
      <c r="M350" s="162"/>
      <c r="N350" s="161"/>
      <c r="O350" s="161"/>
      <c r="P350" s="161"/>
      <c r="Q350" s="161"/>
      <c r="R350" s="162"/>
      <c r="S350" s="162"/>
      <c r="T350" s="162"/>
      <c r="U350" s="162"/>
      <c r="V350" s="162"/>
      <c r="W350" s="162"/>
      <c r="X350" s="162"/>
      <c r="Y350" s="152"/>
      <c r="Z350" s="152"/>
      <c r="AA350" s="152"/>
      <c r="AB350" s="152"/>
      <c r="AC350" s="152"/>
      <c r="AD350" s="152"/>
      <c r="AE350" s="152"/>
      <c r="AF350" s="152"/>
      <c r="AG350" s="152" t="s">
        <v>214</v>
      </c>
      <c r="AH350" s="152">
        <v>0</v>
      </c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1" x14ac:dyDescent="0.2">
      <c r="A351" s="159"/>
      <c r="B351" s="160"/>
      <c r="C351" s="193" t="s">
        <v>507</v>
      </c>
      <c r="D351" s="184"/>
      <c r="E351" s="185">
        <v>4</v>
      </c>
      <c r="F351" s="162"/>
      <c r="G351" s="162"/>
      <c r="H351" s="162"/>
      <c r="I351" s="162"/>
      <c r="J351" s="162"/>
      <c r="K351" s="162"/>
      <c r="L351" s="162"/>
      <c r="M351" s="162"/>
      <c r="N351" s="161"/>
      <c r="O351" s="161"/>
      <c r="P351" s="161"/>
      <c r="Q351" s="161"/>
      <c r="R351" s="162"/>
      <c r="S351" s="162"/>
      <c r="T351" s="162"/>
      <c r="U351" s="162"/>
      <c r="V351" s="162"/>
      <c r="W351" s="162"/>
      <c r="X351" s="162"/>
      <c r="Y351" s="152"/>
      <c r="Z351" s="152"/>
      <c r="AA351" s="152"/>
      <c r="AB351" s="152"/>
      <c r="AC351" s="152"/>
      <c r="AD351" s="152"/>
      <c r="AE351" s="152"/>
      <c r="AF351" s="152"/>
      <c r="AG351" s="152" t="s">
        <v>214</v>
      </c>
      <c r="AH351" s="152">
        <v>0</v>
      </c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ht="22.5" outlineLevel="1" x14ac:dyDescent="0.2">
      <c r="A352" s="171">
        <v>97</v>
      </c>
      <c r="B352" s="172" t="s">
        <v>575</v>
      </c>
      <c r="C352" s="180" t="s">
        <v>576</v>
      </c>
      <c r="D352" s="173" t="s">
        <v>364</v>
      </c>
      <c r="E352" s="174">
        <v>8</v>
      </c>
      <c r="F352" s="175"/>
      <c r="G352" s="176">
        <f>ROUND(E352*F352,2)</f>
        <v>0</v>
      </c>
      <c r="H352" s="175">
        <v>60.12</v>
      </c>
      <c r="I352" s="176">
        <f>ROUND(E352*H352,2)</f>
        <v>480.96</v>
      </c>
      <c r="J352" s="175">
        <v>133.88</v>
      </c>
      <c r="K352" s="176">
        <f>ROUND(E352*J352,2)</f>
        <v>1071.04</v>
      </c>
      <c r="L352" s="176">
        <v>21</v>
      </c>
      <c r="M352" s="176">
        <f>G352*(1+L352/100)</f>
        <v>0</v>
      </c>
      <c r="N352" s="174">
        <v>5.9049999999999998E-2</v>
      </c>
      <c r="O352" s="174">
        <f>ROUND(E352*N352,2)</f>
        <v>0.47</v>
      </c>
      <c r="P352" s="174">
        <v>0</v>
      </c>
      <c r="Q352" s="174">
        <f>ROUND(E352*P352,2)</f>
        <v>0</v>
      </c>
      <c r="R352" s="176" t="s">
        <v>326</v>
      </c>
      <c r="S352" s="176" t="s">
        <v>204</v>
      </c>
      <c r="T352" s="177" t="s">
        <v>204</v>
      </c>
      <c r="U352" s="162">
        <v>0.26</v>
      </c>
      <c r="V352" s="162">
        <f>ROUND(E352*U352,2)</f>
        <v>2.08</v>
      </c>
      <c r="W352" s="162"/>
      <c r="X352" s="162" t="s">
        <v>205</v>
      </c>
      <c r="Y352" s="152"/>
      <c r="Z352" s="152"/>
      <c r="AA352" s="152"/>
      <c r="AB352" s="152"/>
      <c r="AC352" s="152"/>
      <c r="AD352" s="152"/>
      <c r="AE352" s="152"/>
      <c r="AF352" s="152"/>
      <c r="AG352" s="152" t="s">
        <v>206</v>
      </c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59"/>
      <c r="B353" s="160"/>
      <c r="C353" s="193" t="s">
        <v>565</v>
      </c>
      <c r="D353" s="184"/>
      <c r="E353" s="185">
        <v>8</v>
      </c>
      <c r="F353" s="162"/>
      <c r="G353" s="162"/>
      <c r="H353" s="162"/>
      <c r="I353" s="162"/>
      <c r="J353" s="162"/>
      <c r="K353" s="162"/>
      <c r="L353" s="162"/>
      <c r="M353" s="162"/>
      <c r="N353" s="161"/>
      <c r="O353" s="161"/>
      <c r="P353" s="161"/>
      <c r="Q353" s="161"/>
      <c r="R353" s="162"/>
      <c r="S353" s="162"/>
      <c r="T353" s="162"/>
      <c r="U353" s="162"/>
      <c r="V353" s="162"/>
      <c r="W353" s="162"/>
      <c r="X353" s="162"/>
      <c r="Y353" s="152"/>
      <c r="Z353" s="152"/>
      <c r="AA353" s="152"/>
      <c r="AB353" s="152"/>
      <c r="AC353" s="152"/>
      <c r="AD353" s="152"/>
      <c r="AE353" s="152"/>
      <c r="AF353" s="152"/>
      <c r="AG353" s="152" t="s">
        <v>214</v>
      </c>
      <c r="AH353" s="152">
        <v>0</v>
      </c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 x14ac:dyDescent="0.2">
      <c r="A354" s="171">
        <v>98</v>
      </c>
      <c r="B354" s="172" t="s">
        <v>577</v>
      </c>
      <c r="C354" s="180" t="s">
        <v>578</v>
      </c>
      <c r="D354" s="173" t="s">
        <v>364</v>
      </c>
      <c r="E354" s="174">
        <v>143.30000000000001</v>
      </c>
      <c r="F354" s="175"/>
      <c r="G354" s="176">
        <f>ROUND(E354*F354,2)</f>
        <v>0</v>
      </c>
      <c r="H354" s="175">
        <v>0</v>
      </c>
      <c r="I354" s="176">
        <f>ROUND(E354*H354,2)</f>
        <v>0</v>
      </c>
      <c r="J354" s="175">
        <v>58.4</v>
      </c>
      <c r="K354" s="176">
        <f>ROUND(E354*J354,2)</f>
        <v>8368.7199999999993</v>
      </c>
      <c r="L354" s="176">
        <v>21</v>
      </c>
      <c r="M354" s="176">
        <f>G354*(1+L354/100)</f>
        <v>0</v>
      </c>
      <c r="N354" s="174">
        <v>0</v>
      </c>
      <c r="O354" s="174">
        <f>ROUND(E354*N354,2)</f>
        <v>0</v>
      </c>
      <c r="P354" s="174">
        <v>0</v>
      </c>
      <c r="Q354" s="174">
        <f>ROUND(E354*P354,2)</f>
        <v>0</v>
      </c>
      <c r="R354" s="176" t="s">
        <v>326</v>
      </c>
      <c r="S354" s="176" t="s">
        <v>204</v>
      </c>
      <c r="T354" s="177" t="s">
        <v>204</v>
      </c>
      <c r="U354" s="162">
        <v>9.2999999999999999E-2</v>
      </c>
      <c r="V354" s="162">
        <f>ROUND(E354*U354,2)</f>
        <v>13.33</v>
      </c>
      <c r="W354" s="162"/>
      <c r="X354" s="162" t="s">
        <v>205</v>
      </c>
      <c r="Y354" s="152"/>
      <c r="Z354" s="152"/>
      <c r="AA354" s="152"/>
      <c r="AB354" s="152"/>
      <c r="AC354" s="152"/>
      <c r="AD354" s="152"/>
      <c r="AE354" s="152"/>
      <c r="AF354" s="152"/>
      <c r="AG354" s="152" t="s">
        <v>206</v>
      </c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59"/>
      <c r="B355" s="160"/>
      <c r="C355" s="263" t="s">
        <v>579</v>
      </c>
      <c r="D355" s="264"/>
      <c r="E355" s="264"/>
      <c r="F355" s="264"/>
      <c r="G355" s="264"/>
      <c r="H355" s="162"/>
      <c r="I355" s="162"/>
      <c r="J355" s="162"/>
      <c r="K355" s="162"/>
      <c r="L355" s="162"/>
      <c r="M355" s="162"/>
      <c r="N355" s="161"/>
      <c r="O355" s="161"/>
      <c r="P355" s="161"/>
      <c r="Q355" s="161"/>
      <c r="R355" s="162"/>
      <c r="S355" s="162"/>
      <c r="T355" s="162"/>
      <c r="U355" s="162"/>
      <c r="V355" s="162"/>
      <c r="W355" s="162"/>
      <c r="X355" s="162"/>
      <c r="Y355" s="152"/>
      <c r="Z355" s="152"/>
      <c r="AA355" s="152"/>
      <c r="AB355" s="152"/>
      <c r="AC355" s="152"/>
      <c r="AD355" s="152"/>
      <c r="AE355" s="152"/>
      <c r="AF355" s="152"/>
      <c r="AG355" s="152" t="s">
        <v>208</v>
      </c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1" x14ac:dyDescent="0.2">
      <c r="A356" s="171">
        <v>99</v>
      </c>
      <c r="B356" s="172" t="s">
        <v>580</v>
      </c>
      <c r="C356" s="180" t="s">
        <v>581</v>
      </c>
      <c r="D356" s="173" t="s">
        <v>364</v>
      </c>
      <c r="E356" s="174">
        <v>143.30000000000001</v>
      </c>
      <c r="F356" s="175"/>
      <c r="G356" s="176">
        <f>ROUND(E356*F356,2)</f>
        <v>0</v>
      </c>
      <c r="H356" s="175">
        <v>67.099999999999994</v>
      </c>
      <c r="I356" s="176">
        <f>ROUND(E356*H356,2)</f>
        <v>9615.43</v>
      </c>
      <c r="J356" s="175">
        <v>51.9</v>
      </c>
      <c r="K356" s="176">
        <f>ROUND(E356*J356,2)</f>
        <v>7437.27</v>
      </c>
      <c r="L356" s="176">
        <v>21</v>
      </c>
      <c r="M356" s="176">
        <f>G356*(1+L356/100)</f>
        <v>0</v>
      </c>
      <c r="N356" s="174">
        <v>0</v>
      </c>
      <c r="O356" s="174">
        <f>ROUND(E356*N356,2)</f>
        <v>0</v>
      </c>
      <c r="P356" s="174">
        <v>0</v>
      </c>
      <c r="Q356" s="174">
        <f>ROUND(E356*P356,2)</f>
        <v>0</v>
      </c>
      <c r="R356" s="176" t="s">
        <v>326</v>
      </c>
      <c r="S356" s="176" t="s">
        <v>204</v>
      </c>
      <c r="T356" s="177" t="s">
        <v>204</v>
      </c>
      <c r="U356" s="162">
        <v>5.5E-2</v>
      </c>
      <c r="V356" s="162">
        <f>ROUND(E356*U356,2)</f>
        <v>7.88</v>
      </c>
      <c r="W356" s="162"/>
      <c r="X356" s="162" t="s">
        <v>205</v>
      </c>
      <c r="Y356" s="152"/>
      <c r="Z356" s="152"/>
      <c r="AA356" s="152"/>
      <c r="AB356" s="152"/>
      <c r="AC356" s="152"/>
      <c r="AD356" s="152"/>
      <c r="AE356" s="152"/>
      <c r="AF356" s="152"/>
      <c r="AG356" s="152" t="s">
        <v>206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outlineLevel="1" x14ac:dyDescent="0.2">
      <c r="A357" s="159"/>
      <c r="B357" s="160"/>
      <c r="C357" s="263" t="s">
        <v>582</v>
      </c>
      <c r="D357" s="264"/>
      <c r="E357" s="264"/>
      <c r="F357" s="264"/>
      <c r="G357" s="264"/>
      <c r="H357" s="162"/>
      <c r="I357" s="162"/>
      <c r="J357" s="162"/>
      <c r="K357" s="162"/>
      <c r="L357" s="162"/>
      <c r="M357" s="162"/>
      <c r="N357" s="161"/>
      <c r="O357" s="161"/>
      <c r="P357" s="161"/>
      <c r="Q357" s="161"/>
      <c r="R357" s="162"/>
      <c r="S357" s="162"/>
      <c r="T357" s="162"/>
      <c r="U357" s="162"/>
      <c r="V357" s="162"/>
      <c r="W357" s="162"/>
      <c r="X357" s="162"/>
      <c r="Y357" s="152"/>
      <c r="Z357" s="152"/>
      <c r="AA357" s="152"/>
      <c r="AB357" s="152"/>
      <c r="AC357" s="152"/>
      <c r="AD357" s="152"/>
      <c r="AE357" s="152"/>
      <c r="AF357" s="152"/>
      <c r="AG357" s="152" t="s">
        <v>208</v>
      </c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1" x14ac:dyDescent="0.2">
      <c r="A358" s="186">
        <v>100</v>
      </c>
      <c r="B358" s="187" t="s">
        <v>583</v>
      </c>
      <c r="C358" s="194" t="s">
        <v>584</v>
      </c>
      <c r="D358" s="188" t="s">
        <v>585</v>
      </c>
      <c r="E358" s="189">
        <v>56</v>
      </c>
      <c r="F358" s="190"/>
      <c r="G358" s="191">
        <f>ROUND(E358*F358,2)</f>
        <v>0</v>
      </c>
      <c r="H358" s="190">
        <v>0</v>
      </c>
      <c r="I358" s="191">
        <f>ROUND(E358*H358,2)</f>
        <v>0</v>
      </c>
      <c r="J358" s="190">
        <v>450</v>
      </c>
      <c r="K358" s="191">
        <f>ROUND(E358*J358,2)</f>
        <v>25200</v>
      </c>
      <c r="L358" s="191">
        <v>21</v>
      </c>
      <c r="M358" s="191">
        <f>G358*(1+L358/100)</f>
        <v>0</v>
      </c>
      <c r="N358" s="189">
        <v>0</v>
      </c>
      <c r="O358" s="189">
        <f>ROUND(E358*N358,2)</f>
        <v>0</v>
      </c>
      <c r="P358" s="189">
        <v>0</v>
      </c>
      <c r="Q358" s="189">
        <f>ROUND(E358*P358,2)</f>
        <v>0</v>
      </c>
      <c r="R358" s="191"/>
      <c r="S358" s="191" t="s">
        <v>151</v>
      </c>
      <c r="T358" s="192" t="s">
        <v>152</v>
      </c>
      <c r="U358" s="162">
        <v>0</v>
      </c>
      <c r="V358" s="162">
        <f>ROUND(E358*U358,2)</f>
        <v>0</v>
      </c>
      <c r="W358" s="162"/>
      <c r="X358" s="162" t="s">
        <v>205</v>
      </c>
      <c r="Y358" s="152"/>
      <c r="Z358" s="152"/>
      <c r="AA358" s="152"/>
      <c r="AB358" s="152"/>
      <c r="AC358" s="152"/>
      <c r="AD358" s="152"/>
      <c r="AE358" s="152"/>
      <c r="AF358" s="152"/>
      <c r="AG358" s="152" t="s">
        <v>206</v>
      </c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1" x14ac:dyDescent="0.2">
      <c r="A359" s="186">
        <v>101</v>
      </c>
      <c r="B359" s="187" t="s">
        <v>586</v>
      </c>
      <c r="C359" s="194" t="s">
        <v>587</v>
      </c>
      <c r="D359" s="188" t="s">
        <v>588</v>
      </c>
      <c r="E359" s="189">
        <v>26.25</v>
      </c>
      <c r="F359" s="190"/>
      <c r="G359" s="191">
        <f>ROUND(E359*F359,2)</f>
        <v>0</v>
      </c>
      <c r="H359" s="190">
        <v>0</v>
      </c>
      <c r="I359" s="191">
        <f>ROUND(E359*H359,2)</f>
        <v>0</v>
      </c>
      <c r="J359" s="190">
        <v>45</v>
      </c>
      <c r="K359" s="191">
        <f>ROUND(E359*J359,2)</f>
        <v>1181.25</v>
      </c>
      <c r="L359" s="191">
        <v>21</v>
      </c>
      <c r="M359" s="191">
        <f>G359*(1+L359/100)</f>
        <v>0</v>
      </c>
      <c r="N359" s="189">
        <v>0</v>
      </c>
      <c r="O359" s="189">
        <f>ROUND(E359*N359,2)</f>
        <v>0</v>
      </c>
      <c r="P359" s="189">
        <v>0</v>
      </c>
      <c r="Q359" s="189">
        <f>ROUND(E359*P359,2)</f>
        <v>0</v>
      </c>
      <c r="R359" s="191"/>
      <c r="S359" s="191" t="s">
        <v>151</v>
      </c>
      <c r="T359" s="192" t="s">
        <v>152</v>
      </c>
      <c r="U359" s="162">
        <v>0</v>
      </c>
      <c r="V359" s="162">
        <f>ROUND(E359*U359,2)</f>
        <v>0</v>
      </c>
      <c r="W359" s="162"/>
      <c r="X359" s="162" t="s">
        <v>205</v>
      </c>
      <c r="Y359" s="152"/>
      <c r="Z359" s="152"/>
      <c r="AA359" s="152"/>
      <c r="AB359" s="152"/>
      <c r="AC359" s="152"/>
      <c r="AD359" s="152"/>
      <c r="AE359" s="152"/>
      <c r="AF359" s="152"/>
      <c r="AG359" s="152" t="s">
        <v>206</v>
      </c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ht="22.5" outlineLevel="1" x14ac:dyDescent="0.2">
      <c r="A360" s="171">
        <v>102</v>
      </c>
      <c r="B360" s="172" t="s">
        <v>589</v>
      </c>
      <c r="C360" s="180" t="s">
        <v>590</v>
      </c>
      <c r="D360" s="173" t="s">
        <v>364</v>
      </c>
      <c r="E360" s="174">
        <v>37</v>
      </c>
      <c r="F360" s="175"/>
      <c r="G360" s="176">
        <f>ROUND(E360*F360,2)</f>
        <v>0</v>
      </c>
      <c r="H360" s="175">
        <v>6094</v>
      </c>
      <c r="I360" s="176">
        <f>ROUND(E360*H360,2)</f>
        <v>225478</v>
      </c>
      <c r="J360" s="175">
        <v>456</v>
      </c>
      <c r="K360" s="176">
        <f>ROUND(E360*J360,2)</f>
        <v>16872</v>
      </c>
      <c r="L360" s="176">
        <v>21</v>
      </c>
      <c r="M360" s="176">
        <f>G360*(1+L360/100)</f>
        <v>0</v>
      </c>
      <c r="N360" s="174">
        <v>0.27853</v>
      </c>
      <c r="O360" s="174">
        <f>ROUND(E360*N360,2)</f>
        <v>10.31</v>
      </c>
      <c r="P360" s="174">
        <v>0</v>
      </c>
      <c r="Q360" s="174">
        <f>ROUND(E360*P360,2)</f>
        <v>0</v>
      </c>
      <c r="R360" s="176" t="s">
        <v>274</v>
      </c>
      <c r="S360" s="176" t="s">
        <v>204</v>
      </c>
      <c r="T360" s="177" t="s">
        <v>152</v>
      </c>
      <c r="U360" s="162">
        <v>0.75</v>
      </c>
      <c r="V360" s="162">
        <f>ROUND(E360*U360,2)</f>
        <v>27.75</v>
      </c>
      <c r="W360" s="162"/>
      <c r="X360" s="162" t="s">
        <v>275</v>
      </c>
      <c r="Y360" s="152"/>
      <c r="Z360" s="152"/>
      <c r="AA360" s="152"/>
      <c r="AB360" s="152"/>
      <c r="AC360" s="152"/>
      <c r="AD360" s="152"/>
      <c r="AE360" s="152"/>
      <c r="AF360" s="152"/>
      <c r="AG360" s="152" t="s">
        <v>276</v>
      </c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ht="22.5" outlineLevel="1" x14ac:dyDescent="0.2">
      <c r="A361" s="159"/>
      <c r="B361" s="160"/>
      <c r="C361" s="263" t="s">
        <v>591</v>
      </c>
      <c r="D361" s="264"/>
      <c r="E361" s="264"/>
      <c r="F361" s="264"/>
      <c r="G361" s="264"/>
      <c r="H361" s="162"/>
      <c r="I361" s="162"/>
      <c r="J361" s="162"/>
      <c r="K361" s="162"/>
      <c r="L361" s="162"/>
      <c r="M361" s="162"/>
      <c r="N361" s="161"/>
      <c r="O361" s="161"/>
      <c r="P361" s="161"/>
      <c r="Q361" s="161"/>
      <c r="R361" s="162"/>
      <c r="S361" s="162"/>
      <c r="T361" s="162"/>
      <c r="U361" s="162"/>
      <c r="V361" s="162"/>
      <c r="W361" s="162"/>
      <c r="X361" s="162"/>
      <c r="Y361" s="152"/>
      <c r="Z361" s="152"/>
      <c r="AA361" s="152"/>
      <c r="AB361" s="152"/>
      <c r="AC361" s="152"/>
      <c r="AD361" s="152"/>
      <c r="AE361" s="152"/>
      <c r="AF361" s="152"/>
      <c r="AG361" s="152" t="s">
        <v>208</v>
      </c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78" t="str">
        <f>C361</f>
        <v>montáž odvodňovacích žlabů a vpustí k odvodňovacím žlabům z polymerbetonu, včetně betonového lože popř. obetonování, s dodávkou žlabů a vpustí.</v>
      </c>
      <c r="BB361" s="152"/>
      <c r="BC361" s="152"/>
      <c r="BD361" s="152"/>
      <c r="BE361" s="152"/>
      <c r="BF361" s="152"/>
      <c r="BG361" s="152"/>
      <c r="BH361" s="152"/>
    </row>
    <row r="362" spans="1:60" outlineLevel="1" x14ac:dyDescent="0.2">
      <c r="A362" s="159"/>
      <c r="B362" s="160"/>
      <c r="C362" s="254" t="s">
        <v>592</v>
      </c>
      <c r="D362" s="255"/>
      <c r="E362" s="255"/>
      <c r="F362" s="255"/>
      <c r="G362" s="255"/>
      <c r="H362" s="162"/>
      <c r="I362" s="162"/>
      <c r="J362" s="162"/>
      <c r="K362" s="162"/>
      <c r="L362" s="162"/>
      <c r="M362" s="162"/>
      <c r="N362" s="161"/>
      <c r="O362" s="161"/>
      <c r="P362" s="161"/>
      <c r="Q362" s="161"/>
      <c r="R362" s="162"/>
      <c r="S362" s="162"/>
      <c r="T362" s="162"/>
      <c r="U362" s="162"/>
      <c r="V362" s="162"/>
      <c r="W362" s="162"/>
      <c r="X362" s="162"/>
      <c r="Y362" s="152"/>
      <c r="Z362" s="152"/>
      <c r="AA362" s="152"/>
      <c r="AB362" s="152"/>
      <c r="AC362" s="152"/>
      <c r="AD362" s="152"/>
      <c r="AE362" s="152"/>
      <c r="AF362" s="152"/>
      <c r="AG362" s="152" t="s">
        <v>155</v>
      </c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 x14ac:dyDescent="0.2">
      <c r="A363" s="159"/>
      <c r="B363" s="160"/>
      <c r="C363" s="254" t="s">
        <v>593</v>
      </c>
      <c r="D363" s="255"/>
      <c r="E363" s="255"/>
      <c r="F363" s="255"/>
      <c r="G363" s="255"/>
      <c r="H363" s="162"/>
      <c r="I363" s="162"/>
      <c r="J363" s="162"/>
      <c r="K363" s="162"/>
      <c r="L363" s="162"/>
      <c r="M363" s="162"/>
      <c r="N363" s="161"/>
      <c r="O363" s="161"/>
      <c r="P363" s="161"/>
      <c r="Q363" s="161"/>
      <c r="R363" s="162"/>
      <c r="S363" s="162"/>
      <c r="T363" s="162"/>
      <c r="U363" s="162"/>
      <c r="V363" s="162"/>
      <c r="W363" s="162"/>
      <c r="X363" s="162"/>
      <c r="Y363" s="152"/>
      <c r="Z363" s="152"/>
      <c r="AA363" s="152"/>
      <c r="AB363" s="152"/>
      <c r="AC363" s="152"/>
      <c r="AD363" s="152"/>
      <c r="AE363" s="152"/>
      <c r="AF363" s="152"/>
      <c r="AG363" s="152" t="s">
        <v>155</v>
      </c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outlineLevel="1" x14ac:dyDescent="0.2">
      <c r="A364" s="159"/>
      <c r="B364" s="160"/>
      <c r="C364" s="254" t="s">
        <v>594</v>
      </c>
      <c r="D364" s="255"/>
      <c r="E364" s="255"/>
      <c r="F364" s="255"/>
      <c r="G364" s="255"/>
      <c r="H364" s="162"/>
      <c r="I364" s="162"/>
      <c r="J364" s="162"/>
      <c r="K364" s="162"/>
      <c r="L364" s="162"/>
      <c r="M364" s="162"/>
      <c r="N364" s="161"/>
      <c r="O364" s="161"/>
      <c r="P364" s="161"/>
      <c r="Q364" s="161"/>
      <c r="R364" s="162"/>
      <c r="S364" s="162"/>
      <c r="T364" s="162"/>
      <c r="U364" s="162"/>
      <c r="V364" s="162"/>
      <c r="W364" s="162"/>
      <c r="X364" s="162"/>
      <c r="Y364" s="152"/>
      <c r="Z364" s="152"/>
      <c r="AA364" s="152"/>
      <c r="AB364" s="152"/>
      <c r="AC364" s="152"/>
      <c r="AD364" s="152"/>
      <c r="AE364" s="152"/>
      <c r="AF364" s="152"/>
      <c r="AG364" s="152" t="s">
        <v>155</v>
      </c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ht="22.5" outlineLevel="1" x14ac:dyDescent="0.2">
      <c r="A365" s="171">
        <v>103</v>
      </c>
      <c r="B365" s="172" t="s">
        <v>595</v>
      </c>
      <c r="C365" s="180" t="s">
        <v>596</v>
      </c>
      <c r="D365" s="173" t="s">
        <v>202</v>
      </c>
      <c r="E365" s="174">
        <v>2</v>
      </c>
      <c r="F365" s="175"/>
      <c r="G365" s="176">
        <f>ROUND(E365*F365,2)</f>
        <v>0</v>
      </c>
      <c r="H365" s="175">
        <v>9064</v>
      </c>
      <c r="I365" s="176">
        <f>ROUND(E365*H365,2)</f>
        <v>18128</v>
      </c>
      <c r="J365" s="175">
        <v>411</v>
      </c>
      <c r="K365" s="176">
        <f>ROUND(E365*J365,2)</f>
        <v>822</v>
      </c>
      <c r="L365" s="176">
        <v>21</v>
      </c>
      <c r="M365" s="176">
        <f>G365*(1+L365/100)</f>
        <v>0</v>
      </c>
      <c r="N365" s="174">
        <v>0.16542999999999999</v>
      </c>
      <c r="O365" s="174">
        <f>ROUND(E365*N365,2)</f>
        <v>0.33</v>
      </c>
      <c r="P365" s="174">
        <v>0</v>
      </c>
      <c r="Q365" s="174">
        <f>ROUND(E365*P365,2)</f>
        <v>0</v>
      </c>
      <c r="R365" s="176" t="s">
        <v>274</v>
      </c>
      <c r="S365" s="176" t="s">
        <v>204</v>
      </c>
      <c r="T365" s="177" t="s">
        <v>152</v>
      </c>
      <c r="U365" s="162">
        <v>0.68</v>
      </c>
      <c r="V365" s="162">
        <f>ROUND(E365*U365,2)</f>
        <v>1.36</v>
      </c>
      <c r="W365" s="162"/>
      <c r="X365" s="162" t="s">
        <v>275</v>
      </c>
      <c r="Y365" s="152"/>
      <c r="Z365" s="152"/>
      <c r="AA365" s="152"/>
      <c r="AB365" s="152"/>
      <c r="AC365" s="152"/>
      <c r="AD365" s="152"/>
      <c r="AE365" s="152"/>
      <c r="AF365" s="152"/>
      <c r="AG365" s="152" t="s">
        <v>276</v>
      </c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ht="22.5" outlineLevel="1" x14ac:dyDescent="0.2">
      <c r="A366" s="159"/>
      <c r="B366" s="160"/>
      <c r="C366" s="263" t="s">
        <v>591</v>
      </c>
      <c r="D366" s="264"/>
      <c r="E366" s="264"/>
      <c r="F366" s="264"/>
      <c r="G366" s="264"/>
      <c r="H366" s="162"/>
      <c r="I366" s="162"/>
      <c r="J366" s="162"/>
      <c r="K366" s="162"/>
      <c r="L366" s="162"/>
      <c r="M366" s="162"/>
      <c r="N366" s="161"/>
      <c r="O366" s="161"/>
      <c r="P366" s="161"/>
      <c r="Q366" s="161"/>
      <c r="R366" s="162"/>
      <c r="S366" s="162"/>
      <c r="T366" s="162"/>
      <c r="U366" s="162"/>
      <c r="V366" s="162"/>
      <c r="W366" s="162"/>
      <c r="X366" s="162"/>
      <c r="Y366" s="152"/>
      <c r="Z366" s="152"/>
      <c r="AA366" s="152"/>
      <c r="AB366" s="152"/>
      <c r="AC366" s="152"/>
      <c r="AD366" s="152"/>
      <c r="AE366" s="152"/>
      <c r="AF366" s="152"/>
      <c r="AG366" s="152" t="s">
        <v>208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78" t="str">
        <f>C366</f>
        <v>montáž odvodňovacích žlabů a vpustí k odvodňovacím žlabům z polymerbetonu, včetně betonového lože popř. obetonování, s dodávkou žlabů a vpustí.</v>
      </c>
      <c r="BB366" s="152"/>
      <c r="BC366" s="152"/>
      <c r="BD366" s="152"/>
      <c r="BE366" s="152"/>
      <c r="BF366" s="152"/>
      <c r="BG366" s="152"/>
      <c r="BH366" s="152"/>
    </row>
    <row r="367" spans="1:60" outlineLevel="1" x14ac:dyDescent="0.2">
      <c r="A367" s="159"/>
      <c r="B367" s="160"/>
      <c r="C367" s="254" t="s">
        <v>597</v>
      </c>
      <c r="D367" s="255"/>
      <c r="E367" s="255"/>
      <c r="F367" s="255"/>
      <c r="G367" s="255"/>
      <c r="H367" s="162"/>
      <c r="I367" s="162"/>
      <c r="J367" s="162"/>
      <c r="K367" s="162"/>
      <c r="L367" s="162"/>
      <c r="M367" s="162"/>
      <c r="N367" s="161"/>
      <c r="O367" s="161"/>
      <c r="P367" s="161"/>
      <c r="Q367" s="161"/>
      <c r="R367" s="162"/>
      <c r="S367" s="162"/>
      <c r="T367" s="162"/>
      <c r="U367" s="162"/>
      <c r="V367" s="162"/>
      <c r="W367" s="162"/>
      <c r="X367" s="162"/>
      <c r="Y367" s="152"/>
      <c r="Z367" s="152"/>
      <c r="AA367" s="152"/>
      <c r="AB367" s="152"/>
      <c r="AC367" s="152"/>
      <c r="AD367" s="152"/>
      <c r="AE367" s="152"/>
      <c r="AF367" s="152"/>
      <c r="AG367" s="152" t="s">
        <v>155</v>
      </c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 x14ac:dyDescent="0.2">
      <c r="A368" s="159"/>
      <c r="B368" s="160"/>
      <c r="C368" s="254" t="s">
        <v>598</v>
      </c>
      <c r="D368" s="255"/>
      <c r="E368" s="255"/>
      <c r="F368" s="255"/>
      <c r="G368" s="255"/>
      <c r="H368" s="162"/>
      <c r="I368" s="162"/>
      <c r="J368" s="162"/>
      <c r="K368" s="162"/>
      <c r="L368" s="162"/>
      <c r="M368" s="162"/>
      <c r="N368" s="161"/>
      <c r="O368" s="161"/>
      <c r="P368" s="161"/>
      <c r="Q368" s="161"/>
      <c r="R368" s="162"/>
      <c r="S368" s="162"/>
      <c r="T368" s="162"/>
      <c r="U368" s="162"/>
      <c r="V368" s="162"/>
      <c r="W368" s="162"/>
      <c r="X368" s="162"/>
      <c r="Y368" s="152"/>
      <c r="Z368" s="152"/>
      <c r="AA368" s="152"/>
      <c r="AB368" s="152"/>
      <c r="AC368" s="152"/>
      <c r="AD368" s="152"/>
      <c r="AE368" s="152"/>
      <c r="AF368" s="152"/>
      <c r="AG368" s="152" t="s">
        <v>155</v>
      </c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">
      <c r="A369" s="159"/>
      <c r="B369" s="160"/>
      <c r="C369" s="254" t="s">
        <v>599</v>
      </c>
      <c r="D369" s="255"/>
      <c r="E369" s="255"/>
      <c r="F369" s="255"/>
      <c r="G369" s="255"/>
      <c r="H369" s="162"/>
      <c r="I369" s="162"/>
      <c r="J369" s="162"/>
      <c r="K369" s="162"/>
      <c r="L369" s="162"/>
      <c r="M369" s="162"/>
      <c r="N369" s="161"/>
      <c r="O369" s="161"/>
      <c r="P369" s="161"/>
      <c r="Q369" s="161"/>
      <c r="R369" s="162"/>
      <c r="S369" s="162"/>
      <c r="T369" s="162"/>
      <c r="U369" s="162"/>
      <c r="V369" s="162"/>
      <c r="W369" s="162"/>
      <c r="X369" s="162"/>
      <c r="Y369" s="152"/>
      <c r="Z369" s="152"/>
      <c r="AA369" s="152"/>
      <c r="AB369" s="152"/>
      <c r="AC369" s="152"/>
      <c r="AD369" s="152"/>
      <c r="AE369" s="152"/>
      <c r="AF369" s="152"/>
      <c r="AG369" s="152" t="s">
        <v>155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1" x14ac:dyDescent="0.2">
      <c r="A370" s="171">
        <v>104</v>
      </c>
      <c r="B370" s="172" t="s">
        <v>600</v>
      </c>
      <c r="C370" s="180" t="s">
        <v>601</v>
      </c>
      <c r="D370" s="173" t="s">
        <v>202</v>
      </c>
      <c r="E370" s="174">
        <v>35.35</v>
      </c>
      <c r="F370" s="175"/>
      <c r="G370" s="176">
        <f>ROUND(E370*F370,2)</f>
        <v>0</v>
      </c>
      <c r="H370" s="175">
        <v>154.5</v>
      </c>
      <c r="I370" s="176">
        <f>ROUND(E370*H370,2)</f>
        <v>5461.58</v>
      </c>
      <c r="J370" s="175">
        <v>0</v>
      </c>
      <c r="K370" s="176">
        <f>ROUND(E370*J370,2)</f>
        <v>0</v>
      </c>
      <c r="L370" s="176">
        <v>21</v>
      </c>
      <c r="M370" s="176">
        <f>G370*(1+L370/100)</f>
        <v>0</v>
      </c>
      <c r="N370" s="174">
        <v>4.8000000000000001E-2</v>
      </c>
      <c r="O370" s="174">
        <f>ROUND(E370*N370,2)</f>
        <v>1.7</v>
      </c>
      <c r="P370" s="174">
        <v>0</v>
      </c>
      <c r="Q370" s="174">
        <f>ROUND(E370*P370,2)</f>
        <v>0</v>
      </c>
      <c r="R370" s="176" t="s">
        <v>283</v>
      </c>
      <c r="S370" s="176" t="s">
        <v>204</v>
      </c>
      <c r="T370" s="177" t="s">
        <v>204</v>
      </c>
      <c r="U370" s="162">
        <v>0</v>
      </c>
      <c r="V370" s="162">
        <f>ROUND(E370*U370,2)</f>
        <v>0</v>
      </c>
      <c r="W370" s="162"/>
      <c r="X370" s="162" t="s">
        <v>284</v>
      </c>
      <c r="Y370" s="152"/>
      <c r="Z370" s="152"/>
      <c r="AA370" s="152"/>
      <c r="AB370" s="152"/>
      <c r="AC370" s="152"/>
      <c r="AD370" s="152"/>
      <c r="AE370" s="152"/>
      <c r="AF370" s="152"/>
      <c r="AG370" s="152" t="s">
        <v>285</v>
      </c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1" x14ac:dyDescent="0.2">
      <c r="A371" s="159"/>
      <c r="B371" s="160"/>
      <c r="C371" s="193" t="s">
        <v>602</v>
      </c>
      <c r="D371" s="184"/>
      <c r="E371" s="185">
        <v>35.35</v>
      </c>
      <c r="F371" s="162"/>
      <c r="G371" s="162"/>
      <c r="H371" s="162"/>
      <c r="I371" s="162"/>
      <c r="J371" s="162"/>
      <c r="K371" s="162"/>
      <c r="L371" s="162"/>
      <c r="M371" s="162"/>
      <c r="N371" s="161"/>
      <c r="O371" s="161"/>
      <c r="P371" s="161"/>
      <c r="Q371" s="161"/>
      <c r="R371" s="162"/>
      <c r="S371" s="162"/>
      <c r="T371" s="162"/>
      <c r="U371" s="162"/>
      <c r="V371" s="162"/>
      <c r="W371" s="162"/>
      <c r="X371" s="162"/>
      <c r="Y371" s="152"/>
      <c r="Z371" s="152"/>
      <c r="AA371" s="152"/>
      <c r="AB371" s="152"/>
      <c r="AC371" s="152"/>
      <c r="AD371" s="152"/>
      <c r="AE371" s="152"/>
      <c r="AF371" s="152"/>
      <c r="AG371" s="152" t="s">
        <v>214</v>
      </c>
      <c r="AH371" s="152">
        <v>0</v>
      </c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1" x14ac:dyDescent="0.2">
      <c r="A372" s="171">
        <v>105</v>
      </c>
      <c r="B372" s="172" t="s">
        <v>603</v>
      </c>
      <c r="C372" s="180" t="s">
        <v>604</v>
      </c>
      <c r="D372" s="173" t="s">
        <v>202</v>
      </c>
      <c r="E372" s="174">
        <v>46.46</v>
      </c>
      <c r="F372" s="175"/>
      <c r="G372" s="176">
        <f>ROUND(E372*F372,2)</f>
        <v>0</v>
      </c>
      <c r="H372" s="175">
        <v>237.5</v>
      </c>
      <c r="I372" s="176">
        <f>ROUND(E372*H372,2)</f>
        <v>11034.25</v>
      </c>
      <c r="J372" s="175">
        <v>0</v>
      </c>
      <c r="K372" s="176">
        <f>ROUND(E372*J372,2)</f>
        <v>0</v>
      </c>
      <c r="L372" s="176">
        <v>21</v>
      </c>
      <c r="M372" s="176">
        <f>G372*(1+L372/100)</f>
        <v>0</v>
      </c>
      <c r="N372" s="174">
        <v>0.08</v>
      </c>
      <c r="O372" s="174">
        <f>ROUND(E372*N372,2)</f>
        <v>3.72</v>
      </c>
      <c r="P372" s="174">
        <v>0</v>
      </c>
      <c r="Q372" s="174">
        <f>ROUND(E372*P372,2)</f>
        <v>0</v>
      </c>
      <c r="R372" s="176" t="s">
        <v>283</v>
      </c>
      <c r="S372" s="176" t="s">
        <v>204</v>
      </c>
      <c r="T372" s="177" t="s">
        <v>204</v>
      </c>
      <c r="U372" s="162">
        <v>0</v>
      </c>
      <c r="V372" s="162">
        <f>ROUND(E372*U372,2)</f>
        <v>0</v>
      </c>
      <c r="W372" s="162"/>
      <c r="X372" s="162" t="s">
        <v>284</v>
      </c>
      <c r="Y372" s="152"/>
      <c r="Z372" s="152"/>
      <c r="AA372" s="152"/>
      <c r="AB372" s="152"/>
      <c r="AC372" s="152"/>
      <c r="AD372" s="152"/>
      <c r="AE372" s="152"/>
      <c r="AF372" s="152"/>
      <c r="AG372" s="152" t="s">
        <v>285</v>
      </c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outlineLevel="1" x14ac:dyDescent="0.2">
      <c r="A373" s="159"/>
      <c r="B373" s="160"/>
      <c r="C373" s="193" t="s">
        <v>605</v>
      </c>
      <c r="D373" s="184"/>
      <c r="E373" s="185">
        <v>46.46</v>
      </c>
      <c r="F373" s="162"/>
      <c r="G373" s="162"/>
      <c r="H373" s="162"/>
      <c r="I373" s="162"/>
      <c r="J373" s="162"/>
      <c r="K373" s="162"/>
      <c r="L373" s="162"/>
      <c r="M373" s="162"/>
      <c r="N373" s="161"/>
      <c r="O373" s="161"/>
      <c r="P373" s="161"/>
      <c r="Q373" s="161"/>
      <c r="R373" s="162"/>
      <c r="S373" s="162"/>
      <c r="T373" s="162"/>
      <c r="U373" s="162"/>
      <c r="V373" s="162"/>
      <c r="W373" s="162"/>
      <c r="X373" s="162"/>
      <c r="Y373" s="152"/>
      <c r="Z373" s="152"/>
      <c r="AA373" s="152"/>
      <c r="AB373" s="152"/>
      <c r="AC373" s="152"/>
      <c r="AD373" s="152"/>
      <c r="AE373" s="152"/>
      <c r="AF373" s="152"/>
      <c r="AG373" s="152" t="s">
        <v>214</v>
      </c>
      <c r="AH373" s="152">
        <v>0</v>
      </c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</row>
    <row r="374" spans="1:60" ht="22.5" outlineLevel="1" x14ac:dyDescent="0.2">
      <c r="A374" s="186">
        <v>106</v>
      </c>
      <c r="B374" s="187" t="s">
        <v>606</v>
      </c>
      <c r="C374" s="194" t="s">
        <v>607</v>
      </c>
      <c r="D374" s="188" t="s">
        <v>202</v>
      </c>
      <c r="E374" s="189">
        <v>1.01</v>
      </c>
      <c r="F374" s="190"/>
      <c r="G374" s="191">
        <f>ROUND(E374*F374,2)</f>
        <v>0</v>
      </c>
      <c r="H374" s="190">
        <v>541</v>
      </c>
      <c r="I374" s="191">
        <f>ROUND(E374*H374,2)</f>
        <v>546.41</v>
      </c>
      <c r="J374" s="190">
        <v>0</v>
      </c>
      <c r="K374" s="191">
        <f>ROUND(E374*J374,2)</f>
        <v>0</v>
      </c>
      <c r="L374" s="191">
        <v>21</v>
      </c>
      <c r="M374" s="191">
        <f>G374*(1+L374/100)</f>
        <v>0</v>
      </c>
      <c r="N374" s="189">
        <v>6.9000000000000006E-2</v>
      </c>
      <c r="O374" s="189">
        <f>ROUND(E374*N374,2)</f>
        <v>7.0000000000000007E-2</v>
      </c>
      <c r="P374" s="189">
        <v>0</v>
      </c>
      <c r="Q374" s="189">
        <f>ROUND(E374*P374,2)</f>
        <v>0</v>
      </c>
      <c r="R374" s="191" t="s">
        <v>283</v>
      </c>
      <c r="S374" s="191" t="s">
        <v>204</v>
      </c>
      <c r="T374" s="192" t="s">
        <v>204</v>
      </c>
      <c r="U374" s="162">
        <v>0</v>
      </c>
      <c r="V374" s="162">
        <f>ROUND(E374*U374,2)</f>
        <v>0</v>
      </c>
      <c r="W374" s="162"/>
      <c r="X374" s="162" t="s">
        <v>284</v>
      </c>
      <c r="Y374" s="152"/>
      <c r="Z374" s="152"/>
      <c r="AA374" s="152"/>
      <c r="AB374" s="152"/>
      <c r="AC374" s="152"/>
      <c r="AD374" s="152"/>
      <c r="AE374" s="152"/>
      <c r="AF374" s="152"/>
      <c r="AG374" s="152" t="s">
        <v>285</v>
      </c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ht="22.5" outlineLevel="1" x14ac:dyDescent="0.2">
      <c r="A375" s="186">
        <v>107</v>
      </c>
      <c r="B375" s="187" t="s">
        <v>608</v>
      </c>
      <c r="C375" s="194" t="s">
        <v>609</v>
      </c>
      <c r="D375" s="188" t="s">
        <v>202</v>
      </c>
      <c r="E375" s="189">
        <v>2.02</v>
      </c>
      <c r="F375" s="190"/>
      <c r="G375" s="191">
        <f>ROUND(E375*F375,2)</f>
        <v>0</v>
      </c>
      <c r="H375" s="190">
        <v>3050</v>
      </c>
      <c r="I375" s="191">
        <f>ROUND(E375*H375,2)</f>
        <v>6161</v>
      </c>
      <c r="J375" s="190">
        <v>0</v>
      </c>
      <c r="K375" s="191">
        <f>ROUND(E375*J375,2)</f>
        <v>0</v>
      </c>
      <c r="L375" s="191">
        <v>21</v>
      </c>
      <c r="M375" s="191">
        <f>G375*(1+L375/100)</f>
        <v>0</v>
      </c>
      <c r="N375" s="189">
        <v>0.28999999999999998</v>
      </c>
      <c r="O375" s="189">
        <f>ROUND(E375*N375,2)</f>
        <v>0.59</v>
      </c>
      <c r="P375" s="189">
        <v>0</v>
      </c>
      <c r="Q375" s="189">
        <f>ROUND(E375*P375,2)</f>
        <v>0</v>
      </c>
      <c r="R375" s="191" t="s">
        <v>283</v>
      </c>
      <c r="S375" s="191" t="s">
        <v>204</v>
      </c>
      <c r="T375" s="192" t="s">
        <v>204</v>
      </c>
      <c r="U375" s="162">
        <v>0</v>
      </c>
      <c r="V375" s="162">
        <f>ROUND(E375*U375,2)</f>
        <v>0</v>
      </c>
      <c r="W375" s="162"/>
      <c r="X375" s="162" t="s">
        <v>284</v>
      </c>
      <c r="Y375" s="152"/>
      <c r="Z375" s="152"/>
      <c r="AA375" s="152"/>
      <c r="AB375" s="152"/>
      <c r="AC375" s="152"/>
      <c r="AD375" s="152"/>
      <c r="AE375" s="152"/>
      <c r="AF375" s="152"/>
      <c r="AG375" s="152" t="s">
        <v>285</v>
      </c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ht="22.5" outlineLevel="1" x14ac:dyDescent="0.2">
      <c r="A376" s="186">
        <v>108</v>
      </c>
      <c r="B376" s="187" t="s">
        <v>610</v>
      </c>
      <c r="C376" s="194" t="s">
        <v>611</v>
      </c>
      <c r="D376" s="188" t="s">
        <v>202</v>
      </c>
      <c r="E376" s="189">
        <v>2.02</v>
      </c>
      <c r="F376" s="190"/>
      <c r="G376" s="191">
        <f>ROUND(E376*F376,2)</f>
        <v>0</v>
      </c>
      <c r="H376" s="190">
        <v>3050</v>
      </c>
      <c r="I376" s="191">
        <f>ROUND(E376*H376,2)</f>
        <v>6161</v>
      </c>
      <c r="J376" s="190">
        <v>0</v>
      </c>
      <c r="K376" s="191">
        <f>ROUND(E376*J376,2)</f>
        <v>0</v>
      </c>
      <c r="L376" s="191">
        <v>21</v>
      </c>
      <c r="M376" s="191">
        <f>G376*(1+L376/100)</f>
        <v>0</v>
      </c>
      <c r="N376" s="189">
        <v>0.28999999999999998</v>
      </c>
      <c r="O376" s="189">
        <f>ROUND(E376*N376,2)</f>
        <v>0.59</v>
      </c>
      <c r="P376" s="189">
        <v>0</v>
      </c>
      <c r="Q376" s="189">
        <f>ROUND(E376*P376,2)</f>
        <v>0</v>
      </c>
      <c r="R376" s="191" t="s">
        <v>283</v>
      </c>
      <c r="S376" s="191" t="s">
        <v>204</v>
      </c>
      <c r="T376" s="192" t="s">
        <v>204</v>
      </c>
      <c r="U376" s="162">
        <v>0</v>
      </c>
      <c r="V376" s="162">
        <f>ROUND(E376*U376,2)</f>
        <v>0</v>
      </c>
      <c r="W376" s="162"/>
      <c r="X376" s="162" t="s">
        <v>284</v>
      </c>
      <c r="Y376" s="152"/>
      <c r="Z376" s="152"/>
      <c r="AA376" s="152"/>
      <c r="AB376" s="152"/>
      <c r="AC376" s="152"/>
      <c r="AD376" s="152"/>
      <c r="AE376" s="152"/>
      <c r="AF376" s="152"/>
      <c r="AG376" s="152" t="s">
        <v>285</v>
      </c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ht="22.5" outlineLevel="1" x14ac:dyDescent="0.2">
      <c r="A377" s="171">
        <v>109</v>
      </c>
      <c r="B377" s="172" t="s">
        <v>612</v>
      </c>
      <c r="C377" s="180" t="s">
        <v>613</v>
      </c>
      <c r="D377" s="173" t="s">
        <v>202</v>
      </c>
      <c r="E377" s="174">
        <v>41.41</v>
      </c>
      <c r="F377" s="175"/>
      <c r="G377" s="176">
        <f>ROUND(E377*F377,2)</f>
        <v>0</v>
      </c>
      <c r="H377" s="175">
        <v>3055</v>
      </c>
      <c r="I377" s="176">
        <f>ROUND(E377*H377,2)</f>
        <v>126507.55</v>
      </c>
      <c r="J377" s="175">
        <v>0</v>
      </c>
      <c r="K377" s="176">
        <f>ROUND(E377*J377,2)</f>
        <v>0</v>
      </c>
      <c r="L377" s="176">
        <v>21</v>
      </c>
      <c r="M377" s="176">
        <f>G377*(1+L377/100)</f>
        <v>0</v>
      </c>
      <c r="N377" s="174">
        <v>0.3</v>
      </c>
      <c r="O377" s="174">
        <f>ROUND(E377*N377,2)</f>
        <v>12.42</v>
      </c>
      <c r="P377" s="174">
        <v>0</v>
      </c>
      <c r="Q377" s="174">
        <f>ROUND(E377*P377,2)</f>
        <v>0</v>
      </c>
      <c r="R377" s="176" t="s">
        <v>283</v>
      </c>
      <c r="S377" s="176" t="s">
        <v>204</v>
      </c>
      <c r="T377" s="177" t="s">
        <v>204</v>
      </c>
      <c r="U377" s="162">
        <v>0</v>
      </c>
      <c r="V377" s="162">
        <f>ROUND(E377*U377,2)</f>
        <v>0</v>
      </c>
      <c r="W377" s="162"/>
      <c r="X377" s="162" t="s">
        <v>284</v>
      </c>
      <c r="Y377" s="152"/>
      <c r="Z377" s="152"/>
      <c r="AA377" s="152"/>
      <c r="AB377" s="152"/>
      <c r="AC377" s="152"/>
      <c r="AD377" s="152"/>
      <c r="AE377" s="152"/>
      <c r="AF377" s="152"/>
      <c r="AG377" s="152" t="s">
        <v>285</v>
      </c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1" x14ac:dyDescent="0.2">
      <c r="A378" s="159"/>
      <c r="B378" s="160"/>
      <c r="C378" s="193" t="s">
        <v>614</v>
      </c>
      <c r="D378" s="184"/>
      <c r="E378" s="185">
        <v>41.41</v>
      </c>
      <c r="F378" s="162"/>
      <c r="G378" s="162"/>
      <c r="H378" s="162"/>
      <c r="I378" s="162"/>
      <c r="J378" s="162"/>
      <c r="K378" s="162"/>
      <c r="L378" s="162"/>
      <c r="M378" s="162"/>
      <c r="N378" s="161"/>
      <c r="O378" s="161"/>
      <c r="P378" s="161"/>
      <c r="Q378" s="161"/>
      <c r="R378" s="162"/>
      <c r="S378" s="162"/>
      <c r="T378" s="162"/>
      <c r="U378" s="162"/>
      <c r="V378" s="162"/>
      <c r="W378" s="162"/>
      <c r="X378" s="162"/>
      <c r="Y378" s="152"/>
      <c r="Z378" s="152"/>
      <c r="AA378" s="152"/>
      <c r="AB378" s="152"/>
      <c r="AC378" s="152"/>
      <c r="AD378" s="152"/>
      <c r="AE378" s="152"/>
      <c r="AF378" s="152"/>
      <c r="AG378" s="152" t="s">
        <v>214</v>
      </c>
      <c r="AH378" s="152">
        <v>0</v>
      </c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x14ac:dyDescent="0.2">
      <c r="A379" s="164" t="s">
        <v>146</v>
      </c>
      <c r="B379" s="165" t="s">
        <v>101</v>
      </c>
      <c r="C379" s="179" t="s">
        <v>102</v>
      </c>
      <c r="D379" s="166"/>
      <c r="E379" s="167"/>
      <c r="F379" s="168"/>
      <c r="G379" s="168">
        <f>SUMIF(AG380:AG380,"&lt;&gt;NOR",G380:G380)</f>
        <v>0</v>
      </c>
      <c r="H379" s="168"/>
      <c r="I379" s="168">
        <f>SUM(I380:I380)</f>
        <v>0</v>
      </c>
      <c r="J379" s="168"/>
      <c r="K379" s="168">
        <f>SUM(K380:K380)</f>
        <v>241000</v>
      </c>
      <c r="L379" s="168"/>
      <c r="M379" s="168">
        <f>SUM(M380:M380)</f>
        <v>0</v>
      </c>
      <c r="N379" s="167"/>
      <c r="O379" s="167">
        <f>SUM(O380:O380)</f>
        <v>0</v>
      </c>
      <c r="P379" s="167"/>
      <c r="Q379" s="167">
        <f>SUM(Q380:Q380)</f>
        <v>0</v>
      </c>
      <c r="R379" s="168"/>
      <c r="S379" s="168"/>
      <c r="T379" s="169"/>
      <c r="U379" s="163"/>
      <c r="V379" s="163">
        <f>SUM(V380:V380)</f>
        <v>0</v>
      </c>
      <c r="W379" s="163"/>
      <c r="X379" s="163"/>
      <c r="AG379" t="s">
        <v>147</v>
      </c>
    </row>
    <row r="380" spans="1:60" outlineLevel="1" x14ac:dyDescent="0.2">
      <c r="A380" s="186">
        <v>110</v>
      </c>
      <c r="B380" s="187" t="s">
        <v>615</v>
      </c>
      <c r="C380" s="194" t="s">
        <v>616</v>
      </c>
      <c r="D380" s="188" t="s">
        <v>202</v>
      </c>
      <c r="E380" s="189">
        <v>1</v>
      </c>
      <c r="F380" s="190"/>
      <c r="G380" s="191">
        <f>ROUND(E380*F380,2)</f>
        <v>0</v>
      </c>
      <c r="H380" s="190">
        <v>0</v>
      </c>
      <c r="I380" s="191">
        <f>ROUND(E380*H380,2)</f>
        <v>0</v>
      </c>
      <c r="J380" s="190">
        <v>241000</v>
      </c>
      <c r="K380" s="191">
        <f>ROUND(E380*J380,2)</f>
        <v>241000</v>
      </c>
      <c r="L380" s="191">
        <v>21</v>
      </c>
      <c r="M380" s="191">
        <f>G380*(1+L380/100)</f>
        <v>0</v>
      </c>
      <c r="N380" s="189">
        <v>0</v>
      </c>
      <c r="O380" s="189">
        <f>ROUND(E380*N380,2)</f>
        <v>0</v>
      </c>
      <c r="P380" s="189">
        <v>0</v>
      </c>
      <c r="Q380" s="189">
        <f>ROUND(E380*P380,2)</f>
        <v>0</v>
      </c>
      <c r="R380" s="191"/>
      <c r="S380" s="191" t="s">
        <v>151</v>
      </c>
      <c r="T380" s="192" t="s">
        <v>152</v>
      </c>
      <c r="U380" s="162">
        <v>0</v>
      </c>
      <c r="V380" s="162">
        <f>ROUND(E380*U380,2)</f>
        <v>0</v>
      </c>
      <c r="W380" s="162"/>
      <c r="X380" s="162" t="s">
        <v>205</v>
      </c>
      <c r="Y380" s="152"/>
      <c r="Z380" s="152"/>
      <c r="AA380" s="152"/>
      <c r="AB380" s="152"/>
      <c r="AC380" s="152"/>
      <c r="AD380" s="152"/>
      <c r="AE380" s="152"/>
      <c r="AF380" s="152"/>
      <c r="AG380" s="152" t="s">
        <v>206</v>
      </c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x14ac:dyDescent="0.2">
      <c r="A381" s="164" t="s">
        <v>146</v>
      </c>
      <c r="B381" s="165" t="s">
        <v>103</v>
      </c>
      <c r="C381" s="179" t="s">
        <v>104</v>
      </c>
      <c r="D381" s="166"/>
      <c r="E381" s="167"/>
      <c r="F381" s="195"/>
      <c r="G381" s="168">
        <f>SUMIF(AG382:AG389,"&lt;&gt;NOR",G382:G389)</f>
        <v>0</v>
      </c>
      <c r="H381" s="168"/>
      <c r="I381" s="168">
        <f>SUM(I382:I389)</f>
        <v>0</v>
      </c>
      <c r="J381" s="168"/>
      <c r="K381" s="168">
        <f>SUM(K382:K389)</f>
        <v>1353.2</v>
      </c>
      <c r="L381" s="168"/>
      <c r="M381" s="168">
        <f>SUM(M382:M389)</f>
        <v>0</v>
      </c>
      <c r="N381" s="167"/>
      <c r="O381" s="167">
        <f>SUM(O382:O389)</f>
        <v>0</v>
      </c>
      <c r="P381" s="167"/>
      <c r="Q381" s="167">
        <f>SUM(Q382:Q389)</f>
        <v>0.16</v>
      </c>
      <c r="R381" s="168"/>
      <c r="S381" s="168"/>
      <c r="T381" s="169"/>
      <c r="U381" s="163"/>
      <c r="V381" s="163">
        <f>SUM(V382:V389)</f>
        <v>2.62</v>
      </c>
      <c r="W381" s="163"/>
      <c r="X381" s="163"/>
      <c r="AG381" t="s">
        <v>147</v>
      </c>
    </row>
    <row r="382" spans="1:60" ht="22.5" outlineLevel="1" x14ac:dyDescent="0.2">
      <c r="A382" s="171">
        <v>111</v>
      </c>
      <c r="B382" s="172" t="s">
        <v>617</v>
      </c>
      <c r="C382" s="180" t="s">
        <v>618</v>
      </c>
      <c r="D382" s="173" t="s">
        <v>202</v>
      </c>
      <c r="E382" s="174">
        <v>2</v>
      </c>
      <c r="F382" s="175"/>
      <c r="G382" s="176">
        <f>ROUND(E382*F382,2)</f>
        <v>0</v>
      </c>
      <c r="H382" s="175">
        <v>0</v>
      </c>
      <c r="I382" s="176">
        <f>ROUND(E382*H382,2)</f>
        <v>0</v>
      </c>
      <c r="J382" s="175">
        <v>367</v>
      </c>
      <c r="K382" s="176">
        <f>ROUND(E382*J382,2)</f>
        <v>734</v>
      </c>
      <c r="L382" s="176">
        <v>21</v>
      </c>
      <c r="M382" s="176">
        <f>G382*(1+L382/100)</f>
        <v>0</v>
      </c>
      <c r="N382" s="174">
        <v>0</v>
      </c>
      <c r="O382" s="174">
        <f>ROUND(E382*N382,2)</f>
        <v>0</v>
      </c>
      <c r="P382" s="174">
        <v>8.2000000000000003E-2</v>
      </c>
      <c r="Q382" s="174">
        <f>ROUND(E382*P382,2)</f>
        <v>0.16</v>
      </c>
      <c r="R382" s="176" t="s">
        <v>326</v>
      </c>
      <c r="S382" s="176" t="s">
        <v>204</v>
      </c>
      <c r="T382" s="177" t="s">
        <v>204</v>
      </c>
      <c r="U382" s="162">
        <v>0.58799999999999997</v>
      </c>
      <c r="V382" s="162">
        <f>ROUND(E382*U382,2)</f>
        <v>1.18</v>
      </c>
      <c r="W382" s="162"/>
      <c r="X382" s="162" t="s">
        <v>205</v>
      </c>
      <c r="Y382" s="152"/>
      <c r="Z382" s="152"/>
      <c r="AA382" s="152"/>
      <c r="AB382" s="152"/>
      <c r="AC382" s="152"/>
      <c r="AD382" s="152"/>
      <c r="AE382" s="152"/>
      <c r="AF382" s="152"/>
      <c r="AG382" s="152" t="s">
        <v>206</v>
      </c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</row>
    <row r="383" spans="1:60" outlineLevel="1" x14ac:dyDescent="0.2">
      <c r="A383" s="159"/>
      <c r="B383" s="160"/>
      <c r="C383" s="263" t="s">
        <v>619</v>
      </c>
      <c r="D383" s="264"/>
      <c r="E383" s="264"/>
      <c r="F383" s="264"/>
      <c r="G383" s="264"/>
      <c r="H383" s="162"/>
      <c r="I383" s="162"/>
      <c r="J383" s="162"/>
      <c r="K383" s="162"/>
      <c r="L383" s="162"/>
      <c r="M383" s="162"/>
      <c r="N383" s="161"/>
      <c r="O383" s="161"/>
      <c r="P383" s="161"/>
      <c r="Q383" s="161"/>
      <c r="R383" s="162"/>
      <c r="S383" s="162"/>
      <c r="T383" s="162"/>
      <c r="U383" s="162"/>
      <c r="V383" s="162"/>
      <c r="W383" s="162"/>
      <c r="X383" s="162"/>
      <c r="Y383" s="152"/>
      <c r="Z383" s="152"/>
      <c r="AA383" s="152"/>
      <c r="AB383" s="152"/>
      <c r="AC383" s="152"/>
      <c r="AD383" s="152"/>
      <c r="AE383" s="152"/>
      <c r="AF383" s="152"/>
      <c r="AG383" s="152" t="s">
        <v>208</v>
      </c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78" t="str">
        <f>C383</f>
        <v>s uložením hmot na skládku na vzdálenost do 3 m nebo s naložením na dopravní prostředek, se zásypem jam a jeho zhutněním</v>
      </c>
      <c r="BB383" s="152"/>
      <c r="BC383" s="152"/>
      <c r="BD383" s="152"/>
      <c r="BE383" s="152"/>
      <c r="BF383" s="152"/>
      <c r="BG383" s="152"/>
      <c r="BH383" s="152"/>
    </row>
    <row r="384" spans="1:60" ht="22.5" outlineLevel="1" x14ac:dyDescent="0.2">
      <c r="A384" s="171">
        <v>112</v>
      </c>
      <c r="B384" s="172" t="s">
        <v>620</v>
      </c>
      <c r="C384" s="180" t="s">
        <v>621</v>
      </c>
      <c r="D384" s="173" t="s">
        <v>364</v>
      </c>
      <c r="E384" s="174">
        <v>16</v>
      </c>
      <c r="F384" s="175"/>
      <c r="G384" s="176">
        <f>ROUND(E384*F384,2)</f>
        <v>0</v>
      </c>
      <c r="H384" s="175">
        <v>0</v>
      </c>
      <c r="I384" s="176">
        <f>ROUND(E384*H384,2)</f>
        <v>0</v>
      </c>
      <c r="J384" s="175">
        <v>38.700000000000003</v>
      </c>
      <c r="K384" s="176">
        <f>ROUND(E384*J384,2)</f>
        <v>619.20000000000005</v>
      </c>
      <c r="L384" s="176">
        <v>21</v>
      </c>
      <c r="M384" s="176">
        <f>G384*(1+L384/100)</f>
        <v>0</v>
      </c>
      <c r="N384" s="174">
        <v>0</v>
      </c>
      <c r="O384" s="174">
        <f>ROUND(E384*N384,2)</f>
        <v>0</v>
      </c>
      <c r="P384" s="174">
        <v>0</v>
      </c>
      <c r="Q384" s="174">
        <f>ROUND(E384*P384,2)</f>
        <v>0</v>
      </c>
      <c r="R384" s="176" t="s">
        <v>326</v>
      </c>
      <c r="S384" s="176" t="s">
        <v>204</v>
      </c>
      <c r="T384" s="177" t="s">
        <v>204</v>
      </c>
      <c r="U384" s="162">
        <v>0.09</v>
      </c>
      <c r="V384" s="162">
        <f>ROUND(E384*U384,2)</f>
        <v>1.44</v>
      </c>
      <c r="W384" s="162"/>
      <c r="X384" s="162" t="s">
        <v>205</v>
      </c>
      <c r="Y384" s="152"/>
      <c r="Z384" s="152"/>
      <c r="AA384" s="152"/>
      <c r="AB384" s="152"/>
      <c r="AC384" s="152"/>
      <c r="AD384" s="152"/>
      <c r="AE384" s="152"/>
      <c r="AF384" s="152"/>
      <c r="AG384" s="152" t="s">
        <v>206</v>
      </c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ht="22.5" outlineLevel="1" x14ac:dyDescent="0.2">
      <c r="A385" s="159"/>
      <c r="B385" s="160"/>
      <c r="C385" s="263" t="s">
        <v>622</v>
      </c>
      <c r="D385" s="264"/>
      <c r="E385" s="264"/>
      <c r="F385" s="264"/>
      <c r="G385" s="264"/>
      <c r="H385" s="162"/>
      <c r="I385" s="162"/>
      <c r="J385" s="162"/>
      <c r="K385" s="162"/>
      <c r="L385" s="162"/>
      <c r="M385" s="162"/>
      <c r="N385" s="161"/>
      <c r="O385" s="161"/>
      <c r="P385" s="161"/>
      <c r="Q385" s="161"/>
      <c r="R385" s="162"/>
      <c r="S385" s="162"/>
      <c r="T385" s="162"/>
      <c r="U385" s="162"/>
      <c r="V385" s="162"/>
      <c r="W385" s="162"/>
      <c r="X385" s="162"/>
      <c r="Y385" s="152"/>
      <c r="Z385" s="152"/>
      <c r="AA385" s="152"/>
      <c r="AB385" s="152"/>
      <c r="AC385" s="152"/>
      <c r="AD385" s="152"/>
      <c r="AE385" s="152"/>
      <c r="AF385" s="152"/>
      <c r="AG385" s="152" t="s">
        <v>208</v>
      </c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78" t="str">
        <f>C385</f>
        <v>krajníků, desek nebo panelů od spojovacího materiálu s odklizením a uložením očištěných hmot a spojovacího materiálu na skládku na vzdálenost do 10 m</v>
      </c>
      <c r="BB385" s="152"/>
      <c r="BC385" s="152"/>
      <c r="BD385" s="152"/>
      <c r="BE385" s="152"/>
      <c r="BF385" s="152"/>
      <c r="BG385" s="152"/>
      <c r="BH385" s="152"/>
    </row>
    <row r="386" spans="1:60" outlineLevel="1" x14ac:dyDescent="0.2">
      <c r="A386" s="159"/>
      <c r="B386" s="160"/>
      <c r="C386" s="193" t="s">
        <v>623</v>
      </c>
      <c r="D386" s="184"/>
      <c r="E386" s="185"/>
      <c r="F386" s="162"/>
      <c r="G386" s="162"/>
      <c r="H386" s="162"/>
      <c r="I386" s="162"/>
      <c r="J386" s="162"/>
      <c r="K386" s="162"/>
      <c r="L386" s="162"/>
      <c r="M386" s="162"/>
      <c r="N386" s="161"/>
      <c r="O386" s="161"/>
      <c r="P386" s="161"/>
      <c r="Q386" s="161"/>
      <c r="R386" s="162"/>
      <c r="S386" s="162"/>
      <c r="T386" s="162"/>
      <c r="U386" s="162"/>
      <c r="V386" s="162"/>
      <c r="W386" s="162"/>
      <c r="X386" s="162"/>
      <c r="Y386" s="152"/>
      <c r="Z386" s="152"/>
      <c r="AA386" s="152"/>
      <c r="AB386" s="152"/>
      <c r="AC386" s="152"/>
      <c r="AD386" s="152"/>
      <c r="AE386" s="152"/>
      <c r="AF386" s="152"/>
      <c r="AG386" s="152" t="s">
        <v>214</v>
      </c>
      <c r="AH386" s="152">
        <v>0</v>
      </c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</row>
    <row r="387" spans="1:60" outlineLevel="1" x14ac:dyDescent="0.2">
      <c r="A387" s="159"/>
      <c r="B387" s="160"/>
      <c r="C387" s="193" t="s">
        <v>565</v>
      </c>
      <c r="D387" s="184"/>
      <c r="E387" s="185">
        <v>8</v>
      </c>
      <c r="F387" s="162"/>
      <c r="G387" s="162"/>
      <c r="H387" s="162"/>
      <c r="I387" s="162"/>
      <c r="J387" s="162"/>
      <c r="K387" s="162"/>
      <c r="L387" s="162"/>
      <c r="M387" s="162"/>
      <c r="N387" s="161"/>
      <c r="O387" s="161"/>
      <c r="P387" s="161"/>
      <c r="Q387" s="161"/>
      <c r="R387" s="162"/>
      <c r="S387" s="162"/>
      <c r="T387" s="162"/>
      <c r="U387" s="162"/>
      <c r="V387" s="162"/>
      <c r="W387" s="162"/>
      <c r="X387" s="162"/>
      <c r="Y387" s="152"/>
      <c r="Z387" s="152"/>
      <c r="AA387" s="152"/>
      <c r="AB387" s="152"/>
      <c r="AC387" s="152"/>
      <c r="AD387" s="152"/>
      <c r="AE387" s="152"/>
      <c r="AF387" s="152"/>
      <c r="AG387" s="152" t="s">
        <v>214</v>
      </c>
      <c r="AH387" s="152">
        <v>0</v>
      </c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</row>
    <row r="388" spans="1:60" outlineLevel="1" x14ac:dyDescent="0.2">
      <c r="A388" s="159"/>
      <c r="B388" s="160"/>
      <c r="C388" s="193" t="s">
        <v>373</v>
      </c>
      <c r="D388" s="184"/>
      <c r="E388" s="185"/>
      <c r="F388" s="162"/>
      <c r="G388" s="162"/>
      <c r="H388" s="162"/>
      <c r="I388" s="162"/>
      <c r="J388" s="162"/>
      <c r="K388" s="162"/>
      <c r="L388" s="162"/>
      <c r="M388" s="162"/>
      <c r="N388" s="161"/>
      <c r="O388" s="161"/>
      <c r="P388" s="161"/>
      <c r="Q388" s="161"/>
      <c r="R388" s="162"/>
      <c r="S388" s="162"/>
      <c r="T388" s="162"/>
      <c r="U388" s="162"/>
      <c r="V388" s="162"/>
      <c r="W388" s="162"/>
      <c r="X388" s="162"/>
      <c r="Y388" s="152"/>
      <c r="Z388" s="152"/>
      <c r="AA388" s="152"/>
      <c r="AB388" s="152"/>
      <c r="AC388" s="152"/>
      <c r="AD388" s="152"/>
      <c r="AE388" s="152"/>
      <c r="AF388" s="152"/>
      <c r="AG388" s="152" t="s">
        <v>214</v>
      </c>
      <c r="AH388" s="152">
        <v>0</v>
      </c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1" x14ac:dyDescent="0.2">
      <c r="A389" s="159"/>
      <c r="B389" s="160"/>
      <c r="C389" s="193" t="s">
        <v>565</v>
      </c>
      <c r="D389" s="184"/>
      <c r="E389" s="185">
        <v>8</v>
      </c>
      <c r="F389" s="162"/>
      <c r="G389" s="162"/>
      <c r="H389" s="162"/>
      <c r="I389" s="162"/>
      <c r="J389" s="162"/>
      <c r="K389" s="162"/>
      <c r="L389" s="162"/>
      <c r="M389" s="162"/>
      <c r="N389" s="161"/>
      <c r="O389" s="161"/>
      <c r="P389" s="161"/>
      <c r="Q389" s="161"/>
      <c r="R389" s="162"/>
      <c r="S389" s="162"/>
      <c r="T389" s="162"/>
      <c r="U389" s="162"/>
      <c r="V389" s="162"/>
      <c r="W389" s="162"/>
      <c r="X389" s="162"/>
      <c r="Y389" s="152"/>
      <c r="Z389" s="152"/>
      <c r="AA389" s="152"/>
      <c r="AB389" s="152"/>
      <c r="AC389" s="152"/>
      <c r="AD389" s="152"/>
      <c r="AE389" s="152"/>
      <c r="AF389" s="152"/>
      <c r="AG389" s="152" t="s">
        <v>214</v>
      </c>
      <c r="AH389" s="152">
        <v>0</v>
      </c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x14ac:dyDescent="0.2">
      <c r="A390" s="164" t="s">
        <v>146</v>
      </c>
      <c r="B390" s="165" t="s">
        <v>105</v>
      </c>
      <c r="C390" s="179" t="s">
        <v>106</v>
      </c>
      <c r="D390" s="166"/>
      <c r="E390" s="167"/>
      <c r="F390" s="168"/>
      <c r="G390" s="168">
        <f>SUMIF(AG391:AG396,"&lt;&gt;NOR",G391:G396)</f>
        <v>0</v>
      </c>
      <c r="H390" s="168"/>
      <c r="I390" s="168">
        <f>SUM(I391:I396)</f>
        <v>0</v>
      </c>
      <c r="J390" s="168"/>
      <c r="K390" s="168">
        <f>SUM(K391:K396)</f>
        <v>161451.17000000001</v>
      </c>
      <c r="L390" s="168"/>
      <c r="M390" s="168">
        <f>SUM(M391:M396)</f>
        <v>0</v>
      </c>
      <c r="N390" s="167"/>
      <c r="O390" s="167">
        <f>SUM(O391:O396)</f>
        <v>0</v>
      </c>
      <c r="P390" s="167"/>
      <c r="Q390" s="167">
        <f>SUM(Q391:Q396)</f>
        <v>0</v>
      </c>
      <c r="R390" s="168"/>
      <c r="S390" s="168"/>
      <c r="T390" s="169"/>
      <c r="U390" s="163"/>
      <c r="V390" s="163">
        <f>SUM(V391:V396)</f>
        <v>241.71</v>
      </c>
      <c r="W390" s="163"/>
      <c r="X390" s="163"/>
      <c r="AG390" t="s">
        <v>147</v>
      </c>
    </row>
    <row r="391" spans="1:60" outlineLevel="1" x14ac:dyDescent="0.2">
      <c r="A391" s="171">
        <v>113</v>
      </c>
      <c r="B391" s="172" t="s">
        <v>624</v>
      </c>
      <c r="C391" s="180" t="s">
        <v>625</v>
      </c>
      <c r="D391" s="173" t="s">
        <v>318</v>
      </c>
      <c r="E391" s="174">
        <v>619.77417000000003</v>
      </c>
      <c r="F391" s="175"/>
      <c r="G391" s="176">
        <f>ROUND(E391*F391,2)</f>
        <v>0</v>
      </c>
      <c r="H391" s="175">
        <v>0</v>
      </c>
      <c r="I391" s="176">
        <f>ROUND(E391*H391,2)</f>
        <v>0</v>
      </c>
      <c r="J391" s="175">
        <v>260.5</v>
      </c>
      <c r="K391" s="176">
        <f>ROUND(E391*J391,2)</f>
        <v>161451.17000000001</v>
      </c>
      <c r="L391" s="176">
        <v>21</v>
      </c>
      <c r="M391" s="176">
        <f>G391*(1+L391/100)</f>
        <v>0</v>
      </c>
      <c r="N391" s="174">
        <v>0</v>
      </c>
      <c r="O391" s="174">
        <f>ROUND(E391*N391,2)</f>
        <v>0</v>
      </c>
      <c r="P391" s="174">
        <v>0</v>
      </c>
      <c r="Q391" s="174">
        <f>ROUND(E391*P391,2)</f>
        <v>0</v>
      </c>
      <c r="R391" s="176" t="s">
        <v>326</v>
      </c>
      <c r="S391" s="176" t="s">
        <v>204</v>
      </c>
      <c r="T391" s="177" t="s">
        <v>204</v>
      </c>
      <c r="U391" s="162">
        <v>0.39</v>
      </c>
      <c r="V391" s="162">
        <f>ROUND(E391*U391,2)</f>
        <v>241.71</v>
      </c>
      <c r="W391" s="162"/>
      <c r="X391" s="162" t="s">
        <v>205</v>
      </c>
      <c r="Y391" s="152"/>
      <c r="Z391" s="152"/>
      <c r="AA391" s="152"/>
      <c r="AB391" s="152"/>
      <c r="AC391" s="152"/>
      <c r="AD391" s="152"/>
      <c r="AE391" s="152"/>
      <c r="AF391" s="152"/>
      <c r="AG391" s="152" t="s">
        <v>237</v>
      </c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 x14ac:dyDescent="0.2">
      <c r="A392" s="159"/>
      <c r="B392" s="160"/>
      <c r="C392" s="263" t="s">
        <v>626</v>
      </c>
      <c r="D392" s="264"/>
      <c r="E392" s="264"/>
      <c r="F392" s="264"/>
      <c r="G392" s="264"/>
      <c r="H392" s="162"/>
      <c r="I392" s="162"/>
      <c r="J392" s="162"/>
      <c r="K392" s="162"/>
      <c r="L392" s="162"/>
      <c r="M392" s="162"/>
      <c r="N392" s="161"/>
      <c r="O392" s="161"/>
      <c r="P392" s="161"/>
      <c r="Q392" s="161"/>
      <c r="R392" s="162"/>
      <c r="S392" s="162"/>
      <c r="T392" s="162"/>
      <c r="U392" s="162"/>
      <c r="V392" s="162"/>
      <c r="W392" s="162"/>
      <c r="X392" s="162"/>
      <c r="Y392" s="152"/>
      <c r="Z392" s="152"/>
      <c r="AA392" s="152"/>
      <c r="AB392" s="152"/>
      <c r="AC392" s="152"/>
      <c r="AD392" s="152"/>
      <c r="AE392" s="152"/>
      <c r="AF392" s="152"/>
      <c r="AG392" s="152" t="s">
        <v>208</v>
      </c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outlineLevel="1" x14ac:dyDescent="0.2">
      <c r="A393" s="159"/>
      <c r="B393" s="160"/>
      <c r="C393" s="193" t="s">
        <v>627</v>
      </c>
      <c r="D393" s="184"/>
      <c r="E393" s="185"/>
      <c r="F393" s="162"/>
      <c r="G393" s="162"/>
      <c r="H393" s="162"/>
      <c r="I393" s="162"/>
      <c r="J393" s="162"/>
      <c r="K393" s="162"/>
      <c r="L393" s="162"/>
      <c r="M393" s="162"/>
      <c r="N393" s="161"/>
      <c r="O393" s="161"/>
      <c r="P393" s="161"/>
      <c r="Q393" s="161"/>
      <c r="R393" s="162"/>
      <c r="S393" s="162"/>
      <c r="T393" s="162"/>
      <c r="U393" s="162"/>
      <c r="V393" s="162"/>
      <c r="W393" s="162"/>
      <c r="X393" s="162"/>
      <c r="Y393" s="152"/>
      <c r="Z393" s="152"/>
      <c r="AA393" s="152"/>
      <c r="AB393" s="152"/>
      <c r="AC393" s="152"/>
      <c r="AD393" s="152"/>
      <c r="AE393" s="152"/>
      <c r="AF393" s="152"/>
      <c r="AG393" s="152" t="s">
        <v>214</v>
      </c>
      <c r="AH393" s="152">
        <v>0</v>
      </c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</row>
    <row r="394" spans="1:60" ht="22.5" outlineLevel="1" x14ac:dyDescent="0.2">
      <c r="A394" s="159"/>
      <c r="B394" s="160"/>
      <c r="C394" s="193" t="s">
        <v>628</v>
      </c>
      <c r="D394" s="184"/>
      <c r="E394" s="185"/>
      <c r="F394" s="162"/>
      <c r="G394" s="162"/>
      <c r="H394" s="162"/>
      <c r="I394" s="162"/>
      <c r="J394" s="162"/>
      <c r="K394" s="162"/>
      <c r="L394" s="162"/>
      <c r="M394" s="162"/>
      <c r="N394" s="161"/>
      <c r="O394" s="161"/>
      <c r="P394" s="161"/>
      <c r="Q394" s="161"/>
      <c r="R394" s="162"/>
      <c r="S394" s="162"/>
      <c r="T394" s="162"/>
      <c r="U394" s="162"/>
      <c r="V394" s="162"/>
      <c r="W394" s="162"/>
      <c r="X394" s="162"/>
      <c r="Y394" s="152"/>
      <c r="Z394" s="152"/>
      <c r="AA394" s="152"/>
      <c r="AB394" s="152"/>
      <c r="AC394" s="152"/>
      <c r="AD394" s="152"/>
      <c r="AE394" s="152"/>
      <c r="AF394" s="152"/>
      <c r="AG394" s="152" t="s">
        <v>214</v>
      </c>
      <c r="AH394" s="152">
        <v>0</v>
      </c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ht="22.5" outlineLevel="1" x14ac:dyDescent="0.2">
      <c r="A395" s="159"/>
      <c r="B395" s="160"/>
      <c r="C395" s="193" t="s">
        <v>629</v>
      </c>
      <c r="D395" s="184"/>
      <c r="E395" s="185"/>
      <c r="F395" s="162"/>
      <c r="G395" s="162"/>
      <c r="H395" s="162"/>
      <c r="I395" s="162"/>
      <c r="J395" s="162"/>
      <c r="K395" s="162"/>
      <c r="L395" s="162"/>
      <c r="M395" s="162"/>
      <c r="N395" s="161"/>
      <c r="O395" s="161"/>
      <c r="P395" s="161"/>
      <c r="Q395" s="161"/>
      <c r="R395" s="162"/>
      <c r="S395" s="162"/>
      <c r="T395" s="162"/>
      <c r="U395" s="162"/>
      <c r="V395" s="162"/>
      <c r="W395" s="162"/>
      <c r="X395" s="162"/>
      <c r="Y395" s="152"/>
      <c r="Z395" s="152"/>
      <c r="AA395" s="152"/>
      <c r="AB395" s="152"/>
      <c r="AC395" s="152"/>
      <c r="AD395" s="152"/>
      <c r="AE395" s="152"/>
      <c r="AF395" s="152"/>
      <c r="AG395" s="152" t="s">
        <v>214</v>
      </c>
      <c r="AH395" s="152">
        <v>0</v>
      </c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outlineLevel="1" x14ac:dyDescent="0.2">
      <c r="A396" s="159"/>
      <c r="B396" s="160"/>
      <c r="C396" s="193" t="s">
        <v>630</v>
      </c>
      <c r="D396" s="184"/>
      <c r="E396" s="185">
        <v>619.77</v>
      </c>
      <c r="F396" s="162"/>
      <c r="G396" s="162"/>
      <c r="H396" s="162"/>
      <c r="I396" s="162"/>
      <c r="J396" s="162"/>
      <c r="K396" s="162"/>
      <c r="L396" s="162"/>
      <c r="M396" s="162"/>
      <c r="N396" s="161"/>
      <c r="O396" s="161"/>
      <c r="P396" s="161"/>
      <c r="Q396" s="161"/>
      <c r="R396" s="162"/>
      <c r="S396" s="162"/>
      <c r="T396" s="162"/>
      <c r="U396" s="162"/>
      <c r="V396" s="162"/>
      <c r="W396" s="162"/>
      <c r="X396" s="162"/>
      <c r="Y396" s="152"/>
      <c r="Z396" s="152"/>
      <c r="AA396" s="152"/>
      <c r="AB396" s="152"/>
      <c r="AC396" s="152"/>
      <c r="AD396" s="152"/>
      <c r="AE396" s="152"/>
      <c r="AF396" s="152"/>
      <c r="AG396" s="152" t="s">
        <v>214</v>
      </c>
      <c r="AH396" s="152">
        <v>0</v>
      </c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x14ac:dyDescent="0.2">
      <c r="A397" s="164" t="s">
        <v>146</v>
      </c>
      <c r="B397" s="165" t="s">
        <v>107</v>
      </c>
      <c r="C397" s="179" t="s">
        <v>108</v>
      </c>
      <c r="D397" s="166"/>
      <c r="E397" s="167"/>
      <c r="F397" s="168"/>
      <c r="G397" s="168">
        <f>SUMIF(AG398:AG418,"&lt;&gt;NOR",G398:G418)</f>
        <v>0</v>
      </c>
      <c r="H397" s="168"/>
      <c r="I397" s="168">
        <f>SUM(I398:I418)</f>
        <v>114093.1</v>
      </c>
      <c r="J397" s="168"/>
      <c r="K397" s="168">
        <f>SUM(K398:K418)</f>
        <v>149503.63999999998</v>
      </c>
      <c r="L397" s="168"/>
      <c r="M397" s="168">
        <f>SUM(M398:M418)</f>
        <v>0</v>
      </c>
      <c r="N397" s="167"/>
      <c r="O397" s="167">
        <f>SUM(O398:O418)</f>
        <v>209.6</v>
      </c>
      <c r="P397" s="167"/>
      <c r="Q397" s="167">
        <f>SUM(Q398:Q418)</f>
        <v>0</v>
      </c>
      <c r="R397" s="168"/>
      <c r="S397" s="168"/>
      <c r="T397" s="169"/>
      <c r="U397" s="163"/>
      <c r="V397" s="163">
        <f>SUM(V398:V418)</f>
        <v>100.03999999999999</v>
      </c>
      <c r="W397" s="163"/>
      <c r="X397" s="163"/>
      <c r="AG397" t="s">
        <v>147</v>
      </c>
    </row>
    <row r="398" spans="1:60" outlineLevel="1" x14ac:dyDescent="0.2">
      <c r="A398" s="171">
        <v>114</v>
      </c>
      <c r="B398" s="172" t="s">
        <v>215</v>
      </c>
      <c r="C398" s="180" t="s">
        <v>216</v>
      </c>
      <c r="D398" s="173" t="s">
        <v>211</v>
      </c>
      <c r="E398" s="174">
        <v>85</v>
      </c>
      <c r="F398" s="175"/>
      <c r="G398" s="176">
        <f>ROUND(E398*F398,2)</f>
        <v>0</v>
      </c>
      <c r="H398" s="175">
        <v>0</v>
      </c>
      <c r="I398" s="176">
        <f>ROUND(E398*H398,2)</f>
        <v>0</v>
      </c>
      <c r="J398" s="175">
        <v>233.5</v>
      </c>
      <c r="K398" s="176">
        <f>ROUND(E398*J398,2)</f>
        <v>19847.5</v>
      </c>
      <c r="L398" s="176">
        <v>21</v>
      </c>
      <c r="M398" s="176">
        <f>G398*(1+L398/100)</f>
        <v>0</v>
      </c>
      <c r="N398" s="174">
        <v>0</v>
      </c>
      <c r="O398" s="174">
        <f>ROUND(E398*N398,2)</f>
        <v>0</v>
      </c>
      <c r="P398" s="174">
        <v>0</v>
      </c>
      <c r="Q398" s="174">
        <f>ROUND(E398*P398,2)</f>
        <v>0</v>
      </c>
      <c r="R398" s="176" t="s">
        <v>203</v>
      </c>
      <c r="S398" s="176" t="s">
        <v>204</v>
      </c>
      <c r="T398" s="177" t="s">
        <v>204</v>
      </c>
      <c r="U398" s="162">
        <v>0.42199999999999999</v>
      </c>
      <c r="V398" s="162">
        <f>ROUND(E398*U398,2)</f>
        <v>35.869999999999997</v>
      </c>
      <c r="W398" s="162"/>
      <c r="X398" s="162" t="s">
        <v>205</v>
      </c>
      <c r="Y398" s="152"/>
      <c r="Z398" s="152"/>
      <c r="AA398" s="152"/>
      <c r="AB398" s="152"/>
      <c r="AC398" s="152"/>
      <c r="AD398" s="152"/>
      <c r="AE398" s="152"/>
      <c r="AF398" s="152"/>
      <c r="AG398" s="152" t="s">
        <v>206</v>
      </c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1" x14ac:dyDescent="0.2">
      <c r="A399" s="159"/>
      <c r="B399" s="160"/>
      <c r="C399" s="263" t="s">
        <v>217</v>
      </c>
      <c r="D399" s="264"/>
      <c r="E399" s="264"/>
      <c r="F399" s="264"/>
      <c r="G399" s="264"/>
      <c r="H399" s="162"/>
      <c r="I399" s="162"/>
      <c r="J399" s="162"/>
      <c r="K399" s="162"/>
      <c r="L399" s="162"/>
      <c r="M399" s="162"/>
      <c r="N399" s="161"/>
      <c r="O399" s="161"/>
      <c r="P399" s="161"/>
      <c r="Q399" s="161"/>
      <c r="R399" s="162"/>
      <c r="S399" s="162"/>
      <c r="T399" s="162"/>
      <c r="U399" s="162"/>
      <c r="V399" s="162"/>
      <c r="W399" s="162"/>
      <c r="X399" s="162"/>
      <c r="Y399" s="152"/>
      <c r="Z399" s="152"/>
      <c r="AA399" s="152"/>
      <c r="AB399" s="152"/>
      <c r="AC399" s="152"/>
      <c r="AD399" s="152"/>
      <c r="AE399" s="152"/>
      <c r="AF399" s="152"/>
      <c r="AG399" s="152" t="s">
        <v>208</v>
      </c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78" t="str">
        <f>C399</f>
        <v>s přemístěním výkopku v příčných profilech na vzdálenost do 15 m nebo s naložením na dopravní prostředek.</v>
      </c>
      <c r="BB399" s="152"/>
      <c r="BC399" s="152"/>
      <c r="BD399" s="152"/>
      <c r="BE399" s="152"/>
      <c r="BF399" s="152"/>
      <c r="BG399" s="152"/>
      <c r="BH399" s="152"/>
    </row>
    <row r="400" spans="1:60" outlineLevel="1" x14ac:dyDescent="0.2">
      <c r="A400" s="159"/>
      <c r="B400" s="160"/>
      <c r="C400" s="193" t="s">
        <v>631</v>
      </c>
      <c r="D400" s="184"/>
      <c r="E400" s="185">
        <v>85</v>
      </c>
      <c r="F400" s="162"/>
      <c r="G400" s="162"/>
      <c r="H400" s="162"/>
      <c r="I400" s="162"/>
      <c r="J400" s="162"/>
      <c r="K400" s="162"/>
      <c r="L400" s="162"/>
      <c r="M400" s="162"/>
      <c r="N400" s="161"/>
      <c r="O400" s="161"/>
      <c r="P400" s="161"/>
      <c r="Q400" s="161"/>
      <c r="R400" s="162"/>
      <c r="S400" s="162"/>
      <c r="T400" s="162"/>
      <c r="U400" s="162"/>
      <c r="V400" s="162"/>
      <c r="W400" s="162"/>
      <c r="X400" s="162"/>
      <c r="Y400" s="152"/>
      <c r="Z400" s="152"/>
      <c r="AA400" s="152"/>
      <c r="AB400" s="152"/>
      <c r="AC400" s="152"/>
      <c r="AD400" s="152"/>
      <c r="AE400" s="152"/>
      <c r="AF400" s="152"/>
      <c r="AG400" s="152" t="s">
        <v>214</v>
      </c>
      <c r="AH400" s="152">
        <v>0</v>
      </c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1" x14ac:dyDescent="0.2">
      <c r="A401" s="171">
        <v>115</v>
      </c>
      <c r="B401" s="172" t="s">
        <v>224</v>
      </c>
      <c r="C401" s="180" t="s">
        <v>225</v>
      </c>
      <c r="D401" s="173" t="s">
        <v>211</v>
      </c>
      <c r="E401" s="174">
        <v>85</v>
      </c>
      <c r="F401" s="175"/>
      <c r="G401" s="176">
        <f>ROUND(E401*F401,2)</f>
        <v>0</v>
      </c>
      <c r="H401" s="175">
        <v>0</v>
      </c>
      <c r="I401" s="176">
        <f>ROUND(E401*H401,2)</f>
        <v>0</v>
      </c>
      <c r="J401" s="175">
        <v>49.4</v>
      </c>
      <c r="K401" s="176">
        <f>ROUND(E401*J401,2)</f>
        <v>4199</v>
      </c>
      <c r="L401" s="176">
        <v>21</v>
      </c>
      <c r="M401" s="176">
        <f>G401*(1+L401/100)</f>
        <v>0</v>
      </c>
      <c r="N401" s="174">
        <v>0</v>
      </c>
      <c r="O401" s="174">
        <f>ROUND(E401*N401,2)</f>
        <v>0</v>
      </c>
      <c r="P401" s="174">
        <v>0</v>
      </c>
      <c r="Q401" s="174">
        <f>ROUND(E401*P401,2)</f>
        <v>0</v>
      </c>
      <c r="R401" s="176" t="s">
        <v>203</v>
      </c>
      <c r="S401" s="176" t="s">
        <v>204</v>
      </c>
      <c r="T401" s="177" t="s">
        <v>204</v>
      </c>
      <c r="U401" s="162">
        <v>8.7999999999999995E-2</v>
      </c>
      <c r="V401" s="162">
        <f>ROUND(E401*U401,2)</f>
        <v>7.48</v>
      </c>
      <c r="W401" s="162"/>
      <c r="X401" s="162" t="s">
        <v>205</v>
      </c>
      <c r="Y401" s="152"/>
      <c r="Z401" s="152"/>
      <c r="AA401" s="152"/>
      <c r="AB401" s="152"/>
      <c r="AC401" s="152"/>
      <c r="AD401" s="152"/>
      <c r="AE401" s="152"/>
      <c r="AF401" s="152"/>
      <c r="AG401" s="152" t="s">
        <v>206</v>
      </c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outlineLevel="1" x14ac:dyDescent="0.2">
      <c r="A402" s="159"/>
      <c r="B402" s="160"/>
      <c r="C402" s="263" t="s">
        <v>217</v>
      </c>
      <c r="D402" s="264"/>
      <c r="E402" s="264"/>
      <c r="F402" s="264"/>
      <c r="G402" s="264"/>
      <c r="H402" s="162"/>
      <c r="I402" s="162"/>
      <c r="J402" s="162"/>
      <c r="K402" s="162"/>
      <c r="L402" s="162"/>
      <c r="M402" s="162"/>
      <c r="N402" s="161"/>
      <c r="O402" s="161"/>
      <c r="P402" s="161"/>
      <c r="Q402" s="161"/>
      <c r="R402" s="162"/>
      <c r="S402" s="162"/>
      <c r="T402" s="162"/>
      <c r="U402" s="162"/>
      <c r="V402" s="162"/>
      <c r="W402" s="162"/>
      <c r="X402" s="162"/>
      <c r="Y402" s="152"/>
      <c r="Z402" s="152"/>
      <c r="AA402" s="152"/>
      <c r="AB402" s="152"/>
      <c r="AC402" s="152"/>
      <c r="AD402" s="152"/>
      <c r="AE402" s="152"/>
      <c r="AF402" s="152"/>
      <c r="AG402" s="152" t="s">
        <v>208</v>
      </c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78" t="str">
        <f>C402</f>
        <v>s přemístěním výkopku v příčných profilech na vzdálenost do 15 m nebo s naložením na dopravní prostředek.</v>
      </c>
      <c r="BB402" s="152"/>
      <c r="BC402" s="152"/>
      <c r="BD402" s="152"/>
      <c r="BE402" s="152"/>
      <c r="BF402" s="152"/>
      <c r="BG402" s="152"/>
      <c r="BH402" s="152"/>
    </row>
    <row r="403" spans="1:60" outlineLevel="1" x14ac:dyDescent="0.2">
      <c r="A403" s="171">
        <v>116</v>
      </c>
      <c r="B403" s="172" t="s">
        <v>226</v>
      </c>
      <c r="C403" s="180" t="s">
        <v>227</v>
      </c>
      <c r="D403" s="173" t="s">
        <v>211</v>
      </c>
      <c r="E403" s="174">
        <v>10</v>
      </c>
      <c r="F403" s="175"/>
      <c r="G403" s="176">
        <f>ROUND(E403*F403,2)</f>
        <v>0</v>
      </c>
      <c r="H403" s="175">
        <v>0</v>
      </c>
      <c r="I403" s="176">
        <f>ROUND(E403*H403,2)</f>
        <v>0</v>
      </c>
      <c r="J403" s="175">
        <v>1475</v>
      </c>
      <c r="K403" s="176">
        <f>ROUND(E403*J403,2)</f>
        <v>14750</v>
      </c>
      <c r="L403" s="176">
        <v>21</v>
      </c>
      <c r="M403" s="176">
        <f>G403*(1+L403/100)</f>
        <v>0</v>
      </c>
      <c r="N403" s="174">
        <v>0</v>
      </c>
      <c r="O403" s="174">
        <f>ROUND(E403*N403,2)</f>
        <v>0</v>
      </c>
      <c r="P403" s="174">
        <v>0</v>
      </c>
      <c r="Q403" s="174">
        <f>ROUND(E403*P403,2)</f>
        <v>0</v>
      </c>
      <c r="R403" s="176" t="s">
        <v>203</v>
      </c>
      <c r="S403" s="176" t="s">
        <v>204</v>
      </c>
      <c r="T403" s="177" t="s">
        <v>204</v>
      </c>
      <c r="U403" s="162">
        <v>3.53</v>
      </c>
      <c r="V403" s="162">
        <f>ROUND(E403*U403,2)</f>
        <v>35.299999999999997</v>
      </c>
      <c r="W403" s="162"/>
      <c r="X403" s="162" t="s">
        <v>205</v>
      </c>
      <c r="Y403" s="152"/>
      <c r="Z403" s="152"/>
      <c r="AA403" s="152"/>
      <c r="AB403" s="152"/>
      <c r="AC403" s="152"/>
      <c r="AD403" s="152"/>
      <c r="AE403" s="152"/>
      <c r="AF403" s="152"/>
      <c r="AG403" s="152" t="s">
        <v>206</v>
      </c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outlineLevel="1" x14ac:dyDescent="0.2">
      <c r="A404" s="159"/>
      <c r="B404" s="160"/>
      <c r="C404" s="263" t="s">
        <v>228</v>
      </c>
      <c r="D404" s="264"/>
      <c r="E404" s="264"/>
      <c r="F404" s="264"/>
      <c r="G404" s="264"/>
      <c r="H404" s="162"/>
      <c r="I404" s="162"/>
      <c r="J404" s="162"/>
      <c r="K404" s="162"/>
      <c r="L404" s="162"/>
      <c r="M404" s="162"/>
      <c r="N404" s="161"/>
      <c r="O404" s="161"/>
      <c r="P404" s="161"/>
      <c r="Q404" s="161"/>
      <c r="R404" s="162"/>
      <c r="S404" s="162"/>
      <c r="T404" s="162"/>
      <c r="U404" s="162"/>
      <c r="V404" s="162"/>
      <c r="W404" s="162"/>
      <c r="X404" s="162"/>
      <c r="Y404" s="152"/>
      <c r="Z404" s="152"/>
      <c r="AA404" s="152"/>
      <c r="AB404" s="152"/>
      <c r="AC404" s="152"/>
      <c r="AD404" s="152"/>
      <c r="AE404" s="152"/>
      <c r="AF404" s="152"/>
      <c r="AG404" s="152" t="s">
        <v>208</v>
      </c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ht="22.5" outlineLevel="1" x14ac:dyDescent="0.2">
      <c r="A405" s="171">
        <v>117</v>
      </c>
      <c r="B405" s="172" t="s">
        <v>229</v>
      </c>
      <c r="C405" s="180" t="s">
        <v>230</v>
      </c>
      <c r="D405" s="173" t="s">
        <v>211</v>
      </c>
      <c r="E405" s="174">
        <v>95</v>
      </c>
      <c r="F405" s="175"/>
      <c r="G405" s="176">
        <f>ROUND(E405*F405,2)</f>
        <v>0</v>
      </c>
      <c r="H405" s="175">
        <v>0</v>
      </c>
      <c r="I405" s="176">
        <f>ROUND(E405*H405,2)</f>
        <v>0</v>
      </c>
      <c r="J405" s="175">
        <v>296.5</v>
      </c>
      <c r="K405" s="176">
        <f>ROUND(E405*J405,2)</f>
        <v>28167.5</v>
      </c>
      <c r="L405" s="176">
        <v>21</v>
      </c>
      <c r="M405" s="176">
        <f>G405*(1+L405/100)</f>
        <v>0</v>
      </c>
      <c r="N405" s="174">
        <v>0</v>
      </c>
      <c r="O405" s="174">
        <f>ROUND(E405*N405,2)</f>
        <v>0</v>
      </c>
      <c r="P405" s="174">
        <v>0</v>
      </c>
      <c r="Q405" s="174">
        <f>ROUND(E405*P405,2)</f>
        <v>0</v>
      </c>
      <c r="R405" s="176" t="s">
        <v>203</v>
      </c>
      <c r="S405" s="176" t="s">
        <v>204</v>
      </c>
      <c r="T405" s="177" t="s">
        <v>204</v>
      </c>
      <c r="U405" s="162">
        <v>1.0999999999999999E-2</v>
      </c>
      <c r="V405" s="162">
        <f>ROUND(E405*U405,2)</f>
        <v>1.05</v>
      </c>
      <c r="W405" s="162"/>
      <c r="X405" s="162" t="s">
        <v>205</v>
      </c>
      <c r="Y405" s="152"/>
      <c r="Z405" s="152"/>
      <c r="AA405" s="152"/>
      <c r="AB405" s="152"/>
      <c r="AC405" s="152"/>
      <c r="AD405" s="152"/>
      <c r="AE405" s="152"/>
      <c r="AF405" s="152"/>
      <c r="AG405" s="152" t="s">
        <v>206</v>
      </c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outlineLevel="1" x14ac:dyDescent="0.2">
      <c r="A406" s="159"/>
      <c r="B406" s="160"/>
      <c r="C406" s="263" t="s">
        <v>231</v>
      </c>
      <c r="D406" s="264"/>
      <c r="E406" s="264"/>
      <c r="F406" s="264"/>
      <c r="G406" s="264"/>
      <c r="H406" s="162"/>
      <c r="I406" s="162"/>
      <c r="J406" s="162"/>
      <c r="K406" s="162"/>
      <c r="L406" s="162"/>
      <c r="M406" s="162"/>
      <c r="N406" s="161"/>
      <c r="O406" s="161"/>
      <c r="P406" s="161"/>
      <c r="Q406" s="161"/>
      <c r="R406" s="162"/>
      <c r="S406" s="162"/>
      <c r="T406" s="162"/>
      <c r="U406" s="162"/>
      <c r="V406" s="162"/>
      <c r="W406" s="162"/>
      <c r="X406" s="162"/>
      <c r="Y406" s="152"/>
      <c r="Z406" s="152"/>
      <c r="AA406" s="152"/>
      <c r="AB406" s="152"/>
      <c r="AC406" s="152"/>
      <c r="AD406" s="152"/>
      <c r="AE406" s="152"/>
      <c r="AF406" s="152"/>
      <c r="AG406" s="152" t="s">
        <v>208</v>
      </c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outlineLevel="1" x14ac:dyDescent="0.2">
      <c r="A407" s="186">
        <v>118</v>
      </c>
      <c r="B407" s="187" t="s">
        <v>270</v>
      </c>
      <c r="C407" s="194" t="s">
        <v>271</v>
      </c>
      <c r="D407" s="188" t="s">
        <v>211</v>
      </c>
      <c r="E407" s="189">
        <v>95</v>
      </c>
      <c r="F407" s="190"/>
      <c r="G407" s="191">
        <f>ROUND(E407*F407,2)</f>
        <v>0</v>
      </c>
      <c r="H407" s="190">
        <v>0</v>
      </c>
      <c r="I407" s="191">
        <f>ROUND(E407*H407,2)</f>
        <v>0</v>
      </c>
      <c r="J407" s="190">
        <v>513</v>
      </c>
      <c r="K407" s="191">
        <f>ROUND(E407*J407,2)</f>
        <v>48735</v>
      </c>
      <c r="L407" s="191">
        <v>21</v>
      </c>
      <c r="M407" s="191">
        <f>G407*(1+L407/100)</f>
        <v>0</v>
      </c>
      <c r="N407" s="189">
        <v>0</v>
      </c>
      <c r="O407" s="189">
        <f>ROUND(E407*N407,2)</f>
        <v>0</v>
      </c>
      <c r="P407" s="189">
        <v>0</v>
      </c>
      <c r="Q407" s="189">
        <f>ROUND(E407*P407,2)</f>
        <v>0</v>
      </c>
      <c r="R407" s="191" t="s">
        <v>203</v>
      </c>
      <c r="S407" s="191" t="s">
        <v>204</v>
      </c>
      <c r="T407" s="192" t="s">
        <v>204</v>
      </c>
      <c r="U407" s="162">
        <v>0</v>
      </c>
      <c r="V407" s="162">
        <f>ROUND(E407*U407,2)</f>
        <v>0</v>
      </c>
      <c r="W407" s="162"/>
      <c r="X407" s="162" t="s">
        <v>205</v>
      </c>
      <c r="Y407" s="152"/>
      <c r="Z407" s="152"/>
      <c r="AA407" s="152"/>
      <c r="AB407" s="152"/>
      <c r="AC407" s="152"/>
      <c r="AD407" s="152"/>
      <c r="AE407" s="152"/>
      <c r="AF407" s="152"/>
      <c r="AG407" s="152" t="s">
        <v>206</v>
      </c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1" x14ac:dyDescent="0.2">
      <c r="A408" s="186">
        <v>119</v>
      </c>
      <c r="B408" s="187" t="s">
        <v>632</v>
      </c>
      <c r="C408" s="194" t="s">
        <v>633</v>
      </c>
      <c r="D408" s="188" t="s">
        <v>235</v>
      </c>
      <c r="E408" s="189">
        <v>190</v>
      </c>
      <c r="F408" s="190"/>
      <c r="G408" s="191">
        <f>ROUND(E408*F408,2)</f>
        <v>0</v>
      </c>
      <c r="H408" s="190">
        <v>0.55000000000000004</v>
      </c>
      <c r="I408" s="191">
        <f>ROUND(E408*H408,2)</f>
        <v>104.5</v>
      </c>
      <c r="J408" s="190">
        <v>16.25</v>
      </c>
      <c r="K408" s="191">
        <f>ROUND(E408*J408,2)</f>
        <v>3087.5</v>
      </c>
      <c r="L408" s="191">
        <v>21</v>
      </c>
      <c r="M408" s="191">
        <f>G408*(1+L408/100)</f>
        <v>0</v>
      </c>
      <c r="N408" s="189">
        <v>3.0000000000000001E-5</v>
      </c>
      <c r="O408" s="189">
        <f>ROUND(E408*N408,2)</f>
        <v>0.01</v>
      </c>
      <c r="P408" s="189">
        <v>0</v>
      </c>
      <c r="Q408" s="189">
        <f>ROUND(E408*P408,2)</f>
        <v>0</v>
      </c>
      <c r="R408" s="191" t="s">
        <v>387</v>
      </c>
      <c r="S408" s="191" t="s">
        <v>204</v>
      </c>
      <c r="T408" s="192" t="s">
        <v>204</v>
      </c>
      <c r="U408" s="162">
        <v>3.1E-2</v>
      </c>
      <c r="V408" s="162">
        <f>ROUND(E408*U408,2)</f>
        <v>5.89</v>
      </c>
      <c r="W408" s="162"/>
      <c r="X408" s="162" t="s">
        <v>205</v>
      </c>
      <c r="Y408" s="152"/>
      <c r="Z408" s="152"/>
      <c r="AA408" s="152"/>
      <c r="AB408" s="152"/>
      <c r="AC408" s="152"/>
      <c r="AD408" s="152"/>
      <c r="AE408" s="152"/>
      <c r="AF408" s="152"/>
      <c r="AG408" s="152" t="s">
        <v>206</v>
      </c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ht="22.5" outlineLevel="1" x14ac:dyDescent="0.2">
      <c r="A409" s="171">
        <v>120</v>
      </c>
      <c r="B409" s="172" t="s">
        <v>634</v>
      </c>
      <c r="C409" s="180" t="s">
        <v>635</v>
      </c>
      <c r="D409" s="173" t="s">
        <v>235</v>
      </c>
      <c r="E409" s="174">
        <v>380</v>
      </c>
      <c r="F409" s="175"/>
      <c r="G409" s="176">
        <f>ROUND(E409*F409,2)</f>
        <v>0</v>
      </c>
      <c r="H409" s="175">
        <v>273.57</v>
      </c>
      <c r="I409" s="176">
        <f>ROUND(E409*H409,2)</f>
        <v>103956.6</v>
      </c>
      <c r="J409" s="175">
        <v>36.93</v>
      </c>
      <c r="K409" s="176">
        <f>ROUND(E409*J409,2)</f>
        <v>14033.4</v>
      </c>
      <c r="L409" s="176">
        <v>21</v>
      </c>
      <c r="M409" s="176">
        <f>G409*(1+L409/100)</f>
        <v>0</v>
      </c>
      <c r="N409" s="174">
        <v>0.55125000000000002</v>
      </c>
      <c r="O409" s="174">
        <f>ROUND(E409*N409,2)</f>
        <v>209.48</v>
      </c>
      <c r="P409" s="174">
        <v>0</v>
      </c>
      <c r="Q409" s="174">
        <f>ROUND(E409*P409,2)</f>
        <v>0</v>
      </c>
      <c r="R409" s="176" t="s">
        <v>326</v>
      </c>
      <c r="S409" s="176" t="s">
        <v>204</v>
      </c>
      <c r="T409" s="177" t="s">
        <v>204</v>
      </c>
      <c r="U409" s="162">
        <v>2.7E-2</v>
      </c>
      <c r="V409" s="162">
        <f>ROUND(E409*U409,2)</f>
        <v>10.26</v>
      </c>
      <c r="W409" s="162"/>
      <c r="X409" s="162" t="s">
        <v>205</v>
      </c>
      <c r="Y409" s="152"/>
      <c r="Z409" s="152"/>
      <c r="AA409" s="152"/>
      <c r="AB409" s="152"/>
      <c r="AC409" s="152"/>
      <c r="AD409" s="152"/>
      <c r="AE409" s="152"/>
      <c r="AF409" s="152"/>
      <c r="AG409" s="152" t="s">
        <v>206</v>
      </c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1" x14ac:dyDescent="0.2">
      <c r="A410" s="159"/>
      <c r="B410" s="160"/>
      <c r="C410" s="193" t="s">
        <v>636</v>
      </c>
      <c r="D410" s="184"/>
      <c r="E410" s="185"/>
      <c r="F410" s="162"/>
      <c r="G410" s="162"/>
      <c r="H410" s="162"/>
      <c r="I410" s="162"/>
      <c r="J410" s="162"/>
      <c r="K410" s="162"/>
      <c r="L410" s="162"/>
      <c r="M410" s="162"/>
      <c r="N410" s="161"/>
      <c r="O410" s="161"/>
      <c r="P410" s="161"/>
      <c r="Q410" s="161"/>
      <c r="R410" s="162"/>
      <c r="S410" s="162"/>
      <c r="T410" s="162"/>
      <c r="U410" s="162"/>
      <c r="V410" s="162"/>
      <c r="W410" s="162"/>
      <c r="X410" s="162"/>
      <c r="Y410" s="152"/>
      <c r="Z410" s="152"/>
      <c r="AA410" s="152"/>
      <c r="AB410" s="152"/>
      <c r="AC410" s="152"/>
      <c r="AD410" s="152"/>
      <c r="AE410" s="152"/>
      <c r="AF410" s="152"/>
      <c r="AG410" s="152" t="s">
        <v>214</v>
      </c>
      <c r="AH410" s="152">
        <v>0</v>
      </c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1" x14ac:dyDescent="0.2">
      <c r="A411" s="159"/>
      <c r="B411" s="160"/>
      <c r="C411" s="193" t="s">
        <v>637</v>
      </c>
      <c r="D411" s="184"/>
      <c r="E411" s="185">
        <v>380</v>
      </c>
      <c r="F411" s="162"/>
      <c r="G411" s="162"/>
      <c r="H411" s="162"/>
      <c r="I411" s="162"/>
      <c r="J411" s="162"/>
      <c r="K411" s="162"/>
      <c r="L411" s="162"/>
      <c r="M411" s="162"/>
      <c r="N411" s="161"/>
      <c r="O411" s="161"/>
      <c r="P411" s="161"/>
      <c r="Q411" s="161"/>
      <c r="R411" s="162"/>
      <c r="S411" s="162"/>
      <c r="T411" s="162"/>
      <c r="U411" s="162"/>
      <c r="V411" s="162"/>
      <c r="W411" s="162"/>
      <c r="X411" s="162"/>
      <c r="Y411" s="152"/>
      <c r="Z411" s="152"/>
      <c r="AA411" s="152"/>
      <c r="AB411" s="152"/>
      <c r="AC411" s="152"/>
      <c r="AD411" s="152"/>
      <c r="AE411" s="152"/>
      <c r="AF411" s="152"/>
      <c r="AG411" s="152" t="s">
        <v>214</v>
      </c>
      <c r="AH411" s="152">
        <v>0</v>
      </c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ht="22.5" outlineLevel="1" x14ac:dyDescent="0.2">
      <c r="A412" s="171">
        <v>121</v>
      </c>
      <c r="B412" s="172" t="s">
        <v>638</v>
      </c>
      <c r="C412" s="180" t="s">
        <v>639</v>
      </c>
      <c r="D412" s="173" t="s">
        <v>235</v>
      </c>
      <c r="E412" s="174">
        <v>228</v>
      </c>
      <c r="F412" s="175"/>
      <c r="G412" s="176">
        <f>ROUND(E412*F412,2)</f>
        <v>0</v>
      </c>
      <c r="H412" s="175">
        <v>44</v>
      </c>
      <c r="I412" s="176">
        <f>ROUND(E412*H412,2)</f>
        <v>10032</v>
      </c>
      <c r="J412" s="175">
        <v>0</v>
      </c>
      <c r="K412" s="176">
        <f>ROUND(E412*J412,2)</f>
        <v>0</v>
      </c>
      <c r="L412" s="176">
        <v>21</v>
      </c>
      <c r="M412" s="176">
        <f>G412*(1+L412/100)</f>
        <v>0</v>
      </c>
      <c r="N412" s="174">
        <v>5.0000000000000001E-4</v>
      </c>
      <c r="O412" s="174">
        <f>ROUND(E412*N412,2)</f>
        <v>0.11</v>
      </c>
      <c r="P412" s="174">
        <v>0</v>
      </c>
      <c r="Q412" s="174">
        <f>ROUND(E412*P412,2)</f>
        <v>0</v>
      </c>
      <c r="R412" s="176" t="s">
        <v>283</v>
      </c>
      <c r="S412" s="176" t="s">
        <v>204</v>
      </c>
      <c r="T412" s="177" t="s">
        <v>204</v>
      </c>
      <c r="U412" s="162">
        <v>0</v>
      </c>
      <c r="V412" s="162">
        <f>ROUND(E412*U412,2)</f>
        <v>0</v>
      </c>
      <c r="W412" s="162"/>
      <c r="X412" s="162" t="s">
        <v>284</v>
      </c>
      <c r="Y412" s="152"/>
      <c r="Z412" s="152"/>
      <c r="AA412" s="152"/>
      <c r="AB412" s="152"/>
      <c r="AC412" s="152"/>
      <c r="AD412" s="152"/>
      <c r="AE412" s="152"/>
      <c r="AF412" s="152"/>
      <c r="AG412" s="152" t="s">
        <v>285</v>
      </c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 x14ac:dyDescent="0.2">
      <c r="A413" s="159"/>
      <c r="B413" s="160"/>
      <c r="C413" s="193" t="s">
        <v>640</v>
      </c>
      <c r="D413" s="184"/>
      <c r="E413" s="185">
        <v>228</v>
      </c>
      <c r="F413" s="162"/>
      <c r="G413" s="162"/>
      <c r="H413" s="162"/>
      <c r="I413" s="162"/>
      <c r="J413" s="162"/>
      <c r="K413" s="162"/>
      <c r="L413" s="162"/>
      <c r="M413" s="162"/>
      <c r="N413" s="161"/>
      <c r="O413" s="161"/>
      <c r="P413" s="161"/>
      <c r="Q413" s="161"/>
      <c r="R413" s="162"/>
      <c r="S413" s="162"/>
      <c r="T413" s="162"/>
      <c r="U413" s="162"/>
      <c r="V413" s="162"/>
      <c r="W413" s="162"/>
      <c r="X413" s="162"/>
      <c r="Y413" s="152"/>
      <c r="Z413" s="152"/>
      <c r="AA413" s="152"/>
      <c r="AB413" s="152"/>
      <c r="AC413" s="152"/>
      <c r="AD413" s="152"/>
      <c r="AE413" s="152"/>
      <c r="AF413" s="152"/>
      <c r="AG413" s="152" t="s">
        <v>214</v>
      </c>
      <c r="AH413" s="152">
        <v>0</v>
      </c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1" x14ac:dyDescent="0.2">
      <c r="A414" s="171">
        <v>122</v>
      </c>
      <c r="B414" s="172" t="s">
        <v>641</v>
      </c>
      <c r="C414" s="180" t="s">
        <v>642</v>
      </c>
      <c r="D414" s="173" t="s">
        <v>318</v>
      </c>
      <c r="E414" s="174">
        <v>209.59469999999999</v>
      </c>
      <c r="F414" s="175"/>
      <c r="G414" s="176">
        <f>ROUND(E414*F414,2)</f>
        <v>0</v>
      </c>
      <c r="H414" s="175">
        <v>0</v>
      </c>
      <c r="I414" s="176">
        <f>ROUND(E414*H414,2)</f>
        <v>0</v>
      </c>
      <c r="J414" s="175">
        <v>79.599999999999994</v>
      </c>
      <c r="K414" s="176">
        <f>ROUND(E414*J414,2)</f>
        <v>16683.740000000002</v>
      </c>
      <c r="L414" s="176">
        <v>21</v>
      </c>
      <c r="M414" s="176">
        <f>G414*(1+L414/100)</f>
        <v>0</v>
      </c>
      <c r="N414" s="174">
        <v>0</v>
      </c>
      <c r="O414" s="174">
        <f>ROUND(E414*N414,2)</f>
        <v>0</v>
      </c>
      <c r="P414" s="174">
        <v>0</v>
      </c>
      <c r="Q414" s="174">
        <f>ROUND(E414*P414,2)</f>
        <v>0</v>
      </c>
      <c r="R414" s="176" t="s">
        <v>326</v>
      </c>
      <c r="S414" s="176" t="s">
        <v>204</v>
      </c>
      <c r="T414" s="177" t="s">
        <v>204</v>
      </c>
      <c r="U414" s="162">
        <v>0.02</v>
      </c>
      <c r="V414" s="162">
        <f>ROUND(E414*U414,2)</f>
        <v>4.1900000000000004</v>
      </c>
      <c r="W414" s="162"/>
      <c r="X414" s="162" t="s">
        <v>205</v>
      </c>
      <c r="Y414" s="152"/>
      <c r="Z414" s="152"/>
      <c r="AA414" s="152"/>
      <c r="AB414" s="152"/>
      <c r="AC414" s="152"/>
      <c r="AD414" s="152"/>
      <c r="AE414" s="152"/>
      <c r="AF414" s="152"/>
      <c r="AG414" s="152" t="s">
        <v>237</v>
      </c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outlineLevel="1" x14ac:dyDescent="0.2">
      <c r="A415" s="159"/>
      <c r="B415" s="160"/>
      <c r="C415" s="263" t="s">
        <v>626</v>
      </c>
      <c r="D415" s="264"/>
      <c r="E415" s="264"/>
      <c r="F415" s="264"/>
      <c r="G415" s="264"/>
      <c r="H415" s="162"/>
      <c r="I415" s="162"/>
      <c r="J415" s="162"/>
      <c r="K415" s="162"/>
      <c r="L415" s="162"/>
      <c r="M415" s="162"/>
      <c r="N415" s="161"/>
      <c r="O415" s="161"/>
      <c r="P415" s="161"/>
      <c r="Q415" s="161"/>
      <c r="R415" s="162"/>
      <c r="S415" s="162"/>
      <c r="T415" s="162"/>
      <c r="U415" s="162"/>
      <c r="V415" s="162"/>
      <c r="W415" s="162"/>
      <c r="X415" s="162"/>
      <c r="Y415" s="152"/>
      <c r="Z415" s="152"/>
      <c r="AA415" s="152"/>
      <c r="AB415" s="152"/>
      <c r="AC415" s="152"/>
      <c r="AD415" s="152"/>
      <c r="AE415" s="152"/>
      <c r="AF415" s="152"/>
      <c r="AG415" s="152" t="s">
        <v>208</v>
      </c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1" x14ac:dyDescent="0.2">
      <c r="A416" s="159"/>
      <c r="B416" s="160"/>
      <c r="C416" s="193" t="s">
        <v>627</v>
      </c>
      <c r="D416" s="184"/>
      <c r="E416" s="185"/>
      <c r="F416" s="162"/>
      <c r="G416" s="162"/>
      <c r="H416" s="162"/>
      <c r="I416" s="162"/>
      <c r="J416" s="162"/>
      <c r="K416" s="162"/>
      <c r="L416" s="162"/>
      <c r="M416" s="162"/>
      <c r="N416" s="161"/>
      <c r="O416" s="161"/>
      <c r="P416" s="161"/>
      <c r="Q416" s="161"/>
      <c r="R416" s="162"/>
      <c r="S416" s="162"/>
      <c r="T416" s="162"/>
      <c r="U416" s="162"/>
      <c r="V416" s="162"/>
      <c r="W416" s="162"/>
      <c r="X416" s="162"/>
      <c r="Y416" s="152"/>
      <c r="Z416" s="152"/>
      <c r="AA416" s="152"/>
      <c r="AB416" s="152"/>
      <c r="AC416" s="152"/>
      <c r="AD416" s="152"/>
      <c r="AE416" s="152"/>
      <c r="AF416" s="152"/>
      <c r="AG416" s="152" t="s">
        <v>214</v>
      </c>
      <c r="AH416" s="152">
        <v>0</v>
      </c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1" x14ac:dyDescent="0.2">
      <c r="A417" s="159"/>
      <c r="B417" s="160"/>
      <c r="C417" s="193" t="s">
        <v>643</v>
      </c>
      <c r="D417" s="184"/>
      <c r="E417" s="185"/>
      <c r="F417" s="162"/>
      <c r="G417" s="162"/>
      <c r="H417" s="162"/>
      <c r="I417" s="162"/>
      <c r="J417" s="162"/>
      <c r="K417" s="162"/>
      <c r="L417" s="162"/>
      <c r="M417" s="162"/>
      <c r="N417" s="161"/>
      <c r="O417" s="161"/>
      <c r="P417" s="161"/>
      <c r="Q417" s="161"/>
      <c r="R417" s="162"/>
      <c r="S417" s="162"/>
      <c r="T417" s="162"/>
      <c r="U417" s="162"/>
      <c r="V417" s="162"/>
      <c r="W417" s="162"/>
      <c r="X417" s="162"/>
      <c r="Y417" s="152"/>
      <c r="Z417" s="152"/>
      <c r="AA417" s="152"/>
      <c r="AB417" s="152"/>
      <c r="AC417" s="152"/>
      <c r="AD417" s="152"/>
      <c r="AE417" s="152"/>
      <c r="AF417" s="152"/>
      <c r="AG417" s="152" t="s">
        <v>214</v>
      </c>
      <c r="AH417" s="152">
        <v>0</v>
      </c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1" x14ac:dyDescent="0.2">
      <c r="A418" s="159"/>
      <c r="B418" s="160"/>
      <c r="C418" s="193" t="s">
        <v>644</v>
      </c>
      <c r="D418" s="184"/>
      <c r="E418" s="185">
        <v>209.59</v>
      </c>
      <c r="F418" s="162"/>
      <c r="G418" s="162"/>
      <c r="H418" s="162"/>
      <c r="I418" s="162"/>
      <c r="J418" s="162"/>
      <c r="K418" s="162"/>
      <c r="L418" s="162"/>
      <c r="M418" s="162"/>
      <c r="N418" s="161"/>
      <c r="O418" s="161"/>
      <c r="P418" s="161"/>
      <c r="Q418" s="161"/>
      <c r="R418" s="162"/>
      <c r="S418" s="162"/>
      <c r="T418" s="162"/>
      <c r="U418" s="162"/>
      <c r="V418" s="162"/>
      <c r="W418" s="162"/>
      <c r="X418" s="162"/>
      <c r="Y418" s="152"/>
      <c r="Z418" s="152"/>
      <c r="AA418" s="152"/>
      <c r="AB418" s="152"/>
      <c r="AC418" s="152"/>
      <c r="AD418" s="152"/>
      <c r="AE418" s="152"/>
      <c r="AF418" s="152"/>
      <c r="AG418" s="152" t="s">
        <v>214</v>
      </c>
      <c r="AH418" s="152">
        <v>0</v>
      </c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x14ac:dyDescent="0.2">
      <c r="A419" s="164" t="s">
        <v>146</v>
      </c>
      <c r="B419" s="165" t="s">
        <v>111</v>
      </c>
      <c r="C419" s="179" t="s">
        <v>112</v>
      </c>
      <c r="D419" s="166"/>
      <c r="E419" s="167"/>
      <c r="F419" s="168"/>
      <c r="G419" s="168">
        <f>SUMIF(AG420:AG423,"&lt;&gt;NOR",G420:G423)</f>
        <v>0</v>
      </c>
      <c r="H419" s="168"/>
      <c r="I419" s="168">
        <f>SUM(I420:I423)</f>
        <v>2307.04</v>
      </c>
      <c r="J419" s="168"/>
      <c r="K419" s="168">
        <f>SUM(K420:K423)</f>
        <v>4653</v>
      </c>
      <c r="L419" s="168"/>
      <c r="M419" s="168">
        <f>SUM(M420:M423)</f>
        <v>0</v>
      </c>
      <c r="N419" s="167"/>
      <c r="O419" s="167">
        <f>SUM(O420:O423)</f>
        <v>0.02</v>
      </c>
      <c r="P419" s="167"/>
      <c r="Q419" s="167">
        <f>SUM(Q420:Q423)</f>
        <v>0</v>
      </c>
      <c r="R419" s="168"/>
      <c r="S419" s="168"/>
      <c r="T419" s="169"/>
      <c r="U419" s="163"/>
      <c r="V419" s="163">
        <f>SUM(V420:V423)</f>
        <v>7.29</v>
      </c>
      <c r="W419" s="163"/>
      <c r="X419" s="163"/>
      <c r="AG419" t="s">
        <v>147</v>
      </c>
    </row>
    <row r="420" spans="1:60" outlineLevel="1" x14ac:dyDescent="0.2">
      <c r="A420" s="186">
        <v>123</v>
      </c>
      <c r="B420" s="187" t="s">
        <v>645</v>
      </c>
      <c r="C420" s="194" t="s">
        <v>646</v>
      </c>
      <c r="D420" s="188" t="s">
        <v>364</v>
      </c>
      <c r="E420" s="189">
        <v>23.5</v>
      </c>
      <c r="F420" s="190"/>
      <c r="G420" s="191">
        <f>ROUND(E420*F420,2)</f>
        <v>0</v>
      </c>
      <c r="H420" s="190">
        <v>0</v>
      </c>
      <c r="I420" s="191">
        <f>ROUND(E420*H420,2)</f>
        <v>0</v>
      </c>
      <c r="J420" s="190">
        <v>198</v>
      </c>
      <c r="K420" s="191">
        <f>ROUND(E420*J420,2)</f>
        <v>4653</v>
      </c>
      <c r="L420" s="191">
        <v>21</v>
      </c>
      <c r="M420" s="191">
        <f>G420*(1+L420/100)</f>
        <v>0</v>
      </c>
      <c r="N420" s="189">
        <v>0</v>
      </c>
      <c r="O420" s="189">
        <f>ROUND(E420*N420,2)</f>
        <v>0</v>
      </c>
      <c r="P420" s="189">
        <v>0</v>
      </c>
      <c r="Q420" s="189">
        <f>ROUND(E420*P420,2)</f>
        <v>0</v>
      </c>
      <c r="R420" s="191"/>
      <c r="S420" s="191" t="s">
        <v>204</v>
      </c>
      <c r="T420" s="192" t="s">
        <v>152</v>
      </c>
      <c r="U420" s="162">
        <v>0.31</v>
      </c>
      <c r="V420" s="162">
        <f>ROUND(E420*U420,2)</f>
        <v>7.29</v>
      </c>
      <c r="W420" s="162"/>
      <c r="X420" s="162" t="s">
        <v>205</v>
      </c>
      <c r="Y420" s="152"/>
      <c r="Z420" s="152"/>
      <c r="AA420" s="152"/>
      <c r="AB420" s="152"/>
      <c r="AC420" s="152"/>
      <c r="AD420" s="152"/>
      <c r="AE420" s="152"/>
      <c r="AF420" s="152"/>
      <c r="AG420" s="152" t="s">
        <v>206</v>
      </c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ht="45" outlineLevel="1" x14ac:dyDescent="0.2">
      <c r="A421" s="171">
        <v>124</v>
      </c>
      <c r="B421" s="172" t="s">
        <v>647</v>
      </c>
      <c r="C421" s="180" t="s">
        <v>648</v>
      </c>
      <c r="D421" s="173" t="s">
        <v>364</v>
      </c>
      <c r="E421" s="174">
        <v>23.734999999999999</v>
      </c>
      <c r="F421" s="175"/>
      <c r="G421" s="176">
        <f>ROUND(E421*F421,2)</f>
        <v>0</v>
      </c>
      <c r="H421" s="175">
        <v>97.2</v>
      </c>
      <c r="I421" s="176">
        <f>ROUND(E421*H421,2)</f>
        <v>2307.04</v>
      </c>
      <c r="J421" s="175">
        <v>0</v>
      </c>
      <c r="K421" s="176">
        <f>ROUND(E421*J421,2)</f>
        <v>0</v>
      </c>
      <c r="L421" s="176">
        <v>21</v>
      </c>
      <c r="M421" s="176">
        <f>G421*(1+L421/100)</f>
        <v>0</v>
      </c>
      <c r="N421" s="174">
        <v>9.2000000000000003E-4</v>
      </c>
      <c r="O421" s="174">
        <f>ROUND(E421*N421,2)</f>
        <v>0.02</v>
      </c>
      <c r="P421" s="174">
        <v>0</v>
      </c>
      <c r="Q421" s="174">
        <f>ROUND(E421*P421,2)</f>
        <v>0</v>
      </c>
      <c r="R421" s="176" t="s">
        <v>283</v>
      </c>
      <c r="S421" s="176" t="s">
        <v>204</v>
      </c>
      <c r="T421" s="177" t="s">
        <v>204</v>
      </c>
      <c r="U421" s="162">
        <v>0</v>
      </c>
      <c r="V421" s="162">
        <f>ROUND(E421*U421,2)</f>
        <v>0</v>
      </c>
      <c r="W421" s="162"/>
      <c r="X421" s="162" t="s">
        <v>284</v>
      </c>
      <c r="Y421" s="152"/>
      <c r="Z421" s="152"/>
      <c r="AA421" s="152"/>
      <c r="AB421" s="152"/>
      <c r="AC421" s="152"/>
      <c r="AD421" s="152"/>
      <c r="AE421" s="152"/>
      <c r="AF421" s="152"/>
      <c r="AG421" s="152" t="s">
        <v>285</v>
      </c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1" x14ac:dyDescent="0.2">
      <c r="A422" s="159"/>
      <c r="B422" s="160"/>
      <c r="C422" s="252" t="s">
        <v>649</v>
      </c>
      <c r="D422" s="253"/>
      <c r="E422" s="253"/>
      <c r="F422" s="253"/>
      <c r="G422" s="253"/>
      <c r="H422" s="162"/>
      <c r="I422" s="162"/>
      <c r="J422" s="162"/>
      <c r="K422" s="162"/>
      <c r="L422" s="162"/>
      <c r="M422" s="162"/>
      <c r="N422" s="161"/>
      <c r="O422" s="161"/>
      <c r="P422" s="161"/>
      <c r="Q422" s="161"/>
      <c r="R422" s="162"/>
      <c r="S422" s="162"/>
      <c r="T422" s="162"/>
      <c r="U422" s="162"/>
      <c r="V422" s="162"/>
      <c r="W422" s="162"/>
      <c r="X422" s="162"/>
      <c r="Y422" s="152"/>
      <c r="Z422" s="152"/>
      <c r="AA422" s="152"/>
      <c r="AB422" s="152"/>
      <c r="AC422" s="152"/>
      <c r="AD422" s="152"/>
      <c r="AE422" s="152"/>
      <c r="AF422" s="152"/>
      <c r="AG422" s="152" t="s">
        <v>155</v>
      </c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1" x14ac:dyDescent="0.2">
      <c r="A423" s="159"/>
      <c r="B423" s="160"/>
      <c r="C423" s="193" t="s">
        <v>650</v>
      </c>
      <c r="D423" s="184"/>
      <c r="E423" s="185">
        <v>23.73</v>
      </c>
      <c r="F423" s="162"/>
      <c r="G423" s="162"/>
      <c r="H423" s="162"/>
      <c r="I423" s="162"/>
      <c r="J423" s="162"/>
      <c r="K423" s="162"/>
      <c r="L423" s="162"/>
      <c r="M423" s="162"/>
      <c r="N423" s="161"/>
      <c r="O423" s="161"/>
      <c r="P423" s="161"/>
      <c r="Q423" s="161"/>
      <c r="R423" s="162"/>
      <c r="S423" s="162"/>
      <c r="T423" s="162"/>
      <c r="U423" s="162"/>
      <c r="V423" s="162"/>
      <c r="W423" s="162"/>
      <c r="X423" s="162"/>
      <c r="Y423" s="152"/>
      <c r="Z423" s="152"/>
      <c r="AA423" s="152"/>
      <c r="AB423" s="152"/>
      <c r="AC423" s="152"/>
      <c r="AD423" s="152"/>
      <c r="AE423" s="152"/>
      <c r="AF423" s="152"/>
      <c r="AG423" s="152" t="s">
        <v>214</v>
      </c>
      <c r="AH423" s="152">
        <v>0</v>
      </c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x14ac:dyDescent="0.2">
      <c r="A424" s="164" t="s">
        <v>146</v>
      </c>
      <c r="B424" s="165" t="s">
        <v>113</v>
      </c>
      <c r="C424" s="179" t="s">
        <v>114</v>
      </c>
      <c r="D424" s="166"/>
      <c r="E424" s="167"/>
      <c r="F424" s="168"/>
      <c r="G424" s="168">
        <f>SUMIF(AG425:AG425,"&lt;&gt;NOR",G425:G425)</f>
        <v>0</v>
      </c>
      <c r="H424" s="168"/>
      <c r="I424" s="168">
        <f>SUM(I425:I425)</f>
        <v>23692</v>
      </c>
      <c r="J424" s="168"/>
      <c r="K424" s="168">
        <f>SUM(K425:K425)</f>
        <v>560.01</v>
      </c>
      <c r="L424" s="168"/>
      <c r="M424" s="168">
        <f>SUM(M425:M425)</f>
        <v>0</v>
      </c>
      <c r="N424" s="167"/>
      <c r="O424" s="167">
        <f>SUM(O425:O425)</f>
        <v>0.12</v>
      </c>
      <c r="P424" s="167"/>
      <c r="Q424" s="167">
        <f>SUM(Q425:Q425)</f>
        <v>0</v>
      </c>
      <c r="R424" s="168"/>
      <c r="S424" s="168"/>
      <c r="T424" s="169"/>
      <c r="U424" s="163"/>
      <c r="V424" s="163">
        <f>SUM(V425:V425)</f>
        <v>1.18</v>
      </c>
      <c r="W424" s="163"/>
      <c r="X424" s="163"/>
      <c r="AG424" t="s">
        <v>147</v>
      </c>
    </row>
    <row r="425" spans="1:60" outlineLevel="1" x14ac:dyDescent="0.2">
      <c r="A425" s="186">
        <v>125</v>
      </c>
      <c r="B425" s="187" t="s">
        <v>651</v>
      </c>
      <c r="C425" s="194" t="s">
        <v>652</v>
      </c>
      <c r="D425" s="188" t="s">
        <v>364</v>
      </c>
      <c r="E425" s="189">
        <v>23.5</v>
      </c>
      <c r="F425" s="190"/>
      <c r="G425" s="191">
        <f>ROUND(E425*F425,2)</f>
        <v>0</v>
      </c>
      <c r="H425" s="190">
        <v>1008.17</v>
      </c>
      <c r="I425" s="191">
        <f>ROUND(E425*H425,2)</f>
        <v>23692</v>
      </c>
      <c r="J425" s="190">
        <v>23.83</v>
      </c>
      <c r="K425" s="191">
        <f>ROUND(E425*J425,2)</f>
        <v>560.01</v>
      </c>
      <c r="L425" s="191">
        <v>21</v>
      </c>
      <c r="M425" s="191">
        <f>G425*(1+L425/100)</f>
        <v>0</v>
      </c>
      <c r="N425" s="189">
        <v>5.2500000000000003E-3</v>
      </c>
      <c r="O425" s="189">
        <f>ROUND(E425*N425,2)</f>
        <v>0.12</v>
      </c>
      <c r="P425" s="189">
        <v>0</v>
      </c>
      <c r="Q425" s="189">
        <f>ROUND(E425*P425,2)</f>
        <v>0</v>
      </c>
      <c r="R425" s="191"/>
      <c r="S425" s="191" t="s">
        <v>204</v>
      </c>
      <c r="T425" s="192" t="s">
        <v>204</v>
      </c>
      <c r="U425" s="162">
        <v>0.05</v>
      </c>
      <c r="V425" s="162">
        <f>ROUND(E425*U425,2)</f>
        <v>1.18</v>
      </c>
      <c r="W425" s="162"/>
      <c r="X425" s="162" t="s">
        <v>205</v>
      </c>
      <c r="Y425" s="152"/>
      <c r="Z425" s="152"/>
      <c r="AA425" s="152"/>
      <c r="AB425" s="152"/>
      <c r="AC425" s="152"/>
      <c r="AD425" s="152"/>
      <c r="AE425" s="152"/>
      <c r="AF425" s="152"/>
      <c r="AG425" s="152" t="s">
        <v>206</v>
      </c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x14ac:dyDescent="0.2">
      <c r="A426" s="164" t="s">
        <v>146</v>
      </c>
      <c r="B426" s="165" t="s">
        <v>89</v>
      </c>
      <c r="C426" s="179" t="s">
        <v>90</v>
      </c>
      <c r="D426" s="166"/>
      <c r="E426" s="167"/>
      <c r="F426" s="168"/>
      <c r="G426" s="168">
        <f>SUMIF(AG427:AG432,"&lt;&gt;NOR",G427:G432)</f>
        <v>0</v>
      </c>
      <c r="H426" s="168"/>
      <c r="I426" s="168">
        <f>SUM(I427:I432)</f>
        <v>0</v>
      </c>
      <c r="J426" s="168"/>
      <c r="K426" s="168">
        <f>SUM(K427:K432)</f>
        <v>197120</v>
      </c>
      <c r="L426" s="168"/>
      <c r="M426" s="168">
        <f>SUM(M427:M432)</f>
        <v>0</v>
      </c>
      <c r="N426" s="167"/>
      <c r="O426" s="167">
        <f>SUM(O427:O432)</f>
        <v>0</v>
      </c>
      <c r="P426" s="167"/>
      <c r="Q426" s="167">
        <f>SUM(Q427:Q432)</f>
        <v>0</v>
      </c>
      <c r="R426" s="168"/>
      <c r="S426" s="168"/>
      <c r="T426" s="169"/>
      <c r="U426" s="163"/>
      <c r="V426" s="163">
        <f>SUM(V427:V432)</f>
        <v>0</v>
      </c>
      <c r="W426" s="163"/>
      <c r="X426" s="163"/>
      <c r="AG426" t="s">
        <v>147</v>
      </c>
    </row>
    <row r="427" spans="1:60" ht="22.5" outlineLevel="1" x14ac:dyDescent="0.2">
      <c r="A427" s="171">
        <v>126</v>
      </c>
      <c r="B427" s="172" t="s">
        <v>653</v>
      </c>
      <c r="C427" s="180" t="s">
        <v>791</v>
      </c>
      <c r="D427" s="173" t="s">
        <v>588</v>
      </c>
      <c r="E427" s="174">
        <v>56</v>
      </c>
      <c r="F427" s="175"/>
      <c r="G427" s="176">
        <f>ROUND(E427*F427,2)</f>
        <v>0</v>
      </c>
      <c r="H427" s="175">
        <v>0</v>
      </c>
      <c r="I427" s="176">
        <f>ROUND(E427*H427,2)</f>
        <v>0</v>
      </c>
      <c r="J427" s="175">
        <v>3520</v>
      </c>
      <c r="K427" s="176">
        <f>ROUND(E427*J427,2)</f>
        <v>197120</v>
      </c>
      <c r="L427" s="176">
        <v>21</v>
      </c>
      <c r="M427" s="176">
        <f>G427*(1+L427/100)</f>
        <v>0</v>
      </c>
      <c r="N427" s="174">
        <v>0</v>
      </c>
      <c r="O427" s="174">
        <f>ROUND(E427*N427,2)</f>
        <v>0</v>
      </c>
      <c r="P427" s="174">
        <v>0</v>
      </c>
      <c r="Q427" s="174">
        <f>ROUND(E427*P427,2)</f>
        <v>0</v>
      </c>
      <c r="R427" s="176"/>
      <c r="S427" s="176" t="s">
        <v>151</v>
      </c>
      <c r="T427" s="177" t="s">
        <v>435</v>
      </c>
      <c r="U427" s="162">
        <v>0</v>
      </c>
      <c r="V427" s="162">
        <f>ROUND(E427*U427,2)</f>
        <v>0</v>
      </c>
      <c r="W427" s="162"/>
      <c r="X427" s="162" t="s">
        <v>205</v>
      </c>
      <c r="Y427" s="152"/>
      <c r="Z427" s="152"/>
      <c r="AA427" s="152"/>
      <c r="AB427" s="152"/>
      <c r="AC427" s="152"/>
      <c r="AD427" s="152"/>
      <c r="AE427" s="152"/>
      <c r="AF427" s="152"/>
      <c r="AG427" s="152" t="s">
        <v>206</v>
      </c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1" x14ac:dyDescent="0.2">
      <c r="A428" s="159"/>
      <c r="B428" s="160"/>
      <c r="C428" s="252" t="s">
        <v>655</v>
      </c>
      <c r="D428" s="253"/>
      <c r="E428" s="253"/>
      <c r="F428" s="253"/>
      <c r="G428" s="253"/>
      <c r="H428" s="162"/>
      <c r="I428" s="162"/>
      <c r="J428" s="162"/>
      <c r="K428" s="162"/>
      <c r="L428" s="162"/>
      <c r="M428" s="162"/>
      <c r="N428" s="161"/>
      <c r="O428" s="161"/>
      <c r="P428" s="161"/>
      <c r="Q428" s="161"/>
      <c r="R428" s="162"/>
      <c r="S428" s="162"/>
      <c r="T428" s="162"/>
      <c r="U428" s="162"/>
      <c r="V428" s="162"/>
      <c r="W428" s="162"/>
      <c r="X428" s="162"/>
      <c r="Y428" s="152"/>
      <c r="Z428" s="152"/>
      <c r="AA428" s="152"/>
      <c r="AB428" s="152"/>
      <c r="AC428" s="152"/>
      <c r="AD428" s="152"/>
      <c r="AE428" s="152"/>
      <c r="AF428" s="152"/>
      <c r="AG428" s="152" t="s">
        <v>155</v>
      </c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1" x14ac:dyDescent="0.2">
      <c r="A429" s="159"/>
      <c r="B429" s="160"/>
      <c r="C429" s="254" t="s">
        <v>656</v>
      </c>
      <c r="D429" s="255"/>
      <c r="E429" s="255"/>
      <c r="F429" s="255"/>
      <c r="G429" s="255"/>
      <c r="H429" s="162"/>
      <c r="I429" s="162"/>
      <c r="J429" s="162"/>
      <c r="K429" s="162"/>
      <c r="L429" s="162"/>
      <c r="M429" s="162"/>
      <c r="N429" s="161"/>
      <c r="O429" s="161"/>
      <c r="P429" s="161"/>
      <c r="Q429" s="161"/>
      <c r="R429" s="162"/>
      <c r="S429" s="162"/>
      <c r="T429" s="162"/>
      <c r="U429" s="162"/>
      <c r="V429" s="162"/>
      <c r="W429" s="162"/>
      <c r="X429" s="162"/>
      <c r="Y429" s="152"/>
      <c r="Z429" s="152"/>
      <c r="AA429" s="152"/>
      <c r="AB429" s="152"/>
      <c r="AC429" s="152"/>
      <c r="AD429" s="152"/>
      <c r="AE429" s="152"/>
      <c r="AF429" s="152"/>
      <c r="AG429" s="152" t="s">
        <v>155</v>
      </c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outlineLevel="1" x14ac:dyDescent="0.2">
      <c r="A430" s="159"/>
      <c r="B430" s="160"/>
      <c r="C430" s="254" t="s">
        <v>657</v>
      </c>
      <c r="D430" s="255"/>
      <c r="E430" s="255"/>
      <c r="F430" s="255"/>
      <c r="G430" s="255"/>
      <c r="H430" s="162"/>
      <c r="I430" s="162"/>
      <c r="J430" s="162"/>
      <c r="K430" s="162"/>
      <c r="L430" s="162"/>
      <c r="M430" s="162"/>
      <c r="N430" s="161"/>
      <c r="O430" s="161"/>
      <c r="P430" s="161"/>
      <c r="Q430" s="161"/>
      <c r="R430" s="162"/>
      <c r="S430" s="162"/>
      <c r="T430" s="162"/>
      <c r="U430" s="162"/>
      <c r="V430" s="162"/>
      <c r="W430" s="162"/>
      <c r="X430" s="162"/>
      <c r="Y430" s="152"/>
      <c r="Z430" s="152"/>
      <c r="AA430" s="152"/>
      <c r="AB430" s="152"/>
      <c r="AC430" s="152"/>
      <c r="AD430" s="152"/>
      <c r="AE430" s="152"/>
      <c r="AF430" s="152"/>
      <c r="AG430" s="152" t="s">
        <v>155</v>
      </c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1" x14ac:dyDescent="0.2">
      <c r="A431" s="159"/>
      <c r="B431" s="160"/>
      <c r="C431" s="254" t="s">
        <v>658</v>
      </c>
      <c r="D431" s="255"/>
      <c r="E431" s="255"/>
      <c r="F431" s="255"/>
      <c r="G431" s="255"/>
      <c r="H431" s="162"/>
      <c r="I431" s="162"/>
      <c r="J431" s="162"/>
      <c r="K431" s="162"/>
      <c r="L431" s="162"/>
      <c r="M431" s="162"/>
      <c r="N431" s="161"/>
      <c r="O431" s="161"/>
      <c r="P431" s="161"/>
      <c r="Q431" s="161"/>
      <c r="R431" s="162"/>
      <c r="S431" s="162"/>
      <c r="T431" s="162"/>
      <c r="U431" s="162"/>
      <c r="V431" s="162"/>
      <c r="W431" s="162"/>
      <c r="X431" s="162"/>
      <c r="Y431" s="152"/>
      <c r="Z431" s="152"/>
      <c r="AA431" s="152"/>
      <c r="AB431" s="152"/>
      <c r="AC431" s="152"/>
      <c r="AD431" s="152"/>
      <c r="AE431" s="152"/>
      <c r="AF431" s="152"/>
      <c r="AG431" s="152" t="s">
        <v>155</v>
      </c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1" x14ac:dyDescent="0.2">
      <c r="A432" s="159"/>
      <c r="B432" s="160"/>
      <c r="C432" s="254" t="s">
        <v>654</v>
      </c>
      <c r="D432" s="255"/>
      <c r="E432" s="255"/>
      <c r="F432" s="255"/>
      <c r="G432" s="255"/>
      <c r="H432" s="162"/>
      <c r="I432" s="162"/>
      <c r="J432" s="162"/>
      <c r="K432" s="162"/>
      <c r="L432" s="162"/>
      <c r="M432" s="162"/>
      <c r="N432" s="161"/>
      <c r="O432" s="161"/>
      <c r="P432" s="161"/>
      <c r="Q432" s="161"/>
      <c r="R432" s="162"/>
      <c r="S432" s="162"/>
      <c r="T432" s="162"/>
      <c r="U432" s="162"/>
      <c r="V432" s="162"/>
      <c r="W432" s="162"/>
      <c r="X432" s="162"/>
      <c r="Y432" s="152"/>
      <c r="Z432" s="152"/>
      <c r="AA432" s="152"/>
      <c r="AB432" s="152"/>
      <c r="AC432" s="152"/>
      <c r="AD432" s="152"/>
      <c r="AE432" s="152"/>
      <c r="AF432" s="152"/>
      <c r="AG432" s="152" t="s">
        <v>155</v>
      </c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33" x14ac:dyDescent="0.2">
      <c r="A433" s="3"/>
      <c r="B433" s="4"/>
      <c r="C433" s="181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AE433">
        <v>15</v>
      </c>
      <c r="AF433">
        <v>21</v>
      </c>
      <c r="AG433" t="s">
        <v>133</v>
      </c>
    </row>
    <row r="434" spans="1:33" x14ac:dyDescent="0.2">
      <c r="A434" s="155"/>
      <c r="B434" s="156" t="s">
        <v>29</v>
      </c>
      <c r="C434" s="182"/>
      <c r="D434" s="157"/>
      <c r="E434" s="158"/>
      <c r="F434" s="158"/>
      <c r="G434" s="170">
        <f>G8+G62+G101+G137+G163+G178+G196+G204+G222+G269+G280+G311+G320+G379+G381+G390+G397+G419+G424+G426</f>
        <v>0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AE434">
        <f>SUMIF(L7:L432,AE433,G7:G432)</f>
        <v>0</v>
      </c>
      <c r="AF434">
        <f>SUMIF(L7:L432,AF433,G7:G432)</f>
        <v>0</v>
      </c>
      <c r="AG434" t="s">
        <v>197</v>
      </c>
    </row>
    <row r="435" spans="1:33" x14ac:dyDescent="0.2">
      <c r="C435" s="183"/>
      <c r="D435" s="10"/>
      <c r="AG435" t="s">
        <v>198</v>
      </c>
    </row>
    <row r="436" spans="1:33" x14ac:dyDescent="0.2">
      <c r="D436" s="10"/>
    </row>
    <row r="437" spans="1:33" x14ac:dyDescent="0.2">
      <c r="D437" s="10"/>
    </row>
    <row r="438" spans="1:33" x14ac:dyDescent="0.2">
      <c r="D438" s="10"/>
    </row>
    <row r="439" spans="1:33" x14ac:dyDescent="0.2">
      <c r="D439" s="10"/>
    </row>
    <row r="440" spans="1:33" x14ac:dyDescent="0.2">
      <c r="D440" s="10"/>
    </row>
    <row r="441" spans="1:33" x14ac:dyDescent="0.2">
      <c r="D441" s="10"/>
    </row>
    <row r="442" spans="1:33" x14ac:dyDescent="0.2">
      <c r="D442" s="10"/>
    </row>
    <row r="443" spans="1:33" x14ac:dyDescent="0.2">
      <c r="D443" s="10"/>
    </row>
    <row r="444" spans="1:33" x14ac:dyDescent="0.2">
      <c r="D444" s="10"/>
    </row>
    <row r="445" spans="1:33" x14ac:dyDescent="0.2">
      <c r="D445" s="10"/>
    </row>
    <row r="446" spans="1:33" x14ac:dyDescent="0.2">
      <c r="D446" s="10"/>
    </row>
    <row r="447" spans="1:33" x14ac:dyDescent="0.2">
      <c r="D447" s="10"/>
    </row>
    <row r="448" spans="1:33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6">
    <mergeCell ref="C12:G12"/>
    <mergeCell ref="A1:G1"/>
    <mergeCell ref="C2:G2"/>
    <mergeCell ref="C3:G3"/>
    <mergeCell ref="C4:G4"/>
    <mergeCell ref="C10:G10"/>
    <mergeCell ref="C76:G76"/>
    <mergeCell ref="C15:G15"/>
    <mergeCell ref="C23:G23"/>
    <mergeCell ref="C25:G25"/>
    <mergeCell ref="C27:G27"/>
    <mergeCell ref="C30:G30"/>
    <mergeCell ref="C32:G32"/>
    <mergeCell ref="C50:G50"/>
    <mergeCell ref="C58:G58"/>
    <mergeCell ref="C64:G64"/>
    <mergeCell ref="C72:G72"/>
    <mergeCell ref="C74:G74"/>
    <mergeCell ref="C186:G186"/>
    <mergeCell ref="C89:G89"/>
    <mergeCell ref="C94:G94"/>
    <mergeCell ref="C103:G103"/>
    <mergeCell ref="C120:G120"/>
    <mergeCell ref="C124:G124"/>
    <mergeCell ref="C139:G139"/>
    <mergeCell ref="C143:G143"/>
    <mergeCell ref="C148:G148"/>
    <mergeCell ref="C165:G165"/>
    <mergeCell ref="C170:G170"/>
    <mergeCell ref="C173:G173"/>
    <mergeCell ref="C313:G313"/>
    <mergeCell ref="C190:G190"/>
    <mergeCell ref="C193:G193"/>
    <mergeCell ref="C198:G198"/>
    <mergeCell ref="C200:G200"/>
    <mergeCell ref="C201:G201"/>
    <mergeCell ref="C255:G255"/>
    <mergeCell ref="C259:G259"/>
    <mergeCell ref="C263:G263"/>
    <mergeCell ref="C274:G274"/>
    <mergeCell ref="C282:G282"/>
    <mergeCell ref="C309:G309"/>
    <mergeCell ref="C357:G357"/>
    <mergeCell ref="C314:G314"/>
    <mergeCell ref="C316:G316"/>
    <mergeCell ref="C318:G318"/>
    <mergeCell ref="C322:G322"/>
    <mergeCell ref="C328:G328"/>
    <mergeCell ref="C337:G337"/>
    <mergeCell ref="C339:G339"/>
    <mergeCell ref="C341:G341"/>
    <mergeCell ref="C344:G344"/>
    <mergeCell ref="C349:G349"/>
    <mergeCell ref="C355:G355"/>
    <mergeCell ref="C399:G399"/>
    <mergeCell ref="C361:G361"/>
    <mergeCell ref="C362:G362"/>
    <mergeCell ref="C363:G363"/>
    <mergeCell ref="C364:G364"/>
    <mergeCell ref="C366:G366"/>
    <mergeCell ref="C367:G367"/>
    <mergeCell ref="C368:G368"/>
    <mergeCell ref="C369:G369"/>
    <mergeCell ref="C383:G383"/>
    <mergeCell ref="C385:G385"/>
    <mergeCell ref="C392:G392"/>
    <mergeCell ref="C429:G429"/>
    <mergeCell ref="C430:G430"/>
    <mergeCell ref="C431:G431"/>
    <mergeCell ref="C432:G432"/>
    <mergeCell ref="C402:G402"/>
    <mergeCell ref="C404:G404"/>
    <mergeCell ref="C406:G406"/>
    <mergeCell ref="C415:G415"/>
    <mergeCell ref="C422:G422"/>
    <mergeCell ref="C428:G4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91C1-86B8-47E6-8405-756C61F29197}">
  <sheetPr>
    <outlinePr summaryBelow="0"/>
  </sheetPr>
  <dimension ref="A1:BH5000"/>
  <sheetViews>
    <sheetView workbookViewId="0">
      <pane ySplit="7" topLeftCell="A8" activePane="bottomLeft" state="frozen"/>
      <selection pane="bottomLeft" activeCell="Z18" sqref="Z18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199</v>
      </c>
      <c r="B1" s="256"/>
      <c r="C1" s="256"/>
      <c r="D1" s="256"/>
      <c r="E1" s="256"/>
      <c r="F1" s="256"/>
      <c r="G1" s="256"/>
      <c r="AG1" t="s">
        <v>118</v>
      </c>
    </row>
    <row r="2" spans="1:60" ht="24.95" customHeight="1" x14ac:dyDescent="0.2">
      <c r="A2" s="144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119</v>
      </c>
    </row>
    <row r="3" spans="1:60" ht="24.95" customHeight="1" x14ac:dyDescent="0.2">
      <c r="A3" s="144" t="s">
        <v>8</v>
      </c>
      <c r="B3" s="49" t="s">
        <v>53</v>
      </c>
      <c r="C3" s="257" t="s">
        <v>54</v>
      </c>
      <c r="D3" s="258"/>
      <c r="E3" s="258"/>
      <c r="F3" s="258"/>
      <c r="G3" s="259"/>
      <c r="AC3" s="126" t="s">
        <v>119</v>
      </c>
      <c r="AG3" t="s">
        <v>123</v>
      </c>
    </row>
    <row r="4" spans="1:60" ht="24.95" customHeight="1" x14ac:dyDescent="0.2">
      <c r="A4" s="145" t="s">
        <v>9</v>
      </c>
      <c r="B4" s="146" t="s">
        <v>47</v>
      </c>
      <c r="C4" s="260" t="s">
        <v>55</v>
      </c>
      <c r="D4" s="261"/>
      <c r="E4" s="261"/>
      <c r="F4" s="261"/>
      <c r="G4" s="262"/>
      <c r="AG4" t="s">
        <v>124</v>
      </c>
    </row>
    <row r="5" spans="1:60" x14ac:dyDescent="0.2">
      <c r="D5" s="10"/>
    </row>
    <row r="6" spans="1:60" ht="38.25" x14ac:dyDescent="0.2">
      <c r="A6" s="148" t="s">
        <v>125</v>
      </c>
      <c r="B6" s="150" t="s">
        <v>126</v>
      </c>
      <c r="C6" s="150" t="s">
        <v>127</v>
      </c>
      <c r="D6" s="149" t="s">
        <v>128</v>
      </c>
      <c r="E6" s="148" t="s">
        <v>129</v>
      </c>
      <c r="F6" s="147" t="s">
        <v>130</v>
      </c>
      <c r="G6" s="148" t="s">
        <v>29</v>
      </c>
      <c r="H6" s="151" t="s">
        <v>30</v>
      </c>
      <c r="I6" s="151" t="s">
        <v>131</v>
      </c>
      <c r="J6" s="151" t="s">
        <v>31</v>
      </c>
      <c r="K6" s="151" t="s">
        <v>132</v>
      </c>
      <c r="L6" s="151" t="s">
        <v>133</v>
      </c>
      <c r="M6" s="151" t="s">
        <v>134</v>
      </c>
      <c r="N6" s="151" t="s">
        <v>135</v>
      </c>
      <c r="O6" s="151" t="s">
        <v>136</v>
      </c>
      <c r="P6" s="151" t="s">
        <v>137</v>
      </c>
      <c r="Q6" s="151" t="s">
        <v>138</v>
      </c>
      <c r="R6" s="151" t="s">
        <v>139</v>
      </c>
      <c r="S6" s="151" t="s">
        <v>140</v>
      </c>
      <c r="T6" s="151" t="s">
        <v>141</v>
      </c>
      <c r="U6" s="151" t="s">
        <v>142</v>
      </c>
      <c r="V6" s="151" t="s">
        <v>143</v>
      </c>
      <c r="W6" s="151" t="s">
        <v>144</v>
      </c>
      <c r="X6" s="151" t="s">
        <v>145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</row>
    <row r="8" spans="1:60" x14ac:dyDescent="0.2">
      <c r="A8" s="164" t="s">
        <v>146</v>
      </c>
      <c r="B8" s="165" t="s">
        <v>109</v>
      </c>
      <c r="C8" s="179" t="s">
        <v>110</v>
      </c>
      <c r="D8" s="166"/>
      <c r="E8" s="167"/>
      <c r="F8" s="168"/>
      <c r="G8" s="168">
        <f>SUMIF(AG9:AG34,"&lt;&gt;NOR",G9:G34)</f>
        <v>0</v>
      </c>
      <c r="H8" s="168"/>
      <c r="I8" s="168">
        <f>SUM(I9:I34)</f>
        <v>0</v>
      </c>
      <c r="J8" s="168"/>
      <c r="K8" s="168">
        <f>SUM(K9:K34)</f>
        <v>0</v>
      </c>
      <c r="L8" s="168"/>
      <c r="M8" s="168">
        <f>SUM(M9:M34)</f>
        <v>0</v>
      </c>
      <c r="N8" s="167"/>
      <c r="O8" s="167">
        <f>SUM(O9:O34)</f>
        <v>0</v>
      </c>
      <c r="P8" s="167"/>
      <c r="Q8" s="167">
        <f>SUM(Q9:Q34)</f>
        <v>0</v>
      </c>
      <c r="R8" s="168"/>
      <c r="S8" s="168"/>
      <c r="T8" s="169"/>
      <c r="U8" s="163"/>
      <c r="V8" s="163">
        <f>SUM(V9:V34)</f>
        <v>0</v>
      </c>
      <c r="W8" s="163"/>
      <c r="X8" s="163"/>
      <c r="AG8" t="s">
        <v>147</v>
      </c>
    </row>
    <row r="9" spans="1:60" outlineLevel="1" x14ac:dyDescent="0.2">
      <c r="A9" s="186">
        <v>1</v>
      </c>
      <c r="B9" s="187" t="s">
        <v>659</v>
      </c>
      <c r="C9" s="194" t="s">
        <v>660</v>
      </c>
      <c r="D9" s="188" t="s">
        <v>661</v>
      </c>
      <c r="E9" s="189">
        <v>7</v>
      </c>
      <c r="F9" s="190"/>
      <c r="G9" s="191">
        <f t="shared" ref="G9:G34" si="0">ROUND(E9*F9,2)</f>
        <v>0</v>
      </c>
      <c r="H9" s="190">
        <v>0</v>
      </c>
      <c r="I9" s="191">
        <f t="shared" ref="I9:I34" si="1">ROUND(E9*H9,2)</f>
        <v>0</v>
      </c>
      <c r="J9" s="190">
        <v>0</v>
      </c>
      <c r="K9" s="191">
        <f t="shared" ref="K9:K34" si="2">ROUND(E9*J9,2)</f>
        <v>0</v>
      </c>
      <c r="L9" s="191">
        <v>21</v>
      </c>
      <c r="M9" s="191">
        <f t="shared" ref="M9:M34" si="3">G9*(1+L9/100)</f>
        <v>0</v>
      </c>
      <c r="N9" s="189">
        <v>0</v>
      </c>
      <c r="O9" s="189">
        <f t="shared" ref="O9:O34" si="4">ROUND(E9*N9,2)</f>
        <v>0</v>
      </c>
      <c r="P9" s="189">
        <v>0</v>
      </c>
      <c r="Q9" s="189">
        <f t="shared" ref="Q9:Q34" si="5">ROUND(E9*P9,2)</f>
        <v>0</v>
      </c>
      <c r="R9" s="191"/>
      <c r="S9" s="191" t="s">
        <v>151</v>
      </c>
      <c r="T9" s="192" t="s">
        <v>152</v>
      </c>
      <c r="U9" s="162">
        <v>0</v>
      </c>
      <c r="V9" s="162">
        <f t="shared" ref="V9:V34" si="6">ROUND(E9*U9,2)</f>
        <v>0</v>
      </c>
      <c r="W9" s="162"/>
      <c r="X9" s="162" t="s">
        <v>205</v>
      </c>
      <c r="Y9" s="152"/>
      <c r="Z9" s="152"/>
      <c r="AA9" s="152"/>
      <c r="AB9" s="152"/>
      <c r="AC9" s="152"/>
      <c r="AD9" s="152"/>
      <c r="AE9" s="152"/>
      <c r="AF9" s="152"/>
      <c r="AG9" s="152" t="s">
        <v>662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6">
        <v>2</v>
      </c>
      <c r="B10" s="187" t="s">
        <v>663</v>
      </c>
      <c r="C10" s="194" t="s">
        <v>664</v>
      </c>
      <c r="D10" s="188" t="s">
        <v>661</v>
      </c>
      <c r="E10" s="189">
        <v>14</v>
      </c>
      <c r="F10" s="190"/>
      <c r="G10" s="191">
        <f t="shared" si="0"/>
        <v>0</v>
      </c>
      <c r="H10" s="190">
        <v>0</v>
      </c>
      <c r="I10" s="191">
        <f t="shared" si="1"/>
        <v>0</v>
      </c>
      <c r="J10" s="190">
        <v>0</v>
      </c>
      <c r="K10" s="191">
        <f t="shared" si="2"/>
        <v>0</v>
      </c>
      <c r="L10" s="191">
        <v>21</v>
      </c>
      <c r="M10" s="191">
        <f t="shared" si="3"/>
        <v>0</v>
      </c>
      <c r="N10" s="189">
        <v>0</v>
      </c>
      <c r="O10" s="189">
        <f t="shared" si="4"/>
        <v>0</v>
      </c>
      <c r="P10" s="189">
        <v>0</v>
      </c>
      <c r="Q10" s="189">
        <f t="shared" si="5"/>
        <v>0</v>
      </c>
      <c r="R10" s="191"/>
      <c r="S10" s="191" t="s">
        <v>151</v>
      </c>
      <c r="T10" s="192" t="s">
        <v>152</v>
      </c>
      <c r="U10" s="162">
        <v>0</v>
      </c>
      <c r="V10" s="162">
        <f t="shared" si="6"/>
        <v>0</v>
      </c>
      <c r="W10" s="162"/>
      <c r="X10" s="162" t="s">
        <v>205</v>
      </c>
      <c r="Y10" s="152"/>
      <c r="Z10" s="152"/>
      <c r="AA10" s="152"/>
      <c r="AB10" s="152"/>
      <c r="AC10" s="152"/>
      <c r="AD10" s="152"/>
      <c r="AE10" s="152"/>
      <c r="AF10" s="152"/>
      <c r="AG10" s="152" t="s">
        <v>662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6">
        <v>3</v>
      </c>
      <c r="B11" s="187" t="s">
        <v>665</v>
      </c>
      <c r="C11" s="194" t="s">
        <v>666</v>
      </c>
      <c r="D11" s="188" t="s">
        <v>661</v>
      </c>
      <c r="E11" s="189">
        <v>21</v>
      </c>
      <c r="F11" s="190"/>
      <c r="G11" s="191">
        <f t="shared" si="0"/>
        <v>0</v>
      </c>
      <c r="H11" s="190">
        <v>0</v>
      </c>
      <c r="I11" s="191">
        <f t="shared" si="1"/>
        <v>0</v>
      </c>
      <c r="J11" s="190">
        <v>0</v>
      </c>
      <c r="K11" s="191">
        <f t="shared" si="2"/>
        <v>0</v>
      </c>
      <c r="L11" s="191">
        <v>21</v>
      </c>
      <c r="M11" s="191">
        <f t="shared" si="3"/>
        <v>0</v>
      </c>
      <c r="N11" s="189">
        <v>0</v>
      </c>
      <c r="O11" s="189">
        <f t="shared" si="4"/>
        <v>0</v>
      </c>
      <c r="P11" s="189">
        <v>0</v>
      </c>
      <c r="Q11" s="189">
        <f t="shared" si="5"/>
        <v>0</v>
      </c>
      <c r="R11" s="191"/>
      <c r="S11" s="191" t="s">
        <v>151</v>
      </c>
      <c r="T11" s="192" t="s">
        <v>152</v>
      </c>
      <c r="U11" s="162">
        <v>0</v>
      </c>
      <c r="V11" s="162">
        <f t="shared" si="6"/>
        <v>0</v>
      </c>
      <c r="W11" s="162"/>
      <c r="X11" s="162" t="s">
        <v>205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662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6">
        <v>4</v>
      </c>
      <c r="B12" s="187" t="s">
        <v>667</v>
      </c>
      <c r="C12" s="194" t="s">
        <v>668</v>
      </c>
      <c r="D12" s="188" t="s">
        <v>661</v>
      </c>
      <c r="E12" s="189">
        <v>56</v>
      </c>
      <c r="F12" s="190"/>
      <c r="G12" s="191">
        <f t="shared" si="0"/>
        <v>0</v>
      </c>
      <c r="H12" s="190">
        <v>0</v>
      </c>
      <c r="I12" s="191">
        <f t="shared" si="1"/>
        <v>0</v>
      </c>
      <c r="J12" s="190">
        <v>0</v>
      </c>
      <c r="K12" s="191">
        <f t="shared" si="2"/>
        <v>0</v>
      </c>
      <c r="L12" s="191">
        <v>21</v>
      </c>
      <c r="M12" s="191">
        <f t="shared" si="3"/>
        <v>0</v>
      </c>
      <c r="N12" s="189">
        <v>0</v>
      </c>
      <c r="O12" s="189">
        <f t="shared" si="4"/>
        <v>0</v>
      </c>
      <c r="P12" s="189">
        <v>0</v>
      </c>
      <c r="Q12" s="189">
        <f t="shared" si="5"/>
        <v>0</v>
      </c>
      <c r="R12" s="191"/>
      <c r="S12" s="191" t="s">
        <v>151</v>
      </c>
      <c r="T12" s="192" t="s">
        <v>152</v>
      </c>
      <c r="U12" s="162">
        <v>0</v>
      </c>
      <c r="V12" s="162">
        <f t="shared" si="6"/>
        <v>0</v>
      </c>
      <c r="W12" s="162"/>
      <c r="X12" s="162" t="s">
        <v>205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662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6">
        <v>5</v>
      </c>
      <c r="B13" s="187" t="s">
        <v>669</v>
      </c>
      <c r="C13" s="194" t="s">
        <v>670</v>
      </c>
      <c r="D13" s="188" t="s">
        <v>364</v>
      </c>
      <c r="E13" s="189">
        <v>180</v>
      </c>
      <c r="F13" s="190"/>
      <c r="G13" s="191">
        <f t="shared" si="0"/>
        <v>0</v>
      </c>
      <c r="H13" s="190">
        <v>0</v>
      </c>
      <c r="I13" s="191">
        <f t="shared" si="1"/>
        <v>0</v>
      </c>
      <c r="J13" s="190">
        <v>0</v>
      </c>
      <c r="K13" s="191">
        <f t="shared" si="2"/>
        <v>0</v>
      </c>
      <c r="L13" s="191">
        <v>21</v>
      </c>
      <c r="M13" s="191">
        <f t="shared" si="3"/>
        <v>0</v>
      </c>
      <c r="N13" s="189">
        <v>0</v>
      </c>
      <c r="O13" s="189">
        <f t="shared" si="4"/>
        <v>0</v>
      </c>
      <c r="P13" s="189">
        <v>0</v>
      </c>
      <c r="Q13" s="189">
        <f t="shared" si="5"/>
        <v>0</v>
      </c>
      <c r="R13" s="191"/>
      <c r="S13" s="191" t="s">
        <v>151</v>
      </c>
      <c r="T13" s="192" t="s">
        <v>152</v>
      </c>
      <c r="U13" s="162">
        <v>0</v>
      </c>
      <c r="V13" s="162">
        <f t="shared" si="6"/>
        <v>0</v>
      </c>
      <c r="W13" s="162"/>
      <c r="X13" s="162" t="s">
        <v>205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662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6">
        <v>6</v>
      </c>
      <c r="B14" s="187" t="s">
        <v>671</v>
      </c>
      <c r="C14" s="194" t="s">
        <v>672</v>
      </c>
      <c r="D14" s="188" t="s">
        <v>364</v>
      </c>
      <c r="E14" s="189">
        <v>22</v>
      </c>
      <c r="F14" s="190"/>
      <c r="G14" s="191">
        <f t="shared" si="0"/>
        <v>0</v>
      </c>
      <c r="H14" s="190">
        <v>0</v>
      </c>
      <c r="I14" s="191">
        <f t="shared" si="1"/>
        <v>0</v>
      </c>
      <c r="J14" s="190">
        <v>0</v>
      </c>
      <c r="K14" s="191">
        <f t="shared" si="2"/>
        <v>0</v>
      </c>
      <c r="L14" s="191">
        <v>21</v>
      </c>
      <c r="M14" s="191">
        <f t="shared" si="3"/>
        <v>0</v>
      </c>
      <c r="N14" s="189">
        <v>0</v>
      </c>
      <c r="O14" s="189">
        <f t="shared" si="4"/>
        <v>0</v>
      </c>
      <c r="P14" s="189">
        <v>0</v>
      </c>
      <c r="Q14" s="189">
        <f t="shared" si="5"/>
        <v>0</v>
      </c>
      <c r="R14" s="191"/>
      <c r="S14" s="191" t="s">
        <v>151</v>
      </c>
      <c r="T14" s="192" t="s">
        <v>152</v>
      </c>
      <c r="U14" s="162">
        <v>0</v>
      </c>
      <c r="V14" s="162">
        <f t="shared" si="6"/>
        <v>0</v>
      </c>
      <c r="W14" s="162"/>
      <c r="X14" s="162" t="s">
        <v>205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662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 x14ac:dyDescent="0.2">
      <c r="A15" s="186">
        <v>7</v>
      </c>
      <c r="B15" s="187" t="s">
        <v>673</v>
      </c>
      <c r="C15" s="194" t="s">
        <v>674</v>
      </c>
      <c r="D15" s="188" t="s">
        <v>661</v>
      </c>
      <c r="E15" s="189">
        <v>2</v>
      </c>
      <c r="F15" s="190"/>
      <c r="G15" s="191">
        <f t="shared" si="0"/>
        <v>0</v>
      </c>
      <c r="H15" s="190">
        <v>0</v>
      </c>
      <c r="I15" s="191">
        <f t="shared" si="1"/>
        <v>0</v>
      </c>
      <c r="J15" s="190">
        <v>0</v>
      </c>
      <c r="K15" s="191">
        <f t="shared" si="2"/>
        <v>0</v>
      </c>
      <c r="L15" s="191">
        <v>21</v>
      </c>
      <c r="M15" s="191">
        <f t="shared" si="3"/>
        <v>0</v>
      </c>
      <c r="N15" s="189">
        <v>0</v>
      </c>
      <c r="O15" s="189">
        <f t="shared" si="4"/>
        <v>0</v>
      </c>
      <c r="P15" s="189">
        <v>0</v>
      </c>
      <c r="Q15" s="189">
        <f t="shared" si="5"/>
        <v>0</v>
      </c>
      <c r="R15" s="191"/>
      <c r="S15" s="191" t="s">
        <v>151</v>
      </c>
      <c r="T15" s="192" t="s">
        <v>152</v>
      </c>
      <c r="U15" s="162">
        <v>0</v>
      </c>
      <c r="V15" s="162">
        <f t="shared" si="6"/>
        <v>0</v>
      </c>
      <c r="W15" s="162"/>
      <c r="X15" s="162" t="s">
        <v>205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662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6">
        <v>8</v>
      </c>
      <c r="B16" s="187" t="s">
        <v>675</v>
      </c>
      <c r="C16" s="194" t="s">
        <v>676</v>
      </c>
      <c r="D16" s="188" t="s">
        <v>661</v>
      </c>
      <c r="E16" s="189">
        <v>2</v>
      </c>
      <c r="F16" s="190"/>
      <c r="G16" s="191">
        <f t="shared" si="0"/>
        <v>0</v>
      </c>
      <c r="H16" s="190">
        <v>0</v>
      </c>
      <c r="I16" s="191">
        <f t="shared" si="1"/>
        <v>0</v>
      </c>
      <c r="J16" s="190">
        <v>0</v>
      </c>
      <c r="K16" s="191">
        <f t="shared" si="2"/>
        <v>0</v>
      </c>
      <c r="L16" s="191">
        <v>21</v>
      </c>
      <c r="M16" s="191">
        <f t="shared" si="3"/>
        <v>0</v>
      </c>
      <c r="N16" s="189">
        <v>0</v>
      </c>
      <c r="O16" s="189">
        <f t="shared" si="4"/>
        <v>0</v>
      </c>
      <c r="P16" s="189">
        <v>0</v>
      </c>
      <c r="Q16" s="189">
        <f t="shared" si="5"/>
        <v>0</v>
      </c>
      <c r="R16" s="191"/>
      <c r="S16" s="191" t="s">
        <v>151</v>
      </c>
      <c r="T16" s="192" t="s">
        <v>152</v>
      </c>
      <c r="U16" s="162">
        <v>0</v>
      </c>
      <c r="V16" s="162">
        <f t="shared" si="6"/>
        <v>0</v>
      </c>
      <c r="W16" s="162"/>
      <c r="X16" s="162" t="s">
        <v>205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662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6">
        <v>9</v>
      </c>
      <c r="B17" s="187" t="s">
        <v>677</v>
      </c>
      <c r="C17" s="194" t="s">
        <v>678</v>
      </c>
      <c r="D17" s="188" t="s">
        <v>661</v>
      </c>
      <c r="E17" s="189">
        <v>2</v>
      </c>
      <c r="F17" s="190"/>
      <c r="G17" s="191">
        <f t="shared" si="0"/>
        <v>0</v>
      </c>
      <c r="H17" s="190">
        <v>0</v>
      </c>
      <c r="I17" s="191">
        <f t="shared" si="1"/>
        <v>0</v>
      </c>
      <c r="J17" s="190">
        <v>0</v>
      </c>
      <c r="K17" s="191">
        <f t="shared" si="2"/>
        <v>0</v>
      </c>
      <c r="L17" s="191">
        <v>21</v>
      </c>
      <c r="M17" s="191">
        <f t="shared" si="3"/>
        <v>0</v>
      </c>
      <c r="N17" s="189">
        <v>0</v>
      </c>
      <c r="O17" s="189">
        <f t="shared" si="4"/>
        <v>0</v>
      </c>
      <c r="P17" s="189">
        <v>0</v>
      </c>
      <c r="Q17" s="189">
        <f t="shared" si="5"/>
        <v>0</v>
      </c>
      <c r="R17" s="191"/>
      <c r="S17" s="191" t="s">
        <v>151</v>
      </c>
      <c r="T17" s="192" t="s">
        <v>152</v>
      </c>
      <c r="U17" s="162">
        <v>0</v>
      </c>
      <c r="V17" s="162">
        <f t="shared" si="6"/>
        <v>0</v>
      </c>
      <c r="W17" s="162"/>
      <c r="X17" s="162" t="s">
        <v>205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662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86">
        <v>10</v>
      </c>
      <c r="B18" s="187" t="s">
        <v>679</v>
      </c>
      <c r="C18" s="194" t="s">
        <v>680</v>
      </c>
      <c r="D18" s="188" t="s">
        <v>661</v>
      </c>
      <c r="E18" s="189">
        <v>2</v>
      </c>
      <c r="F18" s="190"/>
      <c r="G18" s="191">
        <f t="shared" si="0"/>
        <v>0</v>
      </c>
      <c r="H18" s="190">
        <v>0</v>
      </c>
      <c r="I18" s="191">
        <f t="shared" si="1"/>
        <v>0</v>
      </c>
      <c r="J18" s="190">
        <v>0</v>
      </c>
      <c r="K18" s="191">
        <f t="shared" si="2"/>
        <v>0</v>
      </c>
      <c r="L18" s="191">
        <v>21</v>
      </c>
      <c r="M18" s="191">
        <f t="shared" si="3"/>
        <v>0</v>
      </c>
      <c r="N18" s="189">
        <v>0</v>
      </c>
      <c r="O18" s="189">
        <f t="shared" si="4"/>
        <v>0</v>
      </c>
      <c r="P18" s="189">
        <v>0</v>
      </c>
      <c r="Q18" s="189">
        <f t="shared" si="5"/>
        <v>0</v>
      </c>
      <c r="R18" s="191"/>
      <c r="S18" s="191" t="s">
        <v>151</v>
      </c>
      <c r="T18" s="192" t="s">
        <v>152</v>
      </c>
      <c r="U18" s="162">
        <v>0</v>
      </c>
      <c r="V18" s="162">
        <f t="shared" si="6"/>
        <v>0</v>
      </c>
      <c r="W18" s="162"/>
      <c r="X18" s="162" t="s">
        <v>205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662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6">
        <v>11</v>
      </c>
      <c r="B19" s="187" t="s">
        <v>681</v>
      </c>
      <c r="C19" s="194" t="s">
        <v>682</v>
      </c>
      <c r="D19" s="188" t="s">
        <v>364</v>
      </c>
      <c r="E19" s="189">
        <v>180</v>
      </c>
      <c r="F19" s="190"/>
      <c r="G19" s="191">
        <f t="shared" si="0"/>
        <v>0</v>
      </c>
      <c r="H19" s="190">
        <v>0</v>
      </c>
      <c r="I19" s="191">
        <f t="shared" si="1"/>
        <v>0</v>
      </c>
      <c r="J19" s="190">
        <v>0</v>
      </c>
      <c r="K19" s="191">
        <f t="shared" si="2"/>
        <v>0</v>
      </c>
      <c r="L19" s="191">
        <v>21</v>
      </c>
      <c r="M19" s="191">
        <f t="shared" si="3"/>
        <v>0</v>
      </c>
      <c r="N19" s="189">
        <v>0</v>
      </c>
      <c r="O19" s="189">
        <f t="shared" si="4"/>
        <v>0</v>
      </c>
      <c r="P19" s="189">
        <v>0</v>
      </c>
      <c r="Q19" s="189">
        <f t="shared" si="5"/>
        <v>0</v>
      </c>
      <c r="R19" s="191"/>
      <c r="S19" s="191" t="s">
        <v>151</v>
      </c>
      <c r="T19" s="192" t="s">
        <v>152</v>
      </c>
      <c r="U19" s="162">
        <v>0</v>
      </c>
      <c r="V19" s="162">
        <f t="shared" si="6"/>
        <v>0</v>
      </c>
      <c r="W19" s="162"/>
      <c r="X19" s="162" t="s">
        <v>205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662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6">
        <v>12</v>
      </c>
      <c r="B20" s="187" t="s">
        <v>683</v>
      </c>
      <c r="C20" s="194" t="s">
        <v>684</v>
      </c>
      <c r="D20" s="188" t="s">
        <v>661</v>
      </c>
      <c r="E20" s="189">
        <v>7</v>
      </c>
      <c r="F20" s="190"/>
      <c r="G20" s="191">
        <f t="shared" si="0"/>
        <v>0</v>
      </c>
      <c r="H20" s="190">
        <v>0</v>
      </c>
      <c r="I20" s="191">
        <f t="shared" si="1"/>
        <v>0</v>
      </c>
      <c r="J20" s="190">
        <v>0</v>
      </c>
      <c r="K20" s="191">
        <f t="shared" si="2"/>
        <v>0</v>
      </c>
      <c r="L20" s="191">
        <v>21</v>
      </c>
      <c r="M20" s="191">
        <f t="shared" si="3"/>
        <v>0</v>
      </c>
      <c r="N20" s="189">
        <v>0</v>
      </c>
      <c r="O20" s="189">
        <f t="shared" si="4"/>
        <v>0</v>
      </c>
      <c r="P20" s="189">
        <v>0</v>
      </c>
      <c r="Q20" s="189">
        <f t="shared" si="5"/>
        <v>0</v>
      </c>
      <c r="R20" s="191"/>
      <c r="S20" s="191" t="s">
        <v>151</v>
      </c>
      <c r="T20" s="192" t="s">
        <v>152</v>
      </c>
      <c r="U20" s="162">
        <v>0</v>
      </c>
      <c r="V20" s="162">
        <f t="shared" si="6"/>
        <v>0</v>
      </c>
      <c r="W20" s="162"/>
      <c r="X20" s="162" t="s">
        <v>205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662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6">
        <v>13</v>
      </c>
      <c r="B21" s="187" t="s">
        <v>685</v>
      </c>
      <c r="C21" s="194" t="s">
        <v>686</v>
      </c>
      <c r="D21" s="188" t="s">
        <v>661</v>
      </c>
      <c r="E21" s="189">
        <v>7</v>
      </c>
      <c r="F21" s="190"/>
      <c r="G21" s="191">
        <f t="shared" si="0"/>
        <v>0</v>
      </c>
      <c r="H21" s="190">
        <v>0</v>
      </c>
      <c r="I21" s="191">
        <f t="shared" si="1"/>
        <v>0</v>
      </c>
      <c r="J21" s="190">
        <v>0</v>
      </c>
      <c r="K21" s="191">
        <f t="shared" si="2"/>
        <v>0</v>
      </c>
      <c r="L21" s="191">
        <v>21</v>
      </c>
      <c r="M21" s="191">
        <f t="shared" si="3"/>
        <v>0</v>
      </c>
      <c r="N21" s="189">
        <v>0</v>
      </c>
      <c r="O21" s="189">
        <f t="shared" si="4"/>
        <v>0</v>
      </c>
      <c r="P21" s="189">
        <v>0</v>
      </c>
      <c r="Q21" s="189">
        <f t="shared" si="5"/>
        <v>0</v>
      </c>
      <c r="R21" s="191"/>
      <c r="S21" s="191" t="s">
        <v>151</v>
      </c>
      <c r="T21" s="192" t="s">
        <v>152</v>
      </c>
      <c r="U21" s="162">
        <v>0</v>
      </c>
      <c r="V21" s="162">
        <f t="shared" si="6"/>
        <v>0</v>
      </c>
      <c r="W21" s="162"/>
      <c r="X21" s="162" t="s">
        <v>205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662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86">
        <v>14</v>
      </c>
      <c r="B22" s="187" t="s">
        <v>687</v>
      </c>
      <c r="C22" s="194" t="s">
        <v>688</v>
      </c>
      <c r="D22" s="188" t="s">
        <v>661</v>
      </c>
      <c r="E22" s="189">
        <v>2</v>
      </c>
      <c r="F22" s="190"/>
      <c r="G22" s="191">
        <f t="shared" si="0"/>
        <v>0</v>
      </c>
      <c r="H22" s="190">
        <v>0</v>
      </c>
      <c r="I22" s="191">
        <f t="shared" si="1"/>
        <v>0</v>
      </c>
      <c r="J22" s="190">
        <v>0</v>
      </c>
      <c r="K22" s="191">
        <f t="shared" si="2"/>
        <v>0</v>
      </c>
      <c r="L22" s="191">
        <v>21</v>
      </c>
      <c r="M22" s="191">
        <f t="shared" si="3"/>
        <v>0</v>
      </c>
      <c r="N22" s="189">
        <v>0</v>
      </c>
      <c r="O22" s="189">
        <f t="shared" si="4"/>
        <v>0</v>
      </c>
      <c r="P22" s="189">
        <v>0</v>
      </c>
      <c r="Q22" s="189">
        <f t="shared" si="5"/>
        <v>0</v>
      </c>
      <c r="R22" s="191"/>
      <c r="S22" s="191" t="s">
        <v>151</v>
      </c>
      <c r="T22" s="192" t="s">
        <v>152</v>
      </c>
      <c r="U22" s="162">
        <v>0</v>
      </c>
      <c r="V22" s="162">
        <f t="shared" si="6"/>
        <v>0</v>
      </c>
      <c r="W22" s="162"/>
      <c r="X22" s="162" t="s">
        <v>205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662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86">
        <v>15</v>
      </c>
      <c r="B23" s="187" t="s">
        <v>689</v>
      </c>
      <c r="C23" s="194" t="s">
        <v>690</v>
      </c>
      <c r="D23" s="188" t="s">
        <v>661</v>
      </c>
      <c r="E23" s="189">
        <v>2</v>
      </c>
      <c r="F23" s="190"/>
      <c r="G23" s="191">
        <f t="shared" si="0"/>
        <v>0</v>
      </c>
      <c r="H23" s="190">
        <v>0</v>
      </c>
      <c r="I23" s="191">
        <f t="shared" si="1"/>
        <v>0</v>
      </c>
      <c r="J23" s="190">
        <v>0</v>
      </c>
      <c r="K23" s="191">
        <f t="shared" si="2"/>
        <v>0</v>
      </c>
      <c r="L23" s="191">
        <v>21</v>
      </c>
      <c r="M23" s="191">
        <f t="shared" si="3"/>
        <v>0</v>
      </c>
      <c r="N23" s="189">
        <v>0</v>
      </c>
      <c r="O23" s="189">
        <f t="shared" si="4"/>
        <v>0</v>
      </c>
      <c r="P23" s="189">
        <v>0</v>
      </c>
      <c r="Q23" s="189">
        <f t="shared" si="5"/>
        <v>0</v>
      </c>
      <c r="R23" s="191"/>
      <c r="S23" s="191" t="s">
        <v>151</v>
      </c>
      <c r="T23" s="192" t="s">
        <v>152</v>
      </c>
      <c r="U23" s="162">
        <v>0</v>
      </c>
      <c r="V23" s="162">
        <f t="shared" si="6"/>
        <v>0</v>
      </c>
      <c r="W23" s="162"/>
      <c r="X23" s="162" t="s">
        <v>205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662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86">
        <v>16</v>
      </c>
      <c r="B24" s="187" t="s">
        <v>691</v>
      </c>
      <c r="C24" s="194" t="s">
        <v>692</v>
      </c>
      <c r="D24" s="188" t="s">
        <v>693</v>
      </c>
      <c r="E24" s="189">
        <v>15</v>
      </c>
      <c r="F24" s="190"/>
      <c r="G24" s="191">
        <f t="shared" si="0"/>
        <v>0</v>
      </c>
      <c r="H24" s="190">
        <v>0</v>
      </c>
      <c r="I24" s="191">
        <f t="shared" si="1"/>
        <v>0</v>
      </c>
      <c r="J24" s="190">
        <v>0</v>
      </c>
      <c r="K24" s="191">
        <f t="shared" si="2"/>
        <v>0</v>
      </c>
      <c r="L24" s="191">
        <v>21</v>
      </c>
      <c r="M24" s="191">
        <f t="shared" si="3"/>
        <v>0</v>
      </c>
      <c r="N24" s="189">
        <v>0</v>
      </c>
      <c r="O24" s="189">
        <f t="shared" si="4"/>
        <v>0</v>
      </c>
      <c r="P24" s="189">
        <v>0</v>
      </c>
      <c r="Q24" s="189">
        <f t="shared" si="5"/>
        <v>0</v>
      </c>
      <c r="R24" s="191"/>
      <c r="S24" s="191" t="s">
        <v>151</v>
      </c>
      <c r="T24" s="192" t="s">
        <v>152</v>
      </c>
      <c r="U24" s="162">
        <v>0</v>
      </c>
      <c r="V24" s="162">
        <f t="shared" si="6"/>
        <v>0</v>
      </c>
      <c r="W24" s="162"/>
      <c r="X24" s="162" t="s">
        <v>205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662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86">
        <v>17</v>
      </c>
      <c r="B25" s="187" t="s">
        <v>694</v>
      </c>
      <c r="C25" s="194" t="s">
        <v>695</v>
      </c>
      <c r="D25" s="188" t="s">
        <v>693</v>
      </c>
      <c r="E25" s="189">
        <v>4</v>
      </c>
      <c r="F25" s="190"/>
      <c r="G25" s="191">
        <f t="shared" si="0"/>
        <v>0</v>
      </c>
      <c r="H25" s="190">
        <v>0</v>
      </c>
      <c r="I25" s="191">
        <f t="shared" si="1"/>
        <v>0</v>
      </c>
      <c r="J25" s="190">
        <v>0</v>
      </c>
      <c r="K25" s="191">
        <f t="shared" si="2"/>
        <v>0</v>
      </c>
      <c r="L25" s="191">
        <v>21</v>
      </c>
      <c r="M25" s="191">
        <f t="shared" si="3"/>
        <v>0</v>
      </c>
      <c r="N25" s="189">
        <v>0</v>
      </c>
      <c r="O25" s="189">
        <f t="shared" si="4"/>
        <v>0</v>
      </c>
      <c r="P25" s="189">
        <v>0</v>
      </c>
      <c r="Q25" s="189">
        <f t="shared" si="5"/>
        <v>0</v>
      </c>
      <c r="R25" s="191"/>
      <c r="S25" s="191" t="s">
        <v>151</v>
      </c>
      <c r="T25" s="192" t="s">
        <v>152</v>
      </c>
      <c r="U25" s="162">
        <v>0</v>
      </c>
      <c r="V25" s="162">
        <f t="shared" si="6"/>
        <v>0</v>
      </c>
      <c r="W25" s="162"/>
      <c r="X25" s="162" t="s">
        <v>205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662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86">
        <v>18</v>
      </c>
      <c r="B26" s="187" t="s">
        <v>696</v>
      </c>
      <c r="C26" s="194" t="s">
        <v>697</v>
      </c>
      <c r="D26" s="188" t="s">
        <v>693</v>
      </c>
      <c r="E26" s="189">
        <v>8</v>
      </c>
      <c r="F26" s="190"/>
      <c r="G26" s="191">
        <f t="shared" si="0"/>
        <v>0</v>
      </c>
      <c r="H26" s="190">
        <v>0</v>
      </c>
      <c r="I26" s="191">
        <f t="shared" si="1"/>
        <v>0</v>
      </c>
      <c r="J26" s="190">
        <v>0</v>
      </c>
      <c r="K26" s="191">
        <f t="shared" si="2"/>
        <v>0</v>
      </c>
      <c r="L26" s="191">
        <v>21</v>
      </c>
      <c r="M26" s="191">
        <f t="shared" si="3"/>
        <v>0</v>
      </c>
      <c r="N26" s="189">
        <v>0</v>
      </c>
      <c r="O26" s="189">
        <f t="shared" si="4"/>
        <v>0</v>
      </c>
      <c r="P26" s="189">
        <v>0</v>
      </c>
      <c r="Q26" s="189">
        <f t="shared" si="5"/>
        <v>0</v>
      </c>
      <c r="R26" s="191"/>
      <c r="S26" s="191" t="s">
        <v>151</v>
      </c>
      <c r="T26" s="192" t="s">
        <v>152</v>
      </c>
      <c r="U26" s="162">
        <v>0</v>
      </c>
      <c r="V26" s="162">
        <f t="shared" si="6"/>
        <v>0</v>
      </c>
      <c r="W26" s="162"/>
      <c r="X26" s="162" t="s">
        <v>205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662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6">
        <v>19</v>
      </c>
      <c r="B27" s="187" t="s">
        <v>698</v>
      </c>
      <c r="C27" s="194" t="s">
        <v>699</v>
      </c>
      <c r="D27" s="188" t="s">
        <v>693</v>
      </c>
      <c r="E27" s="189">
        <v>4</v>
      </c>
      <c r="F27" s="190"/>
      <c r="G27" s="191">
        <f t="shared" si="0"/>
        <v>0</v>
      </c>
      <c r="H27" s="190">
        <v>0</v>
      </c>
      <c r="I27" s="191">
        <f t="shared" si="1"/>
        <v>0</v>
      </c>
      <c r="J27" s="190">
        <v>0</v>
      </c>
      <c r="K27" s="191">
        <f t="shared" si="2"/>
        <v>0</v>
      </c>
      <c r="L27" s="191">
        <v>21</v>
      </c>
      <c r="M27" s="191">
        <f t="shared" si="3"/>
        <v>0</v>
      </c>
      <c r="N27" s="189">
        <v>0</v>
      </c>
      <c r="O27" s="189">
        <f t="shared" si="4"/>
        <v>0</v>
      </c>
      <c r="P27" s="189">
        <v>0</v>
      </c>
      <c r="Q27" s="189">
        <f t="shared" si="5"/>
        <v>0</v>
      </c>
      <c r="R27" s="191"/>
      <c r="S27" s="191" t="s">
        <v>151</v>
      </c>
      <c r="T27" s="192" t="s">
        <v>152</v>
      </c>
      <c r="U27" s="162">
        <v>0</v>
      </c>
      <c r="V27" s="162">
        <f t="shared" si="6"/>
        <v>0</v>
      </c>
      <c r="W27" s="162"/>
      <c r="X27" s="162" t="s">
        <v>205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662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6">
        <v>20</v>
      </c>
      <c r="B28" s="187" t="s">
        <v>700</v>
      </c>
      <c r="C28" s="194" t="s">
        <v>701</v>
      </c>
      <c r="D28" s="188" t="s">
        <v>693</v>
      </c>
      <c r="E28" s="189">
        <v>10</v>
      </c>
      <c r="F28" s="190"/>
      <c r="G28" s="191">
        <f t="shared" si="0"/>
        <v>0</v>
      </c>
      <c r="H28" s="190">
        <v>0</v>
      </c>
      <c r="I28" s="191">
        <f t="shared" si="1"/>
        <v>0</v>
      </c>
      <c r="J28" s="190">
        <v>0</v>
      </c>
      <c r="K28" s="191">
        <f t="shared" si="2"/>
        <v>0</v>
      </c>
      <c r="L28" s="191">
        <v>21</v>
      </c>
      <c r="M28" s="191">
        <f t="shared" si="3"/>
        <v>0</v>
      </c>
      <c r="N28" s="189">
        <v>0</v>
      </c>
      <c r="O28" s="189">
        <f t="shared" si="4"/>
        <v>0</v>
      </c>
      <c r="P28" s="189">
        <v>0</v>
      </c>
      <c r="Q28" s="189">
        <f t="shared" si="5"/>
        <v>0</v>
      </c>
      <c r="R28" s="191"/>
      <c r="S28" s="191" t="s">
        <v>151</v>
      </c>
      <c r="T28" s="192" t="s">
        <v>152</v>
      </c>
      <c r="U28" s="162">
        <v>0</v>
      </c>
      <c r="V28" s="162">
        <f t="shared" si="6"/>
        <v>0</v>
      </c>
      <c r="W28" s="162"/>
      <c r="X28" s="162" t="s">
        <v>205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662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86">
        <v>21</v>
      </c>
      <c r="B29" s="187" t="s">
        <v>702</v>
      </c>
      <c r="C29" s="194" t="s">
        <v>703</v>
      </c>
      <c r="D29" s="188" t="s">
        <v>693</v>
      </c>
      <c r="E29" s="189">
        <v>6</v>
      </c>
      <c r="F29" s="190"/>
      <c r="G29" s="191">
        <f t="shared" si="0"/>
        <v>0</v>
      </c>
      <c r="H29" s="190">
        <v>0</v>
      </c>
      <c r="I29" s="191">
        <f t="shared" si="1"/>
        <v>0</v>
      </c>
      <c r="J29" s="190">
        <v>0</v>
      </c>
      <c r="K29" s="191">
        <f t="shared" si="2"/>
        <v>0</v>
      </c>
      <c r="L29" s="191">
        <v>21</v>
      </c>
      <c r="M29" s="191">
        <f t="shared" si="3"/>
        <v>0</v>
      </c>
      <c r="N29" s="189">
        <v>0</v>
      </c>
      <c r="O29" s="189">
        <f t="shared" si="4"/>
        <v>0</v>
      </c>
      <c r="P29" s="189">
        <v>0</v>
      </c>
      <c r="Q29" s="189">
        <f t="shared" si="5"/>
        <v>0</v>
      </c>
      <c r="R29" s="191"/>
      <c r="S29" s="191" t="s">
        <v>151</v>
      </c>
      <c r="T29" s="192" t="s">
        <v>152</v>
      </c>
      <c r="U29" s="162">
        <v>0</v>
      </c>
      <c r="V29" s="162">
        <f t="shared" si="6"/>
        <v>0</v>
      </c>
      <c r="W29" s="162"/>
      <c r="X29" s="162" t="s">
        <v>205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662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86">
        <v>22</v>
      </c>
      <c r="B30" s="187" t="s">
        <v>704</v>
      </c>
      <c r="C30" s="194" t="s">
        <v>705</v>
      </c>
      <c r="D30" s="188" t="s">
        <v>693</v>
      </c>
      <c r="E30" s="189">
        <v>4</v>
      </c>
      <c r="F30" s="190"/>
      <c r="G30" s="191">
        <f t="shared" si="0"/>
        <v>0</v>
      </c>
      <c r="H30" s="190">
        <v>0</v>
      </c>
      <c r="I30" s="191">
        <f t="shared" si="1"/>
        <v>0</v>
      </c>
      <c r="J30" s="190">
        <v>0</v>
      </c>
      <c r="K30" s="191">
        <f t="shared" si="2"/>
        <v>0</v>
      </c>
      <c r="L30" s="191">
        <v>21</v>
      </c>
      <c r="M30" s="191">
        <f t="shared" si="3"/>
        <v>0</v>
      </c>
      <c r="N30" s="189">
        <v>0</v>
      </c>
      <c r="O30" s="189">
        <f t="shared" si="4"/>
        <v>0</v>
      </c>
      <c r="P30" s="189">
        <v>0</v>
      </c>
      <c r="Q30" s="189">
        <f t="shared" si="5"/>
        <v>0</v>
      </c>
      <c r="R30" s="191"/>
      <c r="S30" s="191" t="s">
        <v>151</v>
      </c>
      <c r="T30" s="192" t="s">
        <v>152</v>
      </c>
      <c r="U30" s="162">
        <v>0</v>
      </c>
      <c r="V30" s="162">
        <f t="shared" si="6"/>
        <v>0</v>
      </c>
      <c r="W30" s="162"/>
      <c r="X30" s="162" t="s">
        <v>205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662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86">
        <v>23</v>
      </c>
      <c r="B31" s="187" t="s">
        <v>706</v>
      </c>
      <c r="C31" s="194" t="s">
        <v>707</v>
      </c>
      <c r="D31" s="188" t="s">
        <v>693</v>
      </c>
      <c r="E31" s="189">
        <v>6</v>
      </c>
      <c r="F31" s="190"/>
      <c r="G31" s="191">
        <f t="shared" si="0"/>
        <v>0</v>
      </c>
      <c r="H31" s="190">
        <v>0</v>
      </c>
      <c r="I31" s="191">
        <f t="shared" si="1"/>
        <v>0</v>
      </c>
      <c r="J31" s="190">
        <v>0</v>
      </c>
      <c r="K31" s="191">
        <f t="shared" si="2"/>
        <v>0</v>
      </c>
      <c r="L31" s="191">
        <v>21</v>
      </c>
      <c r="M31" s="191">
        <f t="shared" si="3"/>
        <v>0</v>
      </c>
      <c r="N31" s="189">
        <v>0</v>
      </c>
      <c r="O31" s="189">
        <f t="shared" si="4"/>
        <v>0</v>
      </c>
      <c r="P31" s="189">
        <v>0</v>
      </c>
      <c r="Q31" s="189">
        <f t="shared" si="5"/>
        <v>0</v>
      </c>
      <c r="R31" s="191"/>
      <c r="S31" s="191" t="s">
        <v>151</v>
      </c>
      <c r="T31" s="192" t="s">
        <v>152</v>
      </c>
      <c r="U31" s="162">
        <v>0</v>
      </c>
      <c r="V31" s="162">
        <f t="shared" si="6"/>
        <v>0</v>
      </c>
      <c r="W31" s="162"/>
      <c r="X31" s="162" t="s">
        <v>205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662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86">
        <v>24</v>
      </c>
      <c r="B32" s="187" t="s">
        <v>708</v>
      </c>
      <c r="C32" s="194" t="s">
        <v>709</v>
      </c>
      <c r="D32" s="188" t="s">
        <v>693</v>
      </c>
      <c r="E32" s="189">
        <v>15</v>
      </c>
      <c r="F32" s="190"/>
      <c r="G32" s="191">
        <f t="shared" si="0"/>
        <v>0</v>
      </c>
      <c r="H32" s="190">
        <v>0</v>
      </c>
      <c r="I32" s="191">
        <f t="shared" si="1"/>
        <v>0</v>
      </c>
      <c r="J32" s="190">
        <v>0</v>
      </c>
      <c r="K32" s="191">
        <f t="shared" si="2"/>
        <v>0</v>
      </c>
      <c r="L32" s="191">
        <v>21</v>
      </c>
      <c r="M32" s="191">
        <f t="shared" si="3"/>
        <v>0</v>
      </c>
      <c r="N32" s="189">
        <v>0</v>
      </c>
      <c r="O32" s="189">
        <f t="shared" si="4"/>
        <v>0</v>
      </c>
      <c r="P32" s="189">
        <v>0</v>
      </c>
      <c r="Q32" s="189">
        <f t="shared" si="5"/>
        <v>0</v>
      </c>
      <c r="R32" s="191"/>
      <c r="S32" s="191" t="s">
        <v>151</v>
      </c>
      <c r="T32" s="192" t="s">
        <v>152</v>
      </c>
      <c r="U32" s="162">
        <v>0</v>
      </c>
      <c r="V32" s="162">
        <f t="shared" si="6"/>
        <v>0</v>
      </c>
      <c r="W32" s="162"/>
      <c r="X32" s="162" t="s">
        <v>205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662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86">
        <v>25</v>
      </c>
      <c r="B33" s="187" t="s">
        <v>710</v>
      </c>
      <c r="C33" s="194" t="s">
        <v>711</v>
      </c>
      <c r="D33" s="188" t="s">
        <v>693</v>
      </c>
      <c r="E33" s="189">
        <v>15</v>
      </c>
      <c r="F33" s="190"/>
      <c r="G33" s="191">
        <f t="shared" si="0"/>
        <v>0</v>
      </c>
      <c r="H33" s="190">
        <v>0</v>
      </c>
      <c r="I33" s="191">
        <f t="shared" si="1"/>
        <v>0</v>
      </c>
      <c r="J33" s="190">
        <v>0</v>
      </c>
      <c r="K33" s="191">
        <f t="shared" si="2"/>
        <v>0</v>
      </c>
      <c r="L33" s="191">
        <v>21</v>
      </c>
      <c r="M33" s="191">
        <f t="shared" si="3"/>
        <v>0</v>
      </c>
      <c r="N33" s="189">
        <v>0</v>
      </c>
      <c r="O33" s="189">
        <f t="shared" si="4"/>
        <v>0</v>
      </c>
      <c r="P33" s="189">
        <v>0</v>
      </c>
      <c r="Q33" s="189">
        <f t="shared" si="5"/>
        <v>0</v>
      </c>
      <c r="R33" s="191"/>
      <c r="S33" s="191" t="s">
        <v>151</v>
      </c>
      <c r="T33" s="192" t="s">
        <v>152</v>
      </c>
      <c r="U33" s="162">
        <v>0</v>
      </c>
      <c r="V33" s="162">
        <f t="shared" si="6"/>
        <v>0</v>
      </c>
      <c r="W33" s="162"/>
      <c r="X33" s="162" t="s">
        <v>205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662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86">
        <v>26</v>
      </c>
      <c r="B34" s="187" t="s">
        <v>712</v>
      </c>
      <c r="C34" s="194" t="s">
        <v>713</v>
      </c>
      <c r="D34" s="188" t="s">
        <v>714</v>
      </c>
      <c r="E34" s="189">
        <v>1</v>
      </c>
      <c r="F34" s="190"/>
      <c r="G34" s="191">
        <f t="shared" si="0"/>
        <v>0</v>
      </c>
      <c r="H34" s="190">
        <v>0</v>
      </c>
      <c r="I34" s="191">
        <f t="shared" si="1"/>
        <v>0</v>
      </c>
      <c r="J34" s="190">
        <v>0</v>
      </c>
      <c r="K34" s="191">
        <f t="shared" si="2"/>
        <v>0</v>
      </c>
      <c r="L34" s="191">
        <v>21</v>
      </c>
      <c r="M34" s="191">
        <f t="shared" si="3"/>
        <v>0</v>
      </c>
      <c r="N34" s="189">
        <v>0</v>
      </c>
      <c r="O34" s="189">
        <f t="shared" si="4"/>
        <v>0</v>
      </c>
      <c r="P34" s="189">
        <v>0</v>
      </c>
      <c r="Q34" s="189">
        <f t="shared" si="5"/>
        <v>0</v>
      </c>
      <c r="R34" s="191"/>
      <c r="S34" s="191" t="s">
        <v>151</v>
      </c>
      <c r="T34" s="192" t="s">
        <v>152</v>
      </c>
      <c r="U34" s="162">
        <v>0</v>
      </c>
      <c r="V34" s="162">
        <f t="shared" si="6"/>
        <v>0</v>
      </c>
      <c r="W34" s="162"/>
      <c r="X34" s="162" t="s">
        <v>205</v>
      </c>
      <c r="Y34" s="152"/>
      <c r="Z34" s="152"/>
      <c r="AA34" s="152"/>
      <c r="AB34" s="152"/>
      <c r="AC34" s="152"/>
      <c r="AD34" s="152"/>
      <c r="AE34" s="152"/>
      <c r="AF34" s="152"/>
      <c r="AG34" s="152" t="s">
        <v>662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164" t="s">
        <v>146</v>
      </c>
      <c r="B35" s="165" t="s">
        <v>73</v>
      </c>
      <c r="C35" s="179" t="s">
        <v>74</v>
      </c>
      <c r="D35" s="166"/>
      <c r="E35" s="167"/>
      <c r="F35" s="168"/>
      <c r="G35" s="168">
        <f>SUMIF(AG36:AG49,"&lt;&gt;NOR",G36:G49)</f>
        <v>0</v>
      </c>
      <c r="H35" s="168"/>
      <c r="I35" s="168">
        <f>SUM(I36:I49)</f>
        <v>0</v>
      </c>
      <c r="J35" s="168"/>
      <c r="K35" s="168">
        <f>SUM(K36:K49)</f>
        <v>0</v>
      </c>
      <c r="L35" s="168"/>
      <c r="M35" s="168">
        <f>SUM(M36:M49)</f>
        <v>0</v>
      </c>
      <c r="N35" s="167"/>
      <c r="O35" s="167">
        <f>SUM(O36:O49)</f>
        <v>0</v>
      </c>
      <c r="P35" s="167"/>
      <c r="Q35" s="167">
        <f>SUM(Q36:Q49)</f>
        <v>0</v>
      </c>
      <c r="R35" s="168"/>
      <c r="S35" s="168"/>
      <c r="T35" s="169"/>
      <c r="U35" s="163"/>
      <c r="V35" s="163">
        <f>SUM(V36:V49)</f>
        <v>0</v>
      </c>
      <c r="W35" s="163"/>
      <c r="X35" s="163"/>
      <c r="AG35" t="s">
        <v>147</v>
      </c>
    </row>
    <row r="36" spans="1:60" outlineLevel="1" x14ac:dyDescent="0.2">
      <c r="A36" s="186">
        <v>27</v>
      </c>
      <c r="B36" s="187" t="s">
        <v>715</v>
      </c>
      <c r="C36" s="194" t="s">
        <v>716</v>
      </c>
      <c r="D36" s="188" t="s">
        <v>717</v>
      </c>
      <c r="E36" s="189">
        <v>0.2</v>
      </c>
      <c r="F36" s="190"/>
      <c r="G36" s="191">
        <f t="shared" ref="G36:G49" si="7">ROUND(E36*F36,2)</f>
        <v>0</v>
      </c>
      <c r="H36" s="190">
        <v>0</v>
      </c>
      <c r="I36" s="191">
        <f t="shared" ref="I36:I49" si="8">ROUND(E36*H36,2)</f>
        <v>0</v>
      </c>
      <c r="J36" s="190">
        <v>0</v>
      </c>
      <c r="K36" s="191">
        <f t="shared" ref="K36:K49" si="9">ROUND(E36*J36,2)</f>
        <v>0</v>
      </c>
      <c r="L36" s="191">
        <v>21</v>
      </c>
      <c r="M36" s="191">
        <f t="shared" ref="M36:M49" si="10">G36*(1+L36/100)</f>
        <v>0</v>
      </c>
      <c r="N36" s="189">
        <v>0</v>
      </c>
      <c r="O36" s="189">
        <f t="shared" ref="O36:O49" si="11">ROUND(E36*N36,2)</f>
        <v>0</v>
      </c>
      <c r="P36" s="189">
        <v>0</v>
      </c>
      <c r="Q36" s="189">
        <f t="shared" ref="Q36:Q49" si="12">ROUND(E36*P36,2)</f>
        <v>0</v>
      </c>
      <c r="R36" s="191"/>
      <c r="S36" s="191" t="s">
        <v>151</v>
      </c>
      <c r="T36" s="192" t="s">
        <v>152</v>
      </c>
      <c r="U36" s="162">
        <v>0</v>
      </c>
      <c r="V36" s="162">
        <f t="shared" ref="V36:V49" si="13">ROUND(E36*U36,2)</f>
        <v>0</v>
      </c>
      <c r="W36" s="162"/>
      <c r="X36" s="162" t="s">
        <v>205</v>
      </c>
      <c r="Y36" s="152"/>
      <c r="Z36" s="152"/>
      <c r="AA36" s="152"/>
      <c r="AB36" s="152"/>
      <c r="AC36" s="152"/>
      <c r="AD36" s="152"/>
      <c r="AE36" s="152"/>
      <c r="AF36" s="152"/>
      <c r="AG36" s="152" t="s">
        <v>237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86">
        <v>28</v>
      </c>
      <c r="B37" s="187" t="s">
        <v>718</v>
      </c>
      <c r="C37" s="194" t="s">
        <v>719</v>
      </c>
      <c r="D37" s="188" t="s">
        <v>235</v>
      </c>
      <c r="E37" s="189">
        <v>75</v>
      </c>
      <c r="F37" s="190"/>
      <c r="G37" s="191">
        <f t="shared" si="7"/>
        <v>0</v>
      </c>
      <c r="H37" s="190">
        <v>0</v>
      </c>
      <c r="I37" s="191">
        <f t="shared" si="8"/>
        <v>0</v>
      </c>
      <c r="J37" s="190">
        <v>0</v>
      </c>
      <c r="K37" s="191">
        <f t="shared" si="9"/>
        <v>0</v>
      </c>
      <c r="L37" s="191">
        <v>21</v>
      </c>
      <c r="M37" s="191">
        <f t="shared" si="10"/>
        <v>0</v>
      </c>
      <c r="N37" s="189">
        <v>0</v>
      </c>
      <c r="O37" s="189">
        <f t="shared" si="11"/>
        <v>0</v>
      </c>
      <c r="P37" s="189">
        <v>0</v>
      </c>
      <c r="Q37" s="189">
        <f t="shared" si="12"/>
        <v>0</v>
      </c>
      <c r="R37" s="191"/>
      <c r="S37" s="191" t="s">
        <v>151</v>
      </c>
      <c r="T37" s="192" t="s">
        <v>152</v>
      </c>
      <c r="U37" s="162">
        <v>0</v>
      </c>
      <c r="V37" s="162">
        <f t="shared" si="13"/>
        <v>0</v>
      </c>
      <c r="W37" s="162"/>
      <c r="X37" s="162" t="s">
        <v>205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237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86">
        <v>29</v>
      </c>
      <c r="B38" s="187" t="s">
        <v>720</v>
      </c>
      <c r="C38" s="194" t="s">
        <v>721</v>
      </c>
      <c r="D38" s="188" t="s">
        <v>364</v>
      </c>
      <c r="E38" s="189">
        <v>160</v>
      </c>
      <c r="F38" s="190"/>
      <c r="G38" s="191">
        <f t="shared" si="7"/>
        <v>0</v>
      </c>
      <c r="H38" s="190">
        <v>0</v>
      </c>
      <c r="I38" s="191">
        <f t="shared" si="8"/>
        <v>0</v>
      </c>
      <c r="J38" s="190">
        <v>0</v>
      </c>
      <c r="K38" s="191">
        <f t="shared" si="9"/>
        <v>0</v>
      </c>
      <c r="L38" s="191">
        <v>21</v>
      </c>
      <c r="M38" s="191">
        <f t="shared" si="10"/>
        <v>0</v>
      </c>
      <c r="N38" s="189">
        <v>0</v>
      </c>
      <c r="O38" s="189">
        <f t="shared" si="11"/>
        <v>0</v>
      </c>
      <c r="P38" s="189">
        <v>0</v>
      </c>
      <c r="Q38" s="189">
        <f t="shared" si="12"/>
        <v>0</v>
      </c>
      <c r="R38" s="191"/>
      <c r="S38" s="191" t="s">
        <v>151</v>
      </c>
      <c r="T38" s="192" t="s">
        <v>152</v>
      </c>
      <c r="U38" s="162">
        <v>0</v>
      </c>
      <c r="V38" s="162">
        <f t="shared" si="13"/>
        <v>0</v>
      </c>
      <c r="W38" s="162"/>
      <c r="X38" s="162" t="s">
        <v>205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237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 x14ac:dyDescent="0.2">
      <c r="A39" s="186">
        <v>30</v>
      </c>
      <c r="B39" s="187" t="s">
        <v>722</v>
      </c>
      <c r="C39" s="194" t="s">
        <v>723</v>
      </c>
      <c r="D39" s="188" t="s">
        <v>364</v>
      </c>
      <c r="E39" s="189">
        <v>160</v>
      </c>
      <c r="F39" s="190"/>
      <c r="G39" s="191">
        <f t="shared" si="7"/>
        <v>0</v>
      </c>
      <c r="H39" s="190">
        <v>0</v>
      </c>
      <c r="I39" s="191">
        <f t="shared" si="8"/>
        <v>0</v>
      </c>
      <c r="J39" s="190">
        <v>0</v>
      </c>
      <c r="K39" s="191">
        <f t="shared" si="9"/>
        <v>0</v>
      </c>
      <c r="L39" s="191">
        <v>21</v>
      </c>
      <c r="M39" s="191">
        <f t="shared" si="10"/>
        <v>0</v>
      </c>
      <c r="N39" s="189">
        <v>0</v>
      </c>
      <c r="O39" s="189">
        <f t="shared" si="11"/>
        <v>0</v>
      </c>
      <c r="P39" s="189">
        <v>0</v>
      </c>
      <c r="Q39" s="189">
        <f t="shared" si="12"/>
        <v>0</v>
      </c>
      <c r="R39" s="191"/>
      <c r="S39" s="191" t="s">
        <v>151</v>
      </c>
      <c r="T39" s="192" t="s">
        <v>152</v>
      </c>
      <c r="U39" s="162">
        <v>0</v>
      </c>
      <c r="V39" s="162">
        <f t="shared" si="13"/>
        <v>0</v>
      </c>
      <c r="W39" s="162"/>
      <c r="X39" s="162" t="s">
        <v>205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237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86">
        <v>31</v>
      </c>
      <c r="B40" s="187" t="s">
        <v>724</v>
      </c>
      <c r="C40" s="194" t="s">
        <v>725</v>
      </c>
      <c r="D40" s="188" t="s">
        <v>661</v>
      </c>
      <c r="E40" s="189">
        <v>8</v>
      </c>
      <c r="F40" s="190"/>
      <c r="G40" s="191">
        <f t="shared" si="7"/>
        <v>0</v>
      </c>
      <c r="H40" s="190">
        <v>0</v>
      </c>
      <c r="I40" s="191">
        <f t="shared" si="8"/>
        <v>0</v>
      </c>
      <c r="J40" s="190">
        <v>0</v>
      </c>
      <c r="K40" s="191">
        <f t="shared" si="9"/>
        <v>0</v>
      </c>
      <c r="L40" s="191">
        <v>21</v>
      </c>
      <c r="M40" s="191">
        <f t="shared" si="10"/>
        <v>0</v>
      </c>
      <c r="N40" s="189">
        <v>0</v>
      </c>
      <c r="O40" s="189">
        <f t="shared" si="11"/>
        <v>0</v>
      </c>
      <c r="P40" s="189">
        <v>0</v>
      </c>
      <c r="Q40" s="189">
        <f t="shared" si="12"/>
        <v>0</v>
      </c>
      <c r="R40" s="191"/>
      <c r="S40" s="191" t="s">
        <v>151</v>
      </c>
      <c r="T40" s="192" t="s">
        <v>152</v>
      </c>
      <c r="U40" s="162">
        <v>0</v>
      </c>
      <c r="V40" s="162">
        <f t="shared" si="13"/>
        <v>0</v>
      </c>
      <c r="W40" s="162"/>
      <c r="X40" s="162" t="s">
        <v>205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237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86">
        <v>32</v>
      </c>
      <c r="B41" s="187" t="s">
        <v>726</v>
      </c>
      <c r="C41" s="194" t="s">
        <v>727</v>
      </c>
      <c r="D41" s="188" t="s">
        <v>364</v>
      </c>
      <c r="E41" s="189">
        <v>160</v>
      </c>
      <c r="F41" s="190"/>
      <c r="G41" s="191">
        <f t="shared" si="7"/>
        <v>0</v>
      </c>
      <c r="H41" s="190">
        <v>0</v>
      </c>
      <c r="I41" s="191">
        <f t="shared" si="8"/>
        <v>0</v>
      </c>
      <c r="J41" s="190">
        <v>0</v>
      </c>
      <c r="K41" s="191">
        <f t="shared" si="9"/>
        <v>0</v>
      </c>
      <c r="L41" s="191">
        <v>21</v>
      </c>
      <c r="M41" s="191">
        <f t="shared" si="10"/>
        <v>0</v>
      </c>
      <c r="N41" s="189">
        <v>0</v>
      </c>
      <c r="O41" s="189">
        <f t="shared" si="11"/>
        <v>0</v>
      </c>
      <c r="P41" s="189">
        <v>0</v>
      </c>
      <c r="Q41" s="189">
        <f t="shared" si="12"/>
        <v>0</v>
      </c>
      <c r="R41" s="191"/>
      <c r="S41" s="191" t="s">
        <v>151</v>
      </c>
      <c r="T41" s="192" t="s">
        <v>152</v>
      </c>
      <c r="U41" s="162">
        <v>0</v>
      </c>
      <c r="V41" s="162">
        <f t="shared" si="13"/>
        <v>0</v>
      </c>
      <c r="W41" s="162"/>
      <c r="X41" s="162" t="s">
        <v>205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237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86">
        <v>33</v>
      </c>
      <c r="B42" s="187" t="s">
        <v>728</v>
      </c>
      <c r="C42" s="194" t="s">
        <v>729</v>
      </c>
      <c r="D42" s="188" t="s">
        <v>364</v>
      </c>
      <c r="E42" s="189">
        <v>160</v>
      </c>
      <c r="F42" s="190"/>
      <c r="G42" s="191">
        <f t="shared" si="7"/>
        <v>0</v>
      </c>
      <c r="H42" s="190">
        <v>0</v>
      </c>
      <c r="I42" s="191">
        <f t="shared" si="8"/>
        <v>0</v>
      </c>
      <c r="J42" s="190">
        <v>0</v>
      </c>
      <c r="K42" s="191">
        <f t="shared" si="9"/>
        <v>0</v>
      </c>
      <c r="L42" s="191">
        <v>21</v>
      </c>
      <c r="M42" s="191">
        <f t="shared" si="10"/>
        <v>0</v>
      </c>
      <c r="N42" s="189">
        <v>0</v>
      </c>
      <c r="O42" s="189">
        <f t="shared" si="11"/>
        <v>0</v>
      </c>
      <c r="P42" s="189">
        <v>0</v>
      </c>
      <c r="Q42" s="189">
        <f t="shared" si="12"/>
        <v>0</v>
      </c>
      <c r="R42" s="191"/>
      <c r="S42" s="191" t="s">
        <v>151</v>
      </c>
      <c r="T42" s="192" t="s">
        <v>152</v>
      </c>
      <c r="U42" s="162">
        <v>0</v>
      </c>
      <c r="V42" s="162">
        <f t="shared" si="13"/>
        <v>0</v>
      </c>
      <c r="W42" s="162"/>
      <c r="X42" s="162" t="s">
        <v>205</v>
      </c>
      <c r="Y42" s="152"/>
      <c r="Z42" s="152"/>
      <c r="AA42" s="152"/>
      <c r="AB42" s="152"/>
      <c r="AC42" s="152"/>
      <c r="AD42" s="152"/>
      <c r="AE42" s="152"/>
      <c r="AF42" s="152"/>
      <c r="AG42" s="152" t="s">
        <v>237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86">
        <v>34</v>
      </c>
      <c r="B43" s="187" t="s">
        <v>730</v>
      </c>
      <c r="C43" s="194" t="s">
        <v>731</v>
      </c>
      <c r="D43" s="188" t="s">
        <v>364</v>
      </c>
      <c r="E43" s="189">
        <v>160</v>
      </c>
      <c r="F43" s="190"/>
      <c r="G43" s="191">
        <f t="shared" si="7"/>
        <v>0</v>
      </c>
      <c r="H43" s="190">
        <v>0</v>
      </c>
      <c r="I43" s="191">
        <f t="shared" si="8"/>
        <v>0</v>
      </c>
      <c r="J43" s="190">
        <v>0</v>
      </c>
      <c r="K43" s="191">
        <f t="shared" si="9"/>
        <v>0</v>
      </c>
      <c r="L43" s="191">
        <v>21</v>
      </c>
      <c r="M43" s="191">
        <f t="shared" si="10"/>
        <v>0</v>
      </c>
      <c r="N43" s="189">
        <v>0</v>
      </c>
      <c r="O43" s="189">
        <f t="shared" si="11"/>
        <v>0</v>
      </c>
      <c r="P43" s="189">
        <v>0</v>
      </c>
      <c r="Q43" s="189">
        <f t="shared" si="12"/>
        <v>0</v>
      </c>
      <c r="R43" s="191"/>
      <c r="S43" s="191" t="s">
        <v>151</v>
      </c>
      <c r="T43" s="192" t="s">
        <v>152</v>
      </c>
      <c r="U43" s="162">
        <v>0</v>
      </c>
      <c r="V43" s="162">
        <f t="shared" si="13"/>
        <v>0</v>
      </c>
      <c r="W43" s="162"/>
      <c r="X43" s="162" t="s">
        <v>205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237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1" x14ac:dyDescent="0.2">
      <c r="A44" s="186">
        <v>35</v>
      </c>
      <c r="B44" s="187" t="s">
        <v>732</v>
      </c>
      <c r="C44" s="194" t="s">
        <v>733</v>
      </c>
      <c r="D44" s="188" t="s">
        <v>364</v>
      </c>
      <c r="E44" s="189">
        <v>6</v>
      </c>
      <c r="F44" s="190"/>
      <c r="G44" s="191">
        <f t="shared" si="7"/>
        <v>0</v>
      </c>
      <c r="H44" s="190">
        <v>0</v>
      </c>
      <c r="I44" s="191">
        <f t="shared" si="8"/>
        <v>0</v>
      </c>
      <c r="J44" s="190">
        <v>0</v>
      </c>
      <c r="K44" s="191">
        <f t="shared" si="9"/>
        <v>0</v>
      </c>
      <c r="L44" s="191">
        <v>21</v>
      </c>
      <c r="M44" s="191">
        <f t="shared" si="10"/>
        <v>0</v>
      </c>
      <c r="N44" s="189">
        <v>0</v>
      </c>
      <c r="O44" s="189">
        <f t="shared" si="11"/>
        <v>0</v>
      </c>
      <c r="P44" s="189">
        <v>0</v>
      </c>
      <c r="Q44" s="189">
        <f t="shared" si="12"/>
        <v>0</v>
      </c>
      <c r="R44" s="191"/>
      <c r="S44" s="191" t="s">
        <v>151</v>
      </c>
      <c r="T44" s="192" t="s">
        <v>152</v>
      </c>
      <c r="U44" s="162">
        <v>0</v>
      </c>
      <c r="V44" s="162">
        <f t="shared" si="13"/>
        <v>0</v>
      </c>
      <c r="W44" s="162"/>
      <c r="X44" s="162" t="s">
        <v>205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237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6">
        <v>36</v>
      </c>
      <c r="B45" s="187" t="s">
        <v>734</v>
      </c>
      <c r="C45" s="194" t="s">
        <v>735</v>
      </c>
      <c r="D45" s="188" t="s">
        <v>364</v>
      </c>
      <c r="E45" s="189">
        <v>4</v>
      </c>
      <c r="F45" s="190"/>
      <c r="G45" s="191">
        <f t="shared" si="7"/>
        <v>0</v>
      </c>
      <c r="H45" s="190">
        <v>0</v>
      </c>
      <c r="I45" s="191">
        <f t="shared" si="8"/>
        <v>0</v>
      </c>
      <c r="J45" s="190">
        <v>0</v>
      </c>
      <c r="K45" s="191">
        <f t="shared" si="9"/>
        <v>0</v>
      </c>
      <c r="L45" s="191">
        <v>21</v>
      </c>
      <c r="M45" s="191">
        <f t="shared" si="10"/>
        <v>0</v>
      </c>
      <c r="N45" s="189">
        <v>0</v>
      </c>
      <c r="O45" s="189">
        <f t="shared" si="11"/>
        <v>0</v>
      </c>
      <c r="P45" s="189">
        <v>0</v>
      </c>
      <c r="Q45" s="189">
        <f t="shared" si="12"/>
        <v>0</v>
      </c>
      <c r="R45" s="191"/>
      <c r="S45" s="191" t="s">
        <v>151</v>
      </c>
      <c r="T45" s="192" t="s">
        <v>152</v>
      </c>
      <c r="U45" s="162">
        <v>0</v>
      </c>
      <c r="V45" s="162">
        <f t="shared" si="13"/>
        <v>0</v>
      </c>
      <c r="W45" s="162"/>
      <c r="X45" s="162" t="s">
        <v>205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237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86">
        <v>37</v>
      </c>
      <c r="B46" s="187" t="s">
        <v>736</v>
      </c>
      <c r="C46" s="194" t="s">
        <v>737</v>
      </c>
      <c r="D46" s="188" t="s">
        <v>235</v>
      </c>
      <c r="E46" s="189">
        <v>5</v>
      </c>
      <c r="F46" s="190"/>
      <c r="G46" s="191">
        <f t="shared" si="7"/>
        <v>0</v>
      </c>
      <c r="H46" s="190">
        <v>0</v>
      </c>
      <c r="I46" s="191">
        <f t="shared" si="8"/>
        <v>0</v>
      </c>
      <c r="J46" s="190">
        <v>0</v>
      </c>
      <c r="K46" s="191">
        <f t="shared" si="9"/>
        <v>0</v>
      </c>
      <c r="L46" s="191">
        <v>21</v>
      </c>
      <c r="M46" s="191">
        <f t="shared" si="10"/>
        <v>0</v>
      </c>
      <c r="N46" s="189">
        <v>0</v>
      </c>
      <c r="O46" s="189">
        <f t="shared" si="11"/>
        <v>0</v>
      </c>
      <c r="P46" s="189">
        <v>0</v>
      </c>
      <c r="Q46" s="189">
        <f t="shared" si="12"/>
        <v>0</v>
      </c>
      <c r="R46" s="191"/>
      <c r="S46" s="191" t="s">
        <v>151</v>
      </c>
      <c r="T46" s="192" t="s">
        <v>152</v>
      </c>
      <c r="U46" s="162">
        <v>0</v>
      </c>
      <c r="V46" s="162">
        <f t="shared" si="13"/>
        <v>0</v>
      </c>
      <c r="W46" s="162"/>
      <c r="X46" s="162" t="s">
        <v>205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237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86">
        <v>38</v>
      </c>
      <c r="B47" s="187" t="s">
        <v>738</v>
      </c>
      <c r="C47" s="194" t="s">
        <v>739</v>
      </c>
      <c r="D47" s="188" t="s">
        <v>364</v>
      </c>
      <c r="E47" s="189">
        <v>4</v>
      </c>
      <c r="F47" s="190"/>
      <c r="G47" s="191">
        <f t="shared" si="7"/>
        <v>0</v>
      </c>
      <c r="H47" s="190">
        <v>0</v>
      </c>
      <c r="I47" s="191">
        <f t="shared" si="8"/>
        <v>0</v>
      </c>
      <c r="J47" s="190">
        <v>0</v>
      </c>
      <c r="K47" s="191">
        <f t="shared" si="9"/>
        <v>0</v>
      </c>
      <c r="L47" s="191">
        <v>21</v>
      </c>
      <c r="M47" s="191">
        <f t="shared" si="10"/>
        <v>0</v>
      </c>
      <c r="N47" s="189">
        <v>0</v>
      </c>
      <c r="O47" s="189">
        <f t="shared" si="11"/>
        <v>0</v>
      </c>
      <c r="P47" s="189">
        <v>0</v>
      </c>
      <c r="Q47" s="189">
        <f t="shared" si="12"/>
        <v>0</v>
      </c>
      <c r="R47" s="191"/>
      <c r="S47" s="191" t="s">
        <v>151</v>
      </c>
      <c r="T47" s="192" t="s">
        <v>152</v>
      </c>
      <c r="U47" s="162">
        <v>0</v>
      </c>
      <c r="V47" s="162">
        <f t="shared" si="13"/>
        <v>0</v>
      </c>
      <c r="W47" s="162"/>
      <c r="X47" s="162" t="s">
        <v>205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237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86">
        <v>39</v>
      </c>
      <c r="B48" s="187" t="s">
        <v>740</v>
      </c>
      <c r="C48" s="194" t="s">
        <v>741</v>
      </c>
      <c r="D48" s="188" t="s">
        <v>364</v>
      </c>
      <c r="E48" s="189">
        <v>20</v>
      </c>
      <c r="F48" s="190"/>
      <c r="G48" s="191">
        <f t="shared" si="7"/>
        <v>0</v>
      </c>
      <c r="H48" s="190">
        <v>0</v>
      </c>
      <c r="I48" s="191">
        <f t="shared" si="8"/>
        <v>0</v>
      </c>
      <c r="J48" s="190">
        <v>0</v>
      </c>
      <c r="K48" s="191">
        <f t="shared" si="9"/>
        <v>0</v>
      </c>
      <c r="L48" s="191">
        <v>21</v>
      </c>
      <c r="M48" s="191">
        <f t="shared" si="10"/>
        <v>0</v>
      </c>
      <c r="N48" s="189">
        <v>0</v>
      </c>
      <c r="O48" s="189">
        <f t="shared" si="11"/>
        <v>0</v>
      </c>
      <c r="P48" s="189">
        <v>0</v>
      </c>
      <c r="Q48" s="189">
        <f t="shared" si="12"/>
        <v>0</v>
      </c>
      <c r="R48" s="191"/>
      <c r="S48" s="191" t="s">
        <v>151</v>
      </c>
      <c r="T48" s="192" t="s">
        <v>152</v>
      </c>
      <c r="U48" s="162">
        <v>0</v>
      </c>
      <c r="V48" s="162">
        <f t="shared" si="13"/>
        <v>0</v>
      </c>
      <c r="W48" s="162"/>
      <c r="X48" s="162" t="s">
        <v>205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237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71">
        <v>40</v>
      </c>
      <c r="B49" s="172" t="s">
        <v>742</v>
      </c>
      <c r="C49" s="180" t="s">
        <v>743</v>
      </c>
      <c r="D49" s="173" t="s">
        <v>211</v>
      </c>
      <c r="E49" s="174">
        <v>5</v>
      </c>
      <c r="F49" s="175"/>
      <c r="G49" s="176">
        <f t="shared" si="7"/>
        <v>0</v>
      </c>
      <c r="H49" s="175">
        <v>0</v>
      </c>
      <c r="I49" s="176">
        <f t="shared" si="8"/>
        <v>0</v>
      </c>
      <c r="J49" s="175">
        <v>0</v>
      </c>
      <c r="K49" s="176">
        <f t="shared" si="9"/>
        <v>0</v>
      </c>
      <c r="L49" s="176">
        <v>21</v>
      </c>
      <c r="M49" s="176">
        <f t="shared" si="10"/>
        <v>0</v>
      </c>
      <c r="N49" s="174">
        <v>0</v>
      </c>
      <c r="O49" s="174">
        <f t="shared" si="11"/>
        <v>0</v>
      </c>
      <c r="P49" s="174">
        <v>0</v>
      </c>
      <c r="Q49" s="174">
        <f t="shared" si="12"/>
        <v>0</v>
      </c>
      <c r="R49" s="176"/>
      <c r="S49" s="176" t="s">
        <v>151</v>
      </c>
      <c r="T49" s="177" t="s">
        <v>152</v>
      </c>
      <c r="U49" s="162">
        <v>0</v>
      </c>
      <c r="V49" s="162">
        <f t="shared" si="13"/>
        <v>0</v>
      </c>
      <c r="W49" s="162"/>
      <c r="X49" s="162" t="s">
        <v>205</v>
      </c>
      <c r="Y49" s="152"/>
      <c r="Z49" s="152"/>
      <c r="AA49" s="152"/>
      <c r="AB49" s="152"/>
      <c r="AC49" s="152"/>
      <c r="AD49" s="152"/>
      <c r="AE49" s="152"/>
      <c r="AF49" s="152"/>
      <c r="AG49" s="152" t="s">
        <v>237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x14ac:dyDescent="0.2">
      <c r="A50" s="3"/>
      <c r="B50" s="4"/>
      <c r="C50" s="181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133</v>
      </c>
    </row>
    <row r="51" spans="1:60" x14ac:dyDescent="0.2">
      <c r="A51" s="155"/>
      <c r="B51" s="156" t="s">
        <v>29</v>
      </c>
      <c r="C51" s="182"/>
      <c r="D51" s="157"/>
      <c r="E51" s="158"/>
      <c r="F51" s="158"/>
      <c r="G51" s="170">
        <f>G8+G35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197</v>
      </c>
    </row>
    <row r="52" spans="1:60" x14ac:dyDescent="0.2">
      <c r="C52" s="183"/>
      <c r="D52" s="10"/>
      <c r="AG52" t="s">
        <v>198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jIR7qnIaVOJ9fK2l8pr7mba6ZIKBVgweBKZE1G3rOiJOhkGmrbl2n4bbQ/GeGM2sfFiv1XI/xnsu5H+L7rg+A==" saltValue="fRal6/zHJ3M92hGEMXbUS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F6F59-5764-438C-BF28-51D97E58CB2A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B24" sqref="AB24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199</v>
      </c>
      <c r="B1" s="256"/>
      <c r="C1" s="256"/>
      <c r="D1" s="256"/>
      <c r="E1" s="256"/>
      <c r="F1" s="256"/>
      <c r="G1" s="256"/>
      <c r="AG1" t="s">
        <v>118</v>
      </c>
    </row>
    <row r="2" spans="1:60" ht="24.95" customHeight="1" x14ac:dyDescent="0.2">
      <c r="A2" s="144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119</v>
      </c>
    </row>
    <row r="3" spans="1:60" ht="24.95" customHeight="1" x14ac:dyDescent="0.2">
      <c r="A3" s="144" t="s">
        <v>8</v>
      </c>
      <c r="B3" s="49" t="s">
        <v>56</v>
      </c>
      <c r="C3" s="257" t="s">
        <v>57</v>
      </c>
      <c r="D3" s="258"/>
      <c r="E3" s="258"/>
      <c r="F3" s="258"/>
      <c r="G3" s="259"/>
      <c r="AC3" s="126" t="s">
        <v>119</v>
      </c>
      <c r="AG3" t="s">
        <v>123</v>
      </c>
    </row>
    <row r="4" spans="1:60" ht="24.95" customHeight="1" x14ac:dyDescent="0.2">
      <c r="A4" s="145" t="s">
        <v>9</v>
      </c>
      <c r="B4" s="146" t="s">
        <v>47</v>
      </c>
      <c r="C4" s="260" t="s">
        <v>55</v>
      </c>
      <c r="D4" s="261"/>
      <c r="E4" s="261"/>
      <c r="F4" s="261"/>
      <c r="G4" s="262"/>
      <c r="AG4" t="s">
        <v>124</v>
      </c>
    </row>
    <row r="5" spans="1:60" x14ac:dyDescent="0.2">
      <c r="D5" s="10"/>
    </row>
    <row r="6" spans="1:60" ht="38.25" x14ac:dyDescent="0.2">
      <c r="A6" s="148" t="s">
        <v>125</v>
      </c>
      <c r="B6" s="150" t="s">
        <v>126</v>
      </c>
      <c r="C6" s="150" t="s">
        <v>127</v>
      </c>
      <c r="D6" s="149" t="s">
        <v>128</v>
      </c>
      <c r="E6" s="148" t="s">
        <v>129</v>
      </c>
      <c r="F6" s="147" t="s">
        <v>130</v>
      </c>
      <c r="G6" s="148" t="s">
        <v>29</v>
      </c>
      <c r="H6" s="151" t="s">
        <v>30</v>
      </c>
      <c r="I6" s="151" t="s">
        <v>131</v>
      </c>
      <c r="J6" s="151" t="s">
        <v>31</v>
      </c>
      <c r="K6" s="151" t="s">
        <v>132</v>
      </c>
      <c r="L6" s="151" t="s">
        <v>133</v>
      </c>
      <c r="M6" s="151" t="s">
        <v>134</v>
      </c>
      <c r="N6" s="151" t="s">
        <v>135</v>
      </c>
      <c r="O6" s="151" t="s">
        <v>136</v>
      </c>
      <c r="P6" s="151" t="s">
        <v>137</v>
      </c>
      <c r="Q6" s="151" t="s">
        <v>138</v>
      </c>
      <c r="R6" s="151" t="s">
        <v>139</v>
      </c>
      <c r="S6" s="151" t="s">
        <v>140</v>
      </c>
      <c r="T6" s="151" t="s">
        <v>141</v>
      </c>
      <c r="U6" s="151" t="s">
        <v>142</v>
      </c>
      <c r="V6" s="151" t="s">
        <v>143</v>
      </c>
      <c r="W6" s="151" t="s">
        <v>144</v>
      </c>
      <c r="X6" s="151" t="s">
        <v>145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</row>
    <row r="8" spans="1:60" x14ac:dyDescent="0.2">
      <c r="A8" s="164" t="s">
        <v>146</v>
      </c>
      <c r="B8" s="165" t="s">
        <v>47</v>
      </c>
      <c r="C8" s="179" t="s">
        <v>57</v>
      </c>
      <c r="D8" s="166"/>
      <c r="E8" s="167"/>
      <c r="F8" s="168"/>
      <c r="G8" s="168">
        <f>SUMIF(AG9:AG34,"&lt;&gt;NOR",G9:G34)</f>
        <v>0</v>
      </c>
      <c r="H8" s="168"/>
      <c r="I8" s="168">
        <f>SUM(I9:I34)</f>
        <v>0</v>
      </c>
      <c r="J8" s="168"/>
      <c r="K8" s="168">
        <f>SUM(K9:K34)</f>
        <v>0</v>
      </c>
      <c r="L8" s="168"/>
      <c r="M8" s="168">
        <f>SUM(M9:M34)</f>
        <v>0</v>
      </c>
      <c r="N8" s="167"/>
      <c r="O8" s="167">
        <f>SUM(O9:O34)</f>
        <v>0</v>
      </c>
      <c r="P8" s="167"/>
      <c r="Q8" s="167">
        <f>SUM(Q9:Q34)</f>
        <v>0</v>
      </c>
      <c r="R8" s="168"/>
      <c r="S8" s="168"/>
      <c r="T8" s="169"/>
      <c r="U8" s="163"/>
      <c r="V8" s="163">
        <f>SUM(V9:V34)</f>
        <v>0</v>
      </c>
      <c r="W8" s="163"/>
      <c r="X8" s="163"/>
      <c r="AG8" t="s">
        <v>147</v>
      </c>
    </row>
    <row r="9" spans="1:60" outlineLevel="1" x14ac:dyDescent="0.2">
      <c r="A9" s="186">
        <v>1</v>
      </c>
      <c r="B9" s="187" t="s">
        <v>73</v>
      </c>
      <c r="C9" s="194" t="s">
        <v>744</v>
      </c>
      <c r="D9" s="188" t="s">
        <v>661</v>
      </c>
      <c r="E9" s="189">
        <v>4</v>
      </c>
      <c r="F9" s="190"/>
      <c r="G9" s="191">
        <f t="shared" ref="G9:G34" si="0">ROUND(E9*F9,2)</f>
        <v>0</v>
      </c>
      <c r="H9" s="190">
        <v>0</v>
      </c>
      <c r="I9" s="191">
        <f t="shared" ref="I9:I34" si="1">ROUND(E9*H9,2)</f>
        <v>0</v>
      </c>
      <c r="J9" s="190">
        <v>0</v>
      </c>
      <c r="K9" s="191">
        <f t="shared" ref="K9:K34" si="2">ROUND(E9*J9,2)</f>
        <v>0</v>
      </c>
      <c r="L9" s="191">
        <v>21</v>
      </c>
      <c r="M9" s="191">
        <f t="shared" ref="M9:M34" si="3">G9*(1+L9/100)</f>
        <v>0</v>
      </c>
      <c r="N9" s="189">
        <v>0</v>
      </c>
      <c r="O9" s="189">
        <f t="shared" ref="O9:O34" si="4">ROUND(E9*N9,2)</f>
        <v>0</v>
      </c>
      <c r="P9" s="189">
        <v>0</v>
      </c>
      <c r="Q9" s="189">
        <f t="shared" ref="Q9:Q34" si="5">ROUND(E9*P9,2)</f>
        <v>0</v>
      </c>
      <c r="R9" s="191"/>
      <c r="S9" s="191" t="s">
        <v>151</v>
      </c>
      <c r="T9" s="192" t="s">
        <v>152</v>
      </c>
      <c r="U9" s="162">
        <v>0</v>
      </c>
      <c r="V9" s="162">
        <f t="shared" ref="V9:V34" si="6">ROUND(E9*U9,2)</f>
        <v>0</v>
      </c>
      <c r="W9" s="162"/>
      <c r="X9" s="162" t="s">
        <v>205</v>
      </c>
      <c r="Y9" s="152"/>
      <c r="Z9" s="152"/>
      <c r="AA9" s="152"/>
      <c r="AB9" s="152"/>
      <c r="AC9" s="152"/>
      <c r="AD9" s="152"/>
      <c r="AE9" s="152"/>
      <c r="AF9" s="152"/>
      <c r="AG9" s="152" t="s">
        <v>237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6">
        <v>2</v>
      </c>
      <c r="B10" s="187" t="s">
        <v>745</v>
      </c>
      <c r="C10" s="194" t="s">
        <v>746</v>
      </c>
      <c r="D10" s="188" t="s">
        <v>661</v>
      </c>
      <c r="E10" s="189">
        <v>4</v>
      </c>
      <c r="F10" s="190"/>
      <c r="G10" s="191">
        <f t="shared" si="0"/>
        <v>0</v>
      </c>
      <c r="H10" s="190">
        <v>0</v>
      </c>
      <c r="I10" s="191">
        <f t="shared" si="1"/>
        <v>0</v>
      </c>
      <c r="J10" s="190">
        <v>0</v>
      </c>
      <c r="K10" s="191">
        <f t="shared" si="2"/>
        <v>0</v>
      </c>
      <c r="L10" s="191">
        <v>21</v>
      </c>
      <c r="M10" s="191">
        <f t="shared" si="3"/>
        <v>0</v>
      </c>
      <c r="N10" s="189">
        <v>0</v>
      </c>
      <c r="O10" s="189">
        <f t="shared" si="4"/>
        <v>0</v>
      </c>
      <c r="P10" s="189">
        <v>0</v>
      </c>
      <c r="Q10" s="189">
        <f t="shared" si="5"/>
        <v>0</v>
      </c>
      <c r="R10" s="191"/>
      <c r="S10" s="191" t="s">
        <v>151</v>
      </c>
      <c r="T10" s="192" t="s">
        <v>152</v>
      </c>
      <c r="U10" s="162">
        <v>0</v>
      </c>
      <c r="V10" s="162">
        <f t="shared" si="6"/>
        <v>0</v>
      </c>
      <c r="W10" s="162"/>
      <c r="X10" s="162" t="s">
        <v>205</v>
      </c>
      <c r="Y10" s="152"/>
      <c r="Z10" s="152"/>
      <c r="AA10" s="152"/>
      <c r="AB10" s="152"/>
      <c r="AC10" s="152"/>
      <c r="AD10" s="152"/>
      <c r="AE10" s="152"/>
      <c r="AF10" s="152"/>
      <c r="AG10" s="152" t="s">
        <v>237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6">
        <v>3</v>
      </c>
      <c r="B11" s="187" t="s">
        <v>85</v>
      </c>
      <c r="C11" s="194" t="s">
        <v>747</v>
      </c>
      <c r="D11" s="188" t="s">
        <v>211</v>
      </c>
      <c r="E11" s="189">
        <v>13</v>
      </c>
      <c r="F11" s="190"/>
      <c r="G11" s="191">
        <f t="shared" si="0"/>
        <v>0</v>
      </c>
      <c r="H11" s="190">
        <v>0</v>
      </c>
      <c r="I11" s="191">
        <f t="shared" si="1"/>
        <v>0</v>
      </c>
      <c r="J11" s="190">
        <v>0</v>
      </c>
      <c r="K11" s="191">
        <f t="shared" si="2"/>
        <v>0</v>
      </c>
      <c r="L11" s="191">
        <v>21</v>
      </c>
      <c r="M11" s="191">
        <f t="shared" si="3"/>
        <v>0</v>
      </c>
      <c r="N11" s="189">
        <v>0</v>
      </c>
      <c r="O11" s="189">
        <f t="shared" si="4"/>
        <v>0</v>
      </c>
      <c r="P11" s="189">
        <v>0</v>
      </c>
      <c r="Q11" s="189">
        <f t="shared" si="5"/>
        <v>0</v>
      </c>
      <c r="R11" s="191"/>
      <c r="S11" s="191" t="s">
        <v>151</v>
      </c>
      <c r="T11" s="192" t="s">
        <v>152</v>
      </c>
      <c r="U11" s="162">
        <v>0</v>
      </c>
      <c r="V11" s="162">
        <f t="shared" si="6"/>
        <v>0</v>
      </c>
      <c r="W11" s="162"/>
      <c r="X11" s="162" t="s">
        <v>205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237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6">
        <v>4</v>
      </c>
      <c r="B12" s="187" t="s">
        <v>748</v>
      </c>
      <c r="C12" s="194" t="s">
        <v>749</v>
      </c>
      <c r="D12" s="188" t="s">
        <v>211</v>
      </c>
      <c r="E12" s="189">
        <v>7</v>
      </c>
      <c r="F12" s="190"/>
      <c r="G12" s="191">
        <f t="shared" si="0"/>
        <v>0</v>
      </c>
      <c r="H12" s="190">
        <v>0</v>
      </c>
      <c r="I12" s="191">
        <f t="shared" si="1"/>
        <v>0</v>
      </c>
      <c r="J12" s="190">
        <v>0</v>
      </c>
      <c r="K12" s="191">
        <f t="shared" si="2"/>
        <v>0</v>
      </c>
      <c r="L12" s="191">
        <v>21</v>
      </c>
      <c r="M12" s="191">
        <f t="shared" si="3"/>
        <v>0</v>
      </c>
      <c r="N12" s="189">
        <v>0</v>
      </c>
      <c r="O12" s="189">
        <f t="shared" si="4"/>
        <v>0</v>
      </c>
      <c r="P12" s="189">
        <v>0</v>
      </c>
      <c r="Q12" s="189">
        <f t="shared" si="5"/>
        <v>0</v>
      </c>
      <c r="R12" s="191"/>
      <c r="S12" s="191" t="s">
        <v>151</v>
      </c>
      <c r="T12" s="192" t="s">
        <v>152</v>
      </c>
      <c r="U12" s="162">
        <v>0</v>
      </c>
      <c r="V12" s="162">
        <f t="shared" si="6"/>
        <v>0</v>
      </c>
      <c r="W12" s="162"/>
      <c r="X12" s="162" t="s">
        <v>205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237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6">
        <v>5</v>
      </c>
      <c r="B13" s="187" t="s">
        <v>89</v>
      </c>
      <c r="C13" s="194" t="s">
        <v>750</v>
      </c>
      <c r="D13" s="188" t="s">
        <v>661</v>
      </c>
      <c r="E13" s="189">
        <v>3</v>
      </c>
      <c r="F13" s="190"/>
      <c r="G13" s="191">
        <f t="shared" si="0"/>
        <v>0</v>
      </c>
      <c r="H13" s="190">
        <v>0</v>
      </c>
      <c r="I13" s="191">
        <f t="shared" si="1"/>
        <v>0</v>
      </c>
      <c r="J13" s="190">
        <v>0</v>
      </c>
      <c r="K13" s="191">
        <f t="shared" si="2"/>
        <v>0</v>
      </c>
      <c r="L13" s="191">
        <v>21</v>
      </c>
      <c r="M13" s="191">
        <f t="shared" si="3"/>
        <v>0</v>
      </c>
      <c r="N13" s="189">
        <v>0</v>
      </c>
      <c r="O13" s="189">
        <f t="shared" si="4"/>
        <v>0</v>
      </c>
      <c r="P13" s="189">
        <v>0</v>
      </c>
      <c r="Q13" s="189">
        <f t="shared" si="5"/>
        <v>0</v>
      </c>
      <c r="R13" s="191"/>
      <c r="S13" s="191" t="s">
        <v>151</v>
      </c>
      <c r="T13" s="192" t="s">
        <v>152</v>
      </c>
      <c r="U13" s="162">
        <v>0</v>
      </c>
      <c r="V13" s="162">
        <f t="shared" si="6"/>
        <v>0</v>
      </c>
      <c r="W13" s="162"/>
      <c r="X13" s="162" t="s">
        <v>205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237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6">
        <v>6</v>
      </c>
      <c r="B14" s="187" t="s">
        <v>751</v>
      </c>
      <c r="C14" s="194" t="s">
        <v>752</v>
      </c>
      <c r="D14" s="188" t="s">
        <v>211</v>
      </c>
      <c r="E14" s="189">
        <v>14</v>
      </c>
      <c r="F14" s="190"/>
      <c r="G14" s="191">
        <f t="shared" si="0"/>
        <v>0</v>
      </c>
      <c r="H14" s="190">
        <v>0</v>
      </c>
      <c r="I14" s="191">
        <f t="shared" si="1"/>
        <v>0</v>
      </c>
      <c r="J14" s="190">
        <v>0</v>
      </c>
      <c r="K14" s="191">
        <f t="shared" si="2"/>
        <v>0</v>
      </c>
      <c r="L14" s="191">
        <v>21</v>
      </c>
      <c r="M14" s="191">
        <f t="shared" si="3"/>
        <v>0</v>
      </c>
      <c r="N14" s="189">
        <v>0</v>
      </c>
      <c r="O14" s="189">
        <f t="shared" si="4"/>
        <v>0</v>
      </c>
      <c r="P14" s="189">
        <v>0</v>
      </c>
      <c r="Q14" s="189">
        <f t="shared" si="5"/>
        <v>0</v>
      </c>
      <c r="R14" s="191"/>
      <c r="S14" s="191" t="s">
        <v>151</v>
      </c>
      <c r="T14" s="192" t="s">
        <v>152</v>
      </c>
      <c r="U14" s="162">
        <v>0</v>
      </c>
      <c r="V14" s="162">
        <f t="shared" si="6"/>
        <v>0</v>
      </c>
      <c r="W14" s="162"/>
      <c r="X14" s="162" t="s">
        <v>205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237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6">
        <v>7</v>
      </c>
      <c r="B15" s="187" t="s">
        <v>753</v>
      </c>
      <c r="C15" s="194" t="s">
        <v>754</v>
      </c>
      <c r="D15" s="188" t="s">
        <v>211</v>
      </c>
      <c r="E15" s="189">
        <v>14</v>
      </c>
      <c r="F15" s="190"/>
      <c r="G15" s="191">
        <f t="shared" si="0"/>
        <v>0</v>
      </c>
      <c r="H15" s="190">
        <v>0</v>
      </c>
      <c r="I15" s="191">
        <f t="shared" si="1"/>
        <v>0</v>
      </c>
      <c r="J15" s="190">
        <v>0</v>
      </c>
      <c r="K15" s="191">
        <f t="shared" si="2"/>
        <v>0</v>
      </c>
      <c r="L15" s="191">
        <v>21</v>
      </c>
      <c r="M15" s="191">
        <f t="shared" si="3"/>
        <v>0</v>
      </c>
      <c r="N15" s="189">
        <v>0</v>
      </c>
      <c r="O15" s="189">
        <f t="shared" si="4"/>
        <v>0</v>
      </c>
      <c r="P15" s="189">
        <v>0</v>
      </c>
      <c r="Q15" s="189">
        <f t="shared" si="5"/>
        <v>0</v>
      </c>
      <c r="R15" s="191"/>
      <c r="S15" s="191" t="s">
        <v>151</v>
      </c>
      <c r="T15" s="192" t="s">
        <v>152</v>
      </c>
      <c r="U15" s="162">
        <v>0</v>
      </c>
      <c r="V15" s="162">
        <f t="shared" si="6"/>
        <v>0</v>
      </c>
      <c r="W15" s="162"/>
      <c r="X15" s="162" t="s">
        <v>205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237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6">
        <v>8</v>
      </c>
      <c r="B16" s="187" t="s">
        <v>755</v>
      </c>
      <c r="C16" s="194" t="s">
        <v>756</v>
      </c>
      <c r="D16" s="188" t="s">
        <v>661</v>
      </c>
      <c r="E16" s="189">
        <v>4</v>
      </c>
      <c r="F16" s="190"/>
      <c r="G16" s="191">
        <f t="shared" si="0"/>
        <v>0</v>
      </c>
      <c r="H16" s="190">
        <v>0</v>
      </c>
      <c r="I16" s="191">
        <f t="shared" si="1"/>
        <v>0</v>
      </c>
      <c r="J16" s="190">
        <v>0</v>
      </c>
      <c r="K16" s="191">
        <f t="shared" si="2"/>
        <v>0</v>
      </c>
      <c r="L16" s="191">
        <v>21</v>
      </c>
      <c r="M16" s="191">
        <f t="shared" si="3"/>
        <v>0</v>
      </c>
      <c r="N16" s="189">
        <v>0</v>
      </c>
      <c r="O16" s="189">
        <f t="shared" si="4"/>
        <v>0</v>
      </c>
      <c r="P16" s="189">
        <v>0</v>
      </c>
      <c r="Q16" s="189">
        <f t="shared" si="5"/>
        <v>0</v>
      </c>
      <c r="R16" s="191"/>
      <c r="S16" s="191" t="s">
        <v>151</v>
      </c>
      <c r="T16" s="192" t="s">
        <v>152</v>
      </c>
      <c r="U16" s="162">
        <v>0</v>
      </c>
      <c r="V16" s="162">
        <f t="shared" si="6"/>
        <v>0</v>
      </c>
      <c r="W16" s="162"/>
      <c r="X16" s="162" t="s">
        <v>205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237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6">
        <v>9</v>
      </c>
      <c r="B17" s="187" t="s">
        <v>757</v>
      </c>
      <c r="C17" s="194" t="s">
        <v>758</v>
      </c>
      <c r="D17" s="188" t="s">
        <v>661</v>
      </c>
      <c r="E17" s="189">
        <v>12</v>
      </c>
      <c r="F17" s="190"/>
      <c r="G17" s="191">
        <f t="shared" si="0"/>
        <v>0</v>
      </c>
      <c r="H17" s="190">
        <v>0</v>
      </c>
      <c r="I17" s="191">
        <f t="shared" si="1"/>
        <v>0</v>
      </c>
      <c r="J17" s="190">
        <v>0</v>
      </c>
      <c r="K17" s="191">
        <f t="shared" si="2"/>
        <v>0</v>
      </c>
      <c r="L17" s="191">
        <v>21</v>
      </c>
      <c r="M17" s="191">
        <f t="shared" si="3"/>
        <v>0</v>
      </c>
      <c r="N17" s="189">
        <v>0</v>
      </c>
      <c r="O17" s="189">
        <f t="shared" si="4"/>
        <v>0</v>
      </c>
      <c r="P17" s="189">
        <v>0</v>
      </c>
      <c r="Q17" s="189">
        <f t="shared" si="5"/>
        <v>0</v>
      </c>
      <c r="R17" s="191"/>
      <c r="S17" s="191" t="s">
        <v>151</v>
      </c>
      <c r="T17" s="192" t="s">
        <v>152</v>
      </c>
      <c r="U17" s="162">
        <v>0</v>
      </c>
      <c r="V17" s="162">
        <f t="shared" si="6"/>
        <v>0</v>
      </c>
      <c r="W17" s="162"/>
      <c r="X17" s="162" t="s">
        <v>205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237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6">
        <v>10</v>
      </c>
      <c r="B18" s="187" t="s">
        <v>759</v>
      </c>
      <c r="C18" s="194" t="s">
        <v>760</v>
      </c>
      <c r="D18" s="188" t="s">
        <v>661</v>
      </c>
      <c r="E18" s="189">
        <v>16</v>
      </c>
      <c r="F18" s="190"/>
      <c r="G18" s="191">
        <f t="shared" si="0"/>
        <v>0</v>
      </c>
      <c r="H18" s="190">
        <v>0</v>
      </c>
      <c r="I18" s="191">
        <f t="shared" si="1"/>
        <v>0</v>
      </c>
      <c r="J18" s="190">
        <v>0</v>
      </c>
      <c r="K18" s="191">
        <f t="shared" si="2"/>
        <v>0</v>
      </c>
      <c r="L18" s="191">
        <v>21</v>
      </c>
      <c r="M18" s="191">
        <f t="shared" si="3"/>
        <v>0</v>
      </c>
      <c r="N18" s="189">
        <v>0</v>
      </c>
      <c r="O18" s="189">
        <f t="shared" si="4"/>
        <v>0</v>
      </c>
      <c r="P18" s="189">
        <v>0</v>
      </c>
      <c r="Q18" s="189">
        <f t="shared" si="5"/>
        <v>0</v>
      </c>
      <c r="R18" s="191"/>
      <c r="S18" s="191" t="s">
        <v>151</v>
      </c>
      <c r="T18" s="192" t="s">
        <v>152</v>
      </c>
      <c r="U18" s="162">
        <v>0</v>
      </c>
      <c r="V18" s="162">
        <f t="shared" si="6"/>
        <v>0</v>
      </c>
      <c r="W18" s="162"/>
      <c r="X18" s="162" t="s">
        <v>205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237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6">
        <v>11</v>
      </c>
      <c r="B19" s="187" t="s">
        <v>77</v>
      </c>
      <c r="C19" s="194" t="s">
        <v>761</v>
      </c>
      <c r="D19" s="188" t="s">
        <v>364</v>
      </c>
      <c r="E19" s="189">
        <v>88</v>
      </c>
      <c r="F19" s="190"/>
      <c r="G19" s="191">
        <f t="shared" si="0"/>
        <v>0</v>
      </c>
      <c r="H19" s="190">
        <v>0</v>
      </c>
      <c r="I19" s="191">
        <f t="shared" si="1"/>
        <v>0</v>
      </c>
      <c r="J19" s="190">
        <v>0</v>
      </c>
      <c r="K19" s="191">
        <f t="shared" si="2"/>
        <v>0</v>
      </c>
      <c r="L19" s="191">
        <v>21</v>
      </c>
      <c r="M19" s="191">
        <f t="shared" si="3"/>
        <v>0</v>
      </c>
      <c r="N19" s="189">
        <v>0</v>
      </c>
      <c r="O19" s="189">
        <f t="shared" si="4"/>
        <v>0</v>
      </c>
      <c r="P19" s="189">
        <v>0</v>
      </c>
      <c r="Q19" s="189">
        <f t="shared" si="5"/>
        <v>0</v>
      </c>
      <c r="R19" s="191"/>
      <c r="S19" s="191" t="s">
        <v>151</v>
      </c>
      <c r="T19" s="192" t="s">
        <v>152</v>
      </c>
      <c r="U19" s="162">
        <v>0</v>
      </c>
      <c r="V19" s="162">
        <f t="shared" si="6"/>
        <v>0</v>
      </c>
      <c r="W19" s="162"/>
      <c r="X19" s="162" t="s">
        <v>205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237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6">
        <v>12</v>
      </c>
      <c r="B20" s="187" t="s">
        <v>762</v>
      </c>
      <c r="C20" s="194" t="s">
        <v>763</v>
      </c>
      <c r="D20" s="188" t="s">
        <v>364</v>
      </c>
      <c r="E20" s="189">
        <v>42</v>
      </c>
      <c r="F20" s="190"/>
      <c r="G20" s="191">
        <f t="shared" si="0"/>
        <v>0</v>
      </c>
      <c r="H20" s="190">
        <v>0</v>
      </c>
      <c r="I20" s="191">
        <f t="shared" si="1"/>
        <v>0</v>
      </c>
      <c r="J20" s="190">
        <v>0</v>
      </c>
      <c r="K20" s="191">
        <f t="shared" si="2"/>
        <v>0</v>
      </c>
      <c r="L20" s="191">
        <v>21</v>
      </c>
      <c r="M20" s="191">
        <f t="shared" si="3"/>
        <v>0</v>
      </c>
      <c r="N20" s="189">
        <v>0</v>
      </c>
      <c r="O20" s="189">
        <f t="shared" si="4"/>
        <v>0</v>
      </c>
      <c r="P20" s="189">
        <v>0</v>
      </c>
      <c r="Q20" s="189">
        <f t="shared" si="5"/>
        <v>0</v>
      </c>
      <c r="R20" s="191"/>
      <c r="S20" s="191" t="s">
        <v>151</v>
      </c>
      <c r="T20" s="192" t="s">
        <v>152</v>
      </c>
      <c r="U20" s="162">
        <v>0</v>
      </c>
      <c r="V20" s="162">
        <f t="shared" si="6"/>
        <v>0</v>
      </c>
      <c r="W20" s="162"/>
      <c r="X20" s="162" t="s">
        <v>205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237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6">
        <v>13</v>
      </c>
      <c r="B21" s="187" t="s">
        <v>764</v>
      </c>
      <c r="C21" s="194" t="s">
        <v>765</v>
      </c>
      <c r="D21" s="188" t="s">
        <v>661</v>
      </c>
      <c r="E21" s="189">
        <v>8</v>
      </c>
      <c r="F21" s="190"/>
      <c r="G21" s="191">
        <f t="shared" si="0"/>
        <v>0</v>
      </c>
      <c r="H21" s="190">
        <v>0</v>
      </c>
      <c r="I21" s="191">
        <f t="shared" si="1"/>
        <v>0</v>
      </c>
      <c r="J21" s="190">
        <v>0</v>
      </c>
      <c r="K21" s="191">
        <f t="shared" si="2"/>
        <v>0</v>
      </c>
      <c r="L21" s="191">
        <v>21</v>
      </c>
      <c r="M21" s="191">
        <f t="shared" si="3"/>
        <v>0</v>
      </c>
      <c r="N21" s="189">
        <v>0</v>
      </c>
      <c r="O21" s="189">
        <f t="shared" si="4"/>
        <v>0</v>
      </c>
      <c r="P21" s="189">
        <v>0</v>
      </c>
      <c r="Q21" s="189">
        <f t="shared" si="5"/>
        <v>0</v>
      </c>
      <c r="R21" s="191"/>
      <c r="S21" s="191" t="s">
        <v>151</v>
      </c>
      <c r="T21" s="192" t="s">
        <v>152</v>
      </c>
      <c r="U21" s="162">
        <v>0</v>
      </c>
      <c r="V21" s="162">
        <f t="shared" si="6"/>
        <v>0</v>
      </c>
      <c r="W21" s="162"/>
      <c r="X21" s="162" t="s">
        <v>205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237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86">
        <v>14</v>
      </c>
      <c r="B22" s="187" t="s">
        <v>766</v>
      </c>
      <c r="C22" s="194" t="s">
        <v>767</v>
      </c>
      <c r="D22" s="188" t="s">
        <v>661</v>
      </c>
      <c r="E22" s="189">
        <v>12</v>
      </c>
      <c r="F22" s="190"/>
      <c r="G22" s="191">
        <f t="shared" si="0"/>
        <v>0</v>
      </c>
      <c r="H22" s="190">
        <v>0</v>
      </c>
      <c r="I22" s="191">
        <f t="shared" si="1"/>
        <v>0</v>
      </c>
      <c r="J22" s="190">
        <v>0</v>
      </c>
      <c r="K22" s="191">
        <f t="shared" si="2"/>
        <v>0</v>
      </c>
      <c r="L22" s="191">
        <v>21</v>
      </c>
      <c r="M22" s="191">
        <f t="shared" si="3"/>
        <v>0</v>
      </c>
      <c r="N22" s="189">
        <v>0</v>
      </c>
      <c r="O22" s="189">
        <f t="shared" si="4"/>
        <v>0</v>
      </c>
      <c r="P22" s="189">
        <v>0</v>
      </c>
      <c r="Q22" s="189">
        <f t="shared" si="5"/>
        <v>0</v>
      </c>
      <c r="R22" s="191"/>
      <c r="S22" s="191" t="s">
        <v>151</v>
      </c>
      <c r="T22" s="192" t="s">
        <v>152</v>
      </c>
      <c r="U22" s="162">
        <v>0</v>
      </c>
      <c r="V22" s="162">
        <f t="shared" si="6"/>
        <v>0</v>
      </c>
      <c r="W22" s="162"/>
      <c r="X22" s="162" t="s">
        <v>205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237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86">
        <v>15</v>
      </c>
      <c r="B23" s="187" t="s">
        <v>768</v>
      </c>
      <c r="C23" s="194" t="s">
        <v>769</v>
      </c>
      <c r="D23" s="188" t="s">
        <v>661</v>
      </c>
      <c r="E23" s="189">
        <v>12</v>
      </c>
      <c r="F23" s="190"/>
      <c r="G23" s="191">
        <f t="shared" si="0"/>
        <v>0</v>
      </c>
      <c r="H23" s="190">
        <v>0</v>
      </c>
      <c r="I23" s="191">
        <f t="shared" si="1"/>
        <v>0</v>
      </c>
      <c r="J23" s="190">
        <v>0</v>
      </c>
      <c r="K23" s="191">
        <f t="shared" si="2"/>
        <v>0</v>
      </c>
      <c r="L23" s="191">
        <v>21</v>
      </c>
      <c r="M23" s="191">
        <f t="shared" si="3"/>
        <v>0</v>
      </c>
      <c r="N23" s="189">
        <v>0</v>
      </c>
      <c r="O23" s="189">
        <f t="shared" si="4"/>
        <v>0</v>
      </c>
      <c r="P23" s="189">
        <v>0</v>
      </c>
      <c r="Q23" s="189">
        <f t="shared" si="5"/>
        <v>0</v>
      </c>
      <c r="R23" s="191"/>
      <c r="S23" s="191" t="s">
        <v>151</v>
      </c>
      <c r="T23" s="192" t="s">
        <v>152</v>
      </c>
      <c r="U23" s="162">
        <v>0</v>
      </c>
      <c r="V23" s="162">
        <f t="shared" si="6"/>
        <v>0</v>
      </c>
      <c r="W23" s="162"/>
      <c r="X23" s="162" t="s">
        <v>205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237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86">
        <v>16</v>
      </c>
      <c r="B24" s="187" t="s">
        <v>770</v>
      </c>
      <c r="C24" s="194" t="s">
        <v>771</v>
      </c>
      <c r="D24" s="188" t="s">
        <v>661</v>
      </c>
      <c r="E24" s="189">
        <v>12</v>
      </c>
      <c r="F24" s="190"/>
      <c r="G24" s="191">
        <f t="shared" si="0"/>
        <v>0</v>
      </c>
      <c r="H24" s="190">
        <v>0</v>
      </c>
      <c r="I24" s="191">
        <f t="shared" si="1"/>
        <v>0</v>
      </c>
      <c r="J24" s="190">
        <v>0</v>
      </c>
      <c r="K24" s="191">
        <f t="shared" si="2"/>
        <v>0</v>
      </c>
      <c r="L24" s="191">
        <v>21</v>
      </c>
      <c r="M24" s="191">
        <f t="shared" si="3"/>
        <v>0</v>
      </c>
      <c r="N24" s="189">
        <v>0</v>
      </c>
      <c r="O24" s="189">
        <f t="shared" si="4"/>
        <v>0</v>
      </c>
      <c r="P24" s="189">
        <v>0</v>
      </c>
      <c r="Q24" s="189">
        <f t="shared" si="5"/>
        <v>0</v>
      </c>
      <c r="R24" s="191"/>
      <c r="S24" s="191" t="s">
        <v>151</v>
      </c>
      <c r="T24" s="192" t="s">
        <v>152</v>
      </c>
      <c r="U24" s="162">
        <v>0</v>
      </c>
      <c r="V24" s="162">
        <f t="shared" si="6"/>
        <v>0</v>
      </c>
      <c r="W24" s="162"/>
      <c r="X24" s="162" t="s">
        <v>205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237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86">
        <v>17</v>
      </c>
      <c r="B25" s="187" t="s">
        <v>772</v>
      </c>
      <c r="C25" s="194" t="s">
        <v>773</v>
      </c>
      <c r="D25" s="188" t="s">
        <v>661</v>
      </c>
      <c r="E25" s="189">
        <v>24</v>
      </c>
      <c r="F25" s="190"/>
      <c r="G25" s="191">
        <f t="shared" si="0"/>
        <v>0</v>
      </c>
      <c r="H25" s="190">
        <v>0</v>
      </c>
      <c r="I25" s="191">
        <f t="shared" si="1"/>
        <v>0</v>
      </c>
      <c r="J25" s="190">
        <v>0</v>
      </c>
      <c r="K25" s="191">
        <f t="shared" si="2"/>
        <v>0</v>
      </c>
      <c r="L25" s="191">
        <v>21</v>
      </c>
      <c r="M25" s="191">
        <f t="shared" si="3"/>
        <v>0</v>
      </c>
      <c r="N25" s="189">
        <v>0</v>
      </c>
      <c r="O25" s="189">
        <f t="shared" si="4"/>
        <v>0</v>
      </c>
      <c r="P25" s="189">
        <v>0</v>
      </c>
      <c r="Q25" s="189">
        <f t="shared" si="5"/>
        <v>0</v>
      </c>
      <c r="R25" s="191"/>
      <c r="S25" s="191" t="s">
        <v>151</v>
      </c>
      <c r="T25" s="192" t="s">
        <v>152</v>
      </c>
      <c r="U25" s="162">
        <v>0</v>
      </c>
      <c r="V25" s="162">
        <f t="shared" si="6"/>
        <v>0</v>
      </c>
      <c r="W25" s="162"/>
      <c r="X25" s="162" t="s">
        <v>205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237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86">
        <v>18</v>
      </c>
      <c r="B26" s="187" t="s">
        <v>774</v>
      </c>
      <c r="C26" s="194" t="s">
        <v>775</v>
      </c>
      <c r="D26" s="188" t="s">
        <v>661</v>
      </c>
      <c r="E26" s="189">
        <v>12</v>
      </c>
      <c r="F26" s="190"/>
      <c r="G26" s="191">
        <f t="shared" si="0"/>
        <v>0</v>
      </c>
      <c r="H26" s="190">
        <v>0</v>
      </c>
      <c r="I26" s="191">
        <f t="shared" si="1"/>
        <v>0</v>
      </c>
      <c r="J26" s="190">
        <v>0</v>
      </c>
      <c r="K26" s="191">
        <f t="shared" si="2"/>
        <v>0</v>
      </c>
      <c r="L26" s="191">
        <v>21</v>
      </c>
      <c r="M26" s="191">
        <f t="shared" si="3"/>
        <v>0</v>
      </c>
      <c r="N26" s="189">
        <v>0</v>
      </c>
      <c r="O26" s="189">
        <f t="shared" si="4"/>
        <v>0</v>
      </c>
      <c r="P26" s="189">
        <v>0</v>
      </c>
      <c r="Q26" s="189">
        <f t="shared" si="5"/>
        <v>0</v>
      </c>
      <c r="R26" s="191"/>
      <c r="S26" s="191" t="s">
        <v>151</v>
      </c>
      <c r="T26" s="192" t="s">
        <v>152</v>
      </c>
      <c r="U26" s="162">
        <v>0</v>
      </c>
      <c r="V26" s="162">
        <f t="shared" si="6"/>
        <v>0</v>
      </c>
      <c r="W26" s="162"/>
      <c r="X26" s="162" t="s">
        <v>205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237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6">
        <v>19</v>
      </c>
      <c r="B27" s="187" t="s">
        <v>776</v>
      </c>
      <c r="C27" s="194" t="s">
        <v>777</v>
      </c>
      <c r="D27" s="188" t="s">
        <v>661</v>
      </c>
      <c r="E27" s="189">
        <v>12</v>
      </c>
      <c r="F27" s="190"/>
      <c r="G27" s="191">
        <f t="shared" si="0"/>
        <v>0</v>
      </c>
      <c r="H27" s="190">
        <v>0</v>
      </c>
      <c r="I27" s="191">
        <f t="shared" si="1"/>
        <v>0</v>
      </c>
      <c r="J27" s="190">
        <v>0</v>
      </c>
      <c r="K27" s="191">
        <f t="shared" si="2"/>
        <v>0</v>
      </c>
      <c r="L27" s="191">
        <v>21</v>
      </c>
      <c r="M27" s="191">
        <f t="shared" si="3"/>
        <v>0</v>
      </c>
      <c r="N27" s="189">
        <v>0</v>
      </c>
      <c r="O27" s="189">
        <f t="shared" si="4"/>
        <v>0</v>
      </c>
      <c r="P27" s="189">
        <v>0</v>
      </c>
      <c r="Q27" s="189">
        <f t="shared" si="5"/>
        <v>0</v>
      </c>
      <c r="R27" s="191"/>
      <c r="S27" s="191" t="s">
        <v>151</v>
      </c>
      <c r="T27" s="192" t="s">
        <v>152</v>
      </c>
      <c r="U27" s="162">
        <v>0</v>
      </c>
      <c r="V27" s="162">
        <f t="shared" si="6"/>
        <v>0</v>
      </c>
      <c r="W27" s="162"/>
      <c r="X27" s="162" t="s">
        <v>205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237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6">
        <v>20</v>
      </c>
      <c r="B28" s="187" t="s">
        <v>778</v>
      </c>
      <c r="C28" s="194" t="s">
        <v>779</v>
      </c>
      <c r="D28" s="188" t="s">
        <v>661</v>
      </c>
      <c r="E28" s="189">
        <v>12</v>
      </c>
      <c r="F28" s="190"/>
      <c r="G28" s="191">
        <f t="shared" si="0"/>
        <v>0</v>
      </c>
      <c r="H28" s="190">
        <v>0</v>
      </c>
      <c r="I28" s="191">
        <f t="shared" si="1"/>
        <v>0</v>
      </c>
      <c r="J28" s="190">
        <v>0</v>
      </c>
      <c r="K28" s="191">
        <f t="shared" si="2"/>
        <v>0</v>
      </c>
      <c r="L28" s="191">
        <v>21</v>
      </c>
      <c r="M28" s="191">
        <f t="shared" si="3"/>
        <v>0</v>
      </c>
      <c r="N28" s="189">
        <v>0</v>
      </c>
      <c r="O28" s="189">
        <f t="shared" si="4"/>
        <v>0</v>
      </c>
      <c r="P28" s="189">
        <v>0</v>
      </c>
      <c r="Q28" s="189">
        <f t="shared" si="5"/>
        <v>0</v>
      </c>
      <c r="R28" s="191"/>
      <c r="S28" s="191" t="s">
        <v>151</v>
      </c>
      <c r="T28" s="192" t="s">
        <v>152</v>
      </c>
      <c r="U28" s="162">
        <v>0</v>
      </c>
      <c r="V28" s="162">
        <f t="shared" si="6"/>
        <v>0</v>
      </c>
      <c r="W28" s="162"/>
      <c r="X28" s="162" t="s">
        <v>205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237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86">
        <v>21</v>
      </c>
      <c r="B29" s="187" t="s">
        <v>81</v>
      </c>
      <c r="C29" s="194" t="s">
        <v>780</v>
      </c>
      <c r="D29" s="188" t="s">
        <v>661</v>
      </c>
      <c r="E29" s="189">
        <v>56</v>
      </c>
      <c r="F29" s="190"/>
      <c r="G29" s="191">
        <f t="shared" si="0"/>
        <v>0</v>
      </c>
      <c r="H29" s="190">
        <v>0</v>
      </c>
      <c r="I29" s="191">
        <f t="shared" si="1"/>
        <v>0</v>
      </c>
      <c r="J29" s="190">
        <v>0</v>
      </c>
      <c r="K29" s="191">
        <f t="shared" si="2"/>
        <v>0</v>
      </c>
      <c r="L29" s="191">
        <v>21</v>
      </c>
      <c r="M29" s="191">
        <f t="shared" si="3"/>
        <v>0</v>
      </c>
      <c r="N29" s="189">
        <v>0</v>
      </c>
      <c r="O29" s="189">
        <f t="shared" si="4"/>
        <v>0</v>
      </c>
      <c r="P29" s="189">
        <v>0</v>
      </c>
      <c r="Q29" s="189">
        <f t="shared" si="5"/>
        <v>0</v>
      </c>
      <c r="R29" s="191"/>
      <c r="S29" s="191" t="s">
        <v>151</v>
      </c>
      <c r="T29" s="192" t="s">
        <v>152</v>
      </c>
      <c r="U29" s="162">
        <v>0</v>
      </c>
      <c r="V29" s="162">
        <f t="shared" si="6"/>
        <v>0</v>
      </c>
      <c r="W29" s="162"/>
      <c r="X29" s="162" t="s">
        <v>205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237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86">
        <v>22</v>
      </c>
      <c r="B30" s="187" t="s">
        <v>781</v>
      </c>
      <c r="C30" s="194" t="s">
        <v>782</v>
      </c>
      <c r="D30" s="188" t="s">
        <v>661</v>
      </c>
      <c r="E30" s="189">
        <v>12</v>
      </c>
      <c r="F30" s="190"/>
      <c r="G30" s="191">
        <f t="shared" si="0"/>
        <v>0</v>
      </c>
      <c r="H30" s="190">
        <v>0</v>
      </c>
      <c r="I30" s="191">
        <f t="shared" si="1"/>
        <v>0</v>
      </c>
      <c r="J30" s="190">
        <v>0</v>
      </c>
      <c r="K30" s="191">
        <f t="shared" si="2"/>
        <v>0</v>
      </c>
      <c r="L30" s="191">
        <v>21</v>
      </c>
      <c r="M30" s="191">
        <f t="shared" si="3"/>
        <v>0</v>
      </c>
      <c r="N30" s="189">
        <v>0</v>
      </c>
      <c r="O30" s="189">
        <f t="shared" si="4"/>
        <v>0</v>
      </c>
      <c r="P30" s="189">
        <v>0</v>
      </c>
      <c r="Q30" s="189">
        <f t="shared" si="5"/>
        <v>0</v>
      </c>
      <c r="R30" s="191"/>
      <c r="S30" s="191" t="s">
        <v>151</v>
      </c>
      <c r="T30" s="192" t="s">
        <v>152</v>
      </c>
      <c r="U30" s="162">
        <v>0</v>
      </c>
      <c r="V30" s="162">
        <f t="shared" si="6"/>
        <v>0</v>
      </c>
      <c r="W30" s="162"/>
      <c r="X30" s="162" t="s">
        <v>205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237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86">
        <v>23</v>
      </c>
      <c r="B31" s="187" t="s">
        <v>783</v>
      </c>
      <c r="C31" s="194" t="s">
        <v>784</v>
      </c>
      <c r="D31" s="188" t="s">
        <v>661</v>
      </c>
      <c r="E31" s="189">
        <v>1</v>
      </c>
      <c r="F31" s="190"/>
      <c r="G31" s="191">
        <f t="shared" si="0"/>
        <v>0</v>
      </c>
      <c r="H31" s="190">
        <v>0</v>
      </c>
      <c r="I31" s="191">
        <f t="shared" si="1"/>
        <v>0</v>
      </c>
      <c r="J31" s="190">
        <v>0</v>
      </c>
      <c r="K31" s="191">
        <f t="shared" si="2"/>
        <v>0</v>
      </c>
      <c r="L31" s="191">
        <v>21</v>
      </c>
      <c r="M31" s="191">
        <f t="shared" si="3"/>
        <v>0</v>
      </c>
      <c r="N31" s="189">
        <v>0</v>
      </c>
      <c r="O31" s="189">
        <f t="shared" si="4"/>
        <v>0</v>
      </c>
      <c r="P31" s="189">
        <v>0</v>
      </c>
      <c r="Q31" s="189">
        <f t="shared" si="5"/>
        <v>0</v>
      </c>
      <c r="R31" s="191"/>
      <c r="S31" s="191" t="s">
        <v>151</v>
      </c>
      <c r="T31" s="192" t="s">
        <v>152</v>
      </c>
      <c r="U31" s="162">
        <v>0</v>
      </c>
      <c r="V31" s="162">
        <f t="shared" si="6"/>
        <v>0</v>
      </c>
      <c r="W31" s="162"/>
      <c r="X31" s="162" t="s">
        <v>205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237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86">
        <v>24</v>
      </c>
      <c r="B32" s="187" t="s">
        <v>785</v>
      </c>
      <c r="C32" s="194" t="s">
        <v>786</v>
      </c>
      <c r="D32" s="188" t="s">
        <v>717</v>
      </c>
      <c r="E32" s="189">
        <v>0.2</v>
      </c>
      <c r="F32" s="190"/>
      <c r="G32" s="191">
        <f t="shared" si="0"/>
        <v>0</v>
      </c>
      <c r="H32" s="190">
        <v>0</v>
      </c>
      <c r="I32" s="191">
        <f t="shared" si="1"/>
        <v>0</v>
      </c>
      <c r="J32" s="190">
        <v>0</v>
      </c>
      <c r="K32" s="191">
        <f t="shared" si="2"/>
        <v>0</v>
      </c>
      <c r="L32" s="191">
        <v>21</v>
      </c>
      <c r="M32" s="191">
        <f t="shared" si="3"/>
        <v>0</v>
      </c>
      <c r="N32" s="189">
        <v>0</v>
      </c>
      <c r="O32" s="189">
        <f t="shared" si="4"/>
        <v>0</v>
      </c>
      <c r="P32" s="189">
        <v>0</v>
      </c>
      <c r="Q32" s="189">
        <f t="shared" si="5"/>
        <v>0</v>
      </c>
      <c r="R32" s="191"/>
      <c r="S32" s="191" t="s">
        <v>151</v>
      </c>
      <c r="T32" s="192" t="s">
        <v>152</v>
      </c>
      <c r="U32" s="162">
        <v>0</v>
      </c>
      <c r="V32" s="162">
        <f t="shared" si="6"/>
        <v>0</v>
      </c>
      <c r="W32" s="162"/>
      <c r="X32" s="162" t="s">
        <v>205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237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86">
        <v>25</v>
      </c>
      <c r="B33" s="187" t="s">
        <v>83</v>
      </c>
      <c r="C33" s="194" t="s">
        <v>787</v>
      </c>
      <c r="D33" s="188" t="s">
        <v>788</v>
      </c>
      <c r="E33" s="189">
        <v>128</v>
      </c>
      <c r="F33" s="190"/>
      <c r="G33" s="191">
        <f t="shared" si="0"/>
        <v>0</v>
      </c>
      <c r="H33" s="190">
        <v>0</v>
      </c>
      <c r="I33" s="191">
        <f t="shared" si="1"/>
        <v>0</v>
      </c>
      <c r="J33" s="190">
        <v>0</v>
      </c>
      <c r="K33" s="191">
        <f t="shared" si="2"/>
        <v>0</v>
      </c>
      <c r="L33" s="191">
        <v>21</v>
      </c>
      <c r="M33" s="191">
        <f t="shared" si="3"/>
        <v>0</v>
      </c>
      <c r="N33" s="189">
        <v>0</v>
      </c>
      <c r="O33" s="189">
        <f t="shared" si="4"/>
        <v>0</v>
      </c>
      <c r="P33" s="189">
        <v>0</v>
      </c>
      <c r="Q33" s="189">
        <f t="shared" si="5"/>
        <v>0</v>
      </c>
      <c r="R33" s="191"/>
      <c r="S33" s="191" t="s">
        <v>151</v>
      </c>
      <c r="T33" s="192" t="s">
        <v>152</v>
      </c>
      <c r="U33" s="162">
        <v>0</v>
      </c>
      <c r="V33" s="162">
        <f t="shared" si="6"/>
        <v>0</v>
      </c>
      <c r="W33" s="162"/>
      <c r="X33" s="162" t="s">
        <v>205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237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1">
        <v>26</v>
      </c>
      <c r="B34" s="172" t="s">
        <v>789</v>
      </c>
      <c r="C34" s="180" t="s">
        <v>790</v>
      </c>
      <c r="D34" s="173" t="s">
        <v>788</v>
      </c>
      <c r="E34" s="174">
        <v>15</v>
      </c>
      <c r="F34" s="175"/>
      <c r="G34" s="176">
        <f t="shared" si="0"/>
        <v>0</v>
      </c>
      <c r="H34" s="175">
        <v>0</v>
      </c>
      <c r="I34" s="176">
        <f t="shared" si="1"/>
        <v>0</v>
      </c>
      <c r="J34" s="175">
        <v>0</v>
      </c>
      <c r="K34" s="176">
        <f t="shared" si="2"/>
        <v>0</v>
      </c>
      <c r="L34" s="176">
        <v>21</v>
      </c>
      <c r="M34" s="176">
        <f t="shared" si="3"/>
        <v>0</v>
      </c>
      <c r="N34" s="174">
        <v>0</v>
      </c>
      <c r="O34" s="174">
        <f t="shared" si="4"/>
        <v>0</v>
      </c>
      <c r="P34" s="174">
        <v>0</v>
      </c>
      <c r="Q34" s="174">
        <f t="shared" si="5"/>
        <v>0</v>
      </c>
      <c r="R34" s="176"/>
      <c r="S34" s="176" t="s">
        <v>151</v>
      </c>
      <c r="T34" s="177" t="s">
        <v>152</v>
      </c>
      <c r="U34" s="162">
        <v>0</v>
      </c>
      <c r="V34" s="162">
        <f t="shared" si="6"/>
        <v>0</v>
      </c>
      <c r="W34" s="162"/>
      <c r="X34" s="162" t="s">
        <v>205</v>
      </c>
      <c r="Y34" s="152"/>
      <c r="Z34" s="152"/>
      <c r="AA34" s="152"/>
      <c r="AB34" s="152"/>
      <c r="AC34" s="152"/>
      <c r="AD34" s="152"/>
      <c r="AE34" s="152"/>
      <c r="AF34" s="152"/>
      <c r="AG34" s="152" t="s">
        <v>237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3"/>
      <c r="B35" s="4"/>
      <c r="C35" s="181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133</v>
      </c>
    </row>
    <row r="36" spans="1:60" x14ac:dyDescent="0.2">
      <c r="A36" s="155"/>
      <c r="B36" s="156" t="s">
        <v>29</v>
      </c>
      <c r="C36" s="182"/>
      <c r="D36" s="157"/>
      <c r="E36" s="158"/>
      <c r="F36" s="158"/>
      <c r="G36" s="170">
        <f>G8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197</v>
      </c>
    </row>
    <row r="37" spans="1:60" x14ac:dyDescent="0.2">
      <c r="C37" s="183"/>
      <c r="D37" s="10"/>
      <c r="AG37" t="s">
        <v>198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Kyr2cc1zRst0flzWrEYTpxAWyqlsnbebHWYuAKnJ5tlqapburcNNUtIpDmLXi66N7091nfRlRHLGbW0GScsqA==" saltValue="H3XxXS/7Zb5XKu9aoM0+p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000 01 Naklady</vt:lpstr>
      <vt:lpstr>SO 100 01 Pol</vt:lpstr>
      <vt:lpstr>SO 400 01 Pol</vt:lpstr>
      <vt:lpstr>SO 650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01 Naklady'!Názvy_tisku</vt:lpstr>
      <vt:lpstr>'SO 100 01 Pol'!Názvy_tisku</vt:lpstr>
      <vt:lpstr>'SO 400 01 Pol'!Názvy_tisku</vt:lpstr>
      <vt:lpstr>'SO 650 01 Pol'!Názvy_tisku</vt:lpstr>
      <vt:lpstr>oadresa</vt:lpstr>
      <vt:lpstr>Stavba!Objednatel</vt:lpstr>
      <vt:lpstr>Stavba!Objekt</vt:lpstr>
      <vt:lpstr>'000 01 Naklady'!Oblast_tisku</vt:lpstr>
      <vt:lpstr>'SO 100 01 Pol'!Oblast_tisku</vt:lpstr>
      <vt:lpstr>'SO 400 01 Pol'!Oblast_tisku</vt:lpstr>
      <vt:lpstr>'SO 650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2023-08-03T07:03:39Z</dcterms:modified>
</cp:coreProperties>
</file>