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0 00 Naklady" sheetId="12" r:id="rId3"/>
    <sheet name="SO 01 1-SA Pol" sheetId="13" r:id="rId4"/>
    <sheet name="SO 01 SO 01.4.1_VZT Pol" sheetId="14" r:id="rId5"/>
  </sheets>
  <externalReferences>
    <externalReference r:id="rId6"/>
  </externalReferences>
  <definedNames>
    <definedName name="CelkemDPHVypocet" localSheetId="0">Stavba!$H$46</definedName>
    <definedName name="CenaCelkem">Stavba!$G$29</definedName>
    <definedName name="CenaCelkemBezDPH">Stavba!$G$28</definedName>
    <definedName name="CenaCelkemVypocet" localSheetId="0">Stavba!$I$46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00 00 Naklady'!$1:$7</definedName>
    <definedName name="_xlnm.Print_Titles" localSheetId="3">'SO 01 1-SA Pol'!$1:$7</definedName>
    <definedName name="_xlnm.Print_Titles" localSheetId="4">'SO 01 SO 01.4.1_VZT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00 00 Naklady'!$A$1:$X$27</definedName>
    <definedName name="_xlnm.Print_Area" localSheetId="3">'SO 01 1-SA Pol'!$A$1:$X$110</definedName>
    <definedName name="_xlnm.Print_Area" localSheetId="4">'SO 01 SO 01.4.1_VZT Pol'!$A$1:$X$13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Stavba!$F$46</definedName>
    <definedName name="ZakladDPHZakl">Stavba!$G$25</definedName>
    <definedName name="ZakladDPHZaklVypocet" localSheetId="0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16" i="1" s="1"/>
  <c r="G45" i="1"/>
  <c r="F45" i="1"/>
  <c r="G44" i="1"/>
  <c r="F44" i="1"/>
  <c r="G43" i="1"/>
  <c r="F43" i="1"/>
  <c r="G41" i="1"/>
  <c r="F41" i="1"/>
  <c r="G40" i="1"/>
  <c r="F40" i="1"/>
  <c r="G39" i="1"/>
  <c r="F39" i="1"/>
  <c r="G12" i="14"/>
  <c r="G8" i="14"/>
  <c r="K8" i="14"/>
  <c r="O8" i="14"/>
  <c r="V8" i="14"/>
  <c r="G9" i="14"/>
  <c r="I9" i="14"/>
  <c r="I8" i="14" s="1"/>
  <c r="K9" i="14"/>
  <c r="M9" i="14"/>
  <c r="M8" i="14" s="1"/>
  <c r="O9" i="14"/>
  <c r="Q9" i="14"/>
  <c r="Q8" i="14" s="1"/>
  <c r="V9" i="14"/>
  <c r="AE12" i="14"/>
  <c r="AF12" i="14"/>
  <c r="G109" i="13"/>
  <c r="BA92" i="13"/>
  <c r="BA63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9" i="13"/>
  <c r="I29" i="13"/>
  <c r="I28" i="13" s="1"/>
  <c r="K29" i="13"/>
  <c r="M29" i="13"/>
  <c r="O29" i="13"/>
  <c r="Q29" i="13"/>
  <c r="Q28" i="13" s="1"/>
  <c r="V29" i="13"/>
  <c r="G35" i="13"/>
  <c r="M35" i="13" s="1"/>
  <c r="I35" i="13"/>
  <c r="K35" i="13"/>
  <c r="K28" i="13" s="1"/>
  <c r="O35" i="13"/>
  <c r="O28" i="13" s="1"/>
  <c r="Q35" i="13"/>
  <c r="V35" i="13"/>
  <c r="V28" i="13" s="1"/>
  <c r="G40" i="13"/>
  <c r="G39" i="13" s="1"/>
  <c r="I40" i="13"/>
  <c r="K40" i="13"/>
  <c r="K39" i="13" s="1"/>
  <c r="O40" i="13"/>
  <c r="O39" i="13" s="1"/>
  <c r="Q40" i="13"/>
  <c r="V40" i="13"/>
  <c r="V39" i="13" s="1"/>
  <c r="G45" i="13"/>
  <c r="I45" i="13"/>
  <c r="I39" i="13" s="1"/>
  <c r="K45" i="13"/>
  <c r="M45" i="13"/>
  <c r="O45" i="13"/>
  <c r="Q45" i="13"/>
  <c r="Q39" i="13" s="1"/>
  <c r="V45" i="13"/>
  <c r="G50" i="13"/>
  <c r="M50" i="13" s="1"/>
  <c r="I50" i="13"/>
  <c r="K50" i="13"/>
  <c r="O50" i="13"/>
  <c r="Q50" i="13"/>
  <c r="V50" i="13"/>
  <c r="G52" i="13"/>
  <c r="I52" i="13"/>
  <c r="K52" i="13"/>
  <c r="M52" i="13"/>
  <c r="O52" i="13"/>
  <c r="Q52" i="13"/>
  <c r="V52" i="13"/>
  <c r="G54" i="13"/>
  <c r="K54" i="13"/>
  <c r="O54" i="13"/>
  <c r="V54" i="13"/>
  <c r="G55" i="13"/>
  <c r="I55" i="13"/>
  <c r="I54" i="13" s="1"/>
  <c r="K55" i="13"/>
  <c r="M55" i="13"/>
  <c r="M54" i="13" s="1"/>
  <c r="O55" i="13"/>
  <c r="Q55" i="13"/>
  <c r="Q54" i="13" s="1"/>
  <c r="V55" i="13"/>
  <c r="G61" i="13"/>
  <c r="K61" i="13"/>
  <c r="O61" i="13"/>
  <c r="V61" i="13"/>
  <c r="G62" i="13"/>
  <c r="I62" i="13"/>
  <c r="I61" i="13" s="1"/>
  <c r="K62" i="13"/>
  <c r="M62" i="13"/>
  <c r="M61" i="13" s="1"/>
  <c r="O62" i="13"/>
  <c r="Q62" i="13"/>
  <c r="Q61" i="13" s="1"/>
  <c r="V62" i="13"/>
  <c r="G68" i="13"/>
  <c r="I68" i="13"/>
  <c r="I67" i="13" s="1"/>
  <c r="K68" i="13"/>
  <c r="M68" i="13"/>
  <c r="O68" i="13"/>
  <c r="Q68" i="13"/>
  <c r="Q67" i="13" s="1"/>
  <c r="V68" i="13"/>
  <c r="G73" i="13"/>
  <c r="M73" i="13" s="1"/>
  <c r="I73" i="13"/>
  <c r="K73" i="13"/>
  <c r="K67" i="13" s="1"/>
  <c r="O73" i="13"/>
  <c r="O67" i="13" s="1"/>
  <c r="Q73" i="13"/>
  <c r="V73" i="13"/>
  <c r="V67" i="13" s="1"/>
  <c r="G77" i="13"/>
  <c r="I77" i="13"/>
  <c r="K77" i="13"/>
  <c r="M77" i="13"/>
  <c r="O77" i="13"/>
  <c r="Q77" i="13"/>
  <c r="V77" i="13"/>
  <c r="G82" i="13"/>
  <c r="M82" i="13" s="1"/>
  <c r="I82" i="13"/>
  <c r="K82" i="13"/>
  <c r="O82" i="13"/>
  <c r="Q82" i="13"/>
  <c r="V82" i="13"/>
  <c r="G86" i="13"/>
  <c r="G85" i="13" s="1"/>
  <c r="I86" i="13"/>
  <c r="K86" i="13"/>
  <c r="K85" i="13" s="1"/>
  <c r="O86" i="13"/>
  <c r="O85" i="13" s="1"/>
  <c r="Q86" i="13"/>
  <c r="V86" i="13"/>
  <c r="V85" i="13" s="1"/>
  <c r="G91" i="13"/>
  <c r="I91" i="13"/>
  <c r="I85" i="13" s="1"/>
  <c r="K91" i="13"/>
  <c r="M91" i="13"/>
  <c r="O91" i="13"/>
  <c r="Q91" i="13"/>
  <c r="Q85" i="13" s="1"/>
  <c r="V91" i="13"/>
  <c r="G98" i="13"/>
  <c r="M98" i="13" s="1"/>
  <c r="I98" i="13"/>
  <c r="K98" i="13"/>
  <c r="O98" i="13"/>
  <c r="Q98" i="13"/>
  <c r="V98" i="13"/>
  <c r="G105" i="13"/>
  <c r="I105" i="13"/>
  <c r="K105" i="13"/>
  <c r="M105" i="13"/>
  <c r="O105" i="13"/>
  <c r="Q105" i="13"/>
  <c r="V105" i="13"/>
  <c r="AE109" i="13"/>
  <c r="G26" i="12"/>
  <c r="BA23" i="12"/>
  <c r="BA20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M19" i="12"/>
  <c r="O19" i="12"/>
  <c r="Q19" i="12"/>
  <c r="Q18" i="12" s="1"/>
  <c r="V19" i="12"/>
  <c r="G22" i="12"/>
  <c r="M22" i="12" s="1"/>
  <c r="I22" i="12"/>
  <c r="K22" i="12"/>
  <c r="K18" i="12" s="1"/>
  <c r="O22" i="12"/>
  <c r="O18" i="12" s="1"/>
  <c r="Q22" i="12"/>
  <c r="V22" i="12"/>
  <c r="V18" i="12" s="1"/>
  <c r="AE26" i="12"/>
  <c r="AF26" i="12"/>
  <c r="I20" i="1"/>
  <c r="I19" i="1"/>
  <c r="I18" i="1"/>
  <c r="I17" i="1"/>
  <c r="F46" i="1"/>
  <c r="G46" i="1"/>
  <c r="G25" i="1" s="1"/>
  <c r="A25" i="1" s="1"/>
  <c r="A26" i="1" s="1"/>
  <c r="G26" i="1" s="1"/>
  <c r="H45" i="1"/>
  <c r="I45" i="1" s="1"/>
  <c r="H44" i="1"/>
  <c r="I44" i="1" s="1"/>
  <c r="H43" i="1"/>
  <c r="I43" i="1" s="1"/>
  <c r="H42" i="1"/>
  <c r="H41" i="1"/>
  <c r="I41" i="1" s="1"/>
  <c r="H40" i="1"/>
  <c r="I40" i="1" s="1"/>
  <c r="H39" i="1"/>
  <c r="H46" i="1" s="1"/>
  <c r="I69" i="1" l="1"/>
  <c r="J60" i="1" s="1"/>
  <c r="G28" i="1"/>
  <c r="G23" i="1"/>
  <c r="M67" i="13"/>
  <c r="M28" i="13"/>
  <c r="G67" i="13"/>
  <c r="G28" i="13"/>
  <c r="AF109" i="13"/>
  <c r="M86" i="13"/>
  <c r="M85" i="13" s="1"/>
  <c r="M40" i="13"/>
  <c r="M39" i="13" s="1"/>
  <c r="M18" i="12"/>
  <c r="M8" i="12"/>
  <c r="G8" i="12"/>
  <c r="I39" i="1"/>
  <c r="I46" i="1" s="1"/>
  <c r="J45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66" i="1"/>
  <c r="J59" i="1"/>
  <c r="J64" i="1"/>
  <c r="J68" i="1"/>
  <c r="J61" i="1"/>
  <c r="J63" i="1"/>
  <c r="J65" i="1"/>
  <c r="J67" i="1"/>
  <c r="J39" i="1"/>
  <c r="J46" i="1" s="1"/>
  <c r="J40" i="1"/>
  <c r="J43" i="1"/>
  <c r="A23" i="1"/>
  <c r="A24" i="1" s="1"/>
  <c r="G24" i="1" s="1"/>
  <c r="A27" i="1" s="1"/>
  <c r="A29" i="1" s="1"/>
  <c r="G29" i="1" s="1"/>
  <c r="G27" i="1" s="1"/>
  <c r="J44" i="1"/>
  <c r="J41" i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<sst xmlns="http://schemas.openxmlformats.org/spreadsheetml/2006/main" count="606" uniqueCount="241">
  <si>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</si>
  <si>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</si>
  <si>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</si>
  <si>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</si>
  <si>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</si>
  <si>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</si>
  <si>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</si>
  <si>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</si>
  <si>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</si>
  <si>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</si>
  <si>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</si>
  <si>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</si>
  <si>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</si>
  <si>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</si>
  <si>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</si>
  <si>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</si>
  <si>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</si>
  <si>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</si>
  <si>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</si>
  <si>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</si>
  <si>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</si>
  <si>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</si>
  <si>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</si>
  <si>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</si>
  <si>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</si>
  <si>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</si>
  <si>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</si>
  <si>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</si>
  <si>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</si>
  <si>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</si>
  <si>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</si>
  <si>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</si>
  <si>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</si>
  <si>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</si>
  <si>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</si>
  <si>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</si>
  <si>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</si>
  <si>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</si>
  <si>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</si>
  <si>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</si>
  <si>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</si>
  <si>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DRLY/N040</t>
  </si>
  <si>
    <t>DOKONČOVACÍ PRÁCE V KAVÁRNĚ V OBJEKTU VOJTOVA 7, BRNO</t>
  </si>
  <si>
    <t>Stavba</t>
  </si>
  <si>
    <t>Ostatní a vedlejší náklady</t>
  </si>
  <si>
    <t>00</t>
  </si>
  <si>
    <t>VEDLEJŠÍ A OSTATNÍ NÁKLADY</t>
  </si>
  <si>
    <t>Stavební objekt</t>
  </si>
  <si>
    <t>SO 01</t>
  </si>
  <si>
    <t>1-SA</t>
  </si>
  <si>
    <t>ARCHITEKTONICKO - STAVEBNÍ ŘEŠENÍ</t>
  </si>
  <si>
    <t>SO 01.4.1_VZT</t>
  </si>
  <si>
    <t>TECHNIKA PROSTŘEDÍ STAVEB - VZDUCHOTECHNIKA  A CHLAZENÍ</t>
  </si>
  <si>
    <t>Celkem za stavbu</t>
  </si>
  <si>
    <t>CZK</t>
  </si>
  <si>
    <t>#POPS</t>
  </si>
  <si>
    <t>Popis stavby: DRLY/N040 - DOKONČOVACÍ PRÁCE V KAVÁRNĚ V OBJEKTU VOJTOVA 7, BRNO</t>
  </si>
  <si>
    <t>#POPO</t>
  </si>
  <si>
    <t>Popis objektu: SO 00 - VEDLEJŠÍ A OSTATNÍ NÁKLADY</t>
  </si>
  <si>
    <t>#POPR</t>
  </si>
  <si>
    <t>Popis rozpočtu: 00 - VEDLEJŠÍ A OSTATNÍ NÁKLADY</t>
  </si>
  <si>
    <t>Popis objektu: SO 01 - DOKONČOVACÍ PRÁCE V KAVÁRNĚ V OBJEKTU VOJTOVA 7, BRNO</t>
  </si>
  <si>
    <t>Popis rozpočtu: 1-SA - ARCHITEKTONICKO - STAVEBNÍ ŘEŠENÍ</t>
  </si>
  <si>
    <t>Popis rozpočtu: SO 01.4.1_VZT - TECHNIKA PROSTŘEDÍ STAVEB - VZDUCHOTECHNIKA  A CHLAZENÍ</t>
  </si>
  <si>
    <t>Rekapitulace dílů</t>
  </si>
  <si>
    <t>Typ dílu</t>
  </si>
  <si>
    <t>Poznámka</t>
  </si>
  <si>
    <t>63</t>
  </si>
  <si>
    <t>Podlahy a podlahové konstrukce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</si>
  <si>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</si>
  <si>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</si>
  <si>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</si>
  <si>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</si>
  <si>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</si>
  <si>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</si>
  <si>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767</t>
  </si>
  <si>
    <t>Konstrukce zámečnické</t>
  </si>
  <si>
    <t>776</t>
  </si>
  <si>
    <t>Podlahy povlakové</t>
  </si>
  <si>
    <t>M-SPD</t>
  </si>
  <si>
    <t>Samostatné části PD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</si>
  <si>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</si>
  <si>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</si>
  <si>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</si>
  <si>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</si>
  <si>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</si>
  <si>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</si>
  <si>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</si>
  <si>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</si>
  <si>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</si>
  <si>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</si>
  <si>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</si>
  <si>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</si>
  <si>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</si>
  <si>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</si>
  <si>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</si>
  <si>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</si>
  <si>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</si>
  <si>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</si>
  <si>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</si>
  <si>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</si>
  <si>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</si>
  <si>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</si>
  <si>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</si>
  <si>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</si>
  <si>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</si>
  <si>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</si>
  <si>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</si>
  <si>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</si>
  <si>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</si>
  <si>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</si>
  <si>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</si>
  <si>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</si>
  <si>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</si>
  <si>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</si>
  <si>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</si>
  <si>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23/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</si>
  <si>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</si>
  <si>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</si>
  <si>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</si>
  <si>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</si>
  <si>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</si>
  <si>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</si>
  <si>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</si>
  <si>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</si>
  <si>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</si>
  <si>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</si>
  <si>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</si>
  <si>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</si>
  <si>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</si>
  <si>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</si>
  <si>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</si>
  <si>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</si>
  <si>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</si>
  <si>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</si>
  <si>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</si>
  <si>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</si>
  <si>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</si>
  <si>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Poznámka - NENACEŇOVAT !!!</t>
  </si>
  <si>
    <t>Vlastní</t>
  </si>
  <si>
    <t>Práce</t>
  </si>
  <si>
    <t>POL1_</t>
  </si>
  <si>
    <t xml:space="preserve">POKUD NENÍ UVEDENO JINAK, JSOU VÝMĚRY ODMĚŘENY KRESLÍCÍM PROGRAMEM Z VÝKRESOVÉ DOKUMENTACE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</si>
  <si>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</si>
  <si>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</si>
  <si>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</si>
  <si>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</si>
  <si>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</si>
  <si>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</si>
  <si>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</si>
  <si>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</si>
  <si>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</si>
  <si>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</si>
  <si>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</si>
  <si>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</si>
  <si>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</si>
  <si>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</si>
  <si>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</si>
  <si>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</si>
  <si>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</si>
  <si>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632415110RT3</t>
  </si>
  <si>
    <t>Potěr ze suchých směsí cementový samonivelační rychleschnoucí, tloušťky 10 mm, včetně penetrace, Penetrace</t>
  </si>
  <si>
    <t>m2</t>
  </si>
  <si>
    <t>801-1</t>
  </si>
  <si>
    <t>s rozprostřením a uhlazením</t>
  </si>
  <si>
    <t>SPI</t>
  </si>
  <si>
    <t xml:space="preserve">D1 - SA 02 : </t>
  </si>
  <si>
    <t>83,44</t>
  </si>
  <si>
    <t>10,82</t>
  </si>
  <si>
    <t>663612222R00</t>
  </si>
  <si>
    <t>Sponkování rýh v podlahách</t>
  </si>
  <si>
    <t xml:space="preserve">m     </t>
  </si>
  <si>
    <t xml:space="preserve">TZ : </t>
  </si>
  <si>
    <t>23,0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</si>
  <si>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</si>
  <si>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</si>
  <si>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83,44+1,1*0,9+1,25*1,25</t>
  </si>
  <si>
    <t>95_04T</t>
  </si>
  <si>
    <t>Zakrývání stávajících prostor geotextilií, folií</t>
  </si>
  <si>
    <t>(83,44+1,1*0,9+1,25*1,25)*2</t>
  </si>
  <si>
    <t>10,82*2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</si>
  <si>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</si>
  <si>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</si>
  <si>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</si>
  <si>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</si>
  <si>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</si>
  <si>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</si>
  <si>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</si>
  <si>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</si>
  <si>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</si>
  <si>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</si>
  <si>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</si>
  <si>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</si>
  <si>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</si>
  <si>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</si>
  <si>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</si>
  <si>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2,3,4, : </t>
  </si>
  <si>
    <t>Součet: : 1,63699</t>
  </si>
  <si>
    <t>711210020RAA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</si>
  <si>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</si>
  <si>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</si>
  <si>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</si>
  <si>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</si>
  <si>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</si>
  <si>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>1,1*0,9+1,25*1,25</t>
  </si>
  <si>
    <t>767584522R00</t>
  </si>
  <si>
    <t>Montáž podhledů lamelových a kazetových Montáž podhledů z kazet včetně montáže nosného roštu do betonové konstrukce, rozměry kazet 600 mm x 600 mm, bez určení výměry</t>
  </si>
  <si>
    <t>800-767</t>
  </si>
  <si>
    <t xml:space="preserve">vč. dodávky nosného roštu : </t>
  </si>
  <si>
    <t>(82,33+10,82)</t>
  </si>
  <si>
    <t>776573111r00</t>
  </si>
  <si>
    <t>D + M  rohož čistící gumová vč. rámu</t>
  </si>
  <si>
    <t>59593024R</t>
  </si>
  <si>
    <t>podhled sádrokartonový akustický, neutralizující formaldehyd; 600 x 600 mm; tl. 12,5 mm; hrana pro skrytou podkonstrukci</t>
  </si>
  <si>
    <t>SPCM</t>
  </si>
  <si>
    <t>Specifikace</t>
  </si>
  <si>
    <t>POL3_</t>
  </si>
  <si>
    <t>(82,33+10,82)*1,15</t>
  </si>
  <si>
    <t>998767201R00</t>
  </si>
  <si>
    <t>Přesun hmot pro kovové stavební doplňk. konstrukce v objektech výšky do 6 m</t>
  </si>
  <si>
    <t>50 m vodorovně</t>
  </si>
  <si>
    <t>776520010RSD</t>
  </si>
  <si>
    <t>Podlaha povlaková z PVC pásů, schodiťových podstupnic, vč. dodávky PVC</t>
  </si>
  <si>
    <t>bm</t>
  </si>
  <si>
    <t>bez vyrovnání podkladu</t>
  </si>
  <si>
    <t>1,325*10</t>
  </si>
  <si>
    <t>776520010RAI</t>
  </si>
  <si>
    <t>Podlahy povlakové pouze položení, podlahovina ve specifikaci,  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</si>
  <si>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</si>
  <si>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28412399</t>
  </si>
  <si>
    <t>Podlahovina PVC - specifikace dle PD</t>
  </si>
  <si>
    <t>1,325*1,85*1,15</t>
  </si>
  <si>
    <t>83,44*1,15</t>
  </si>
  <si>
    <t>10,82*1,15</t>
  </si>
  <si>
    <t>998776201R00</t>
  </si>
  <si>
    <t>Přesun hmot pro podlahy povlakové v objektech výšky do 6 m</t>
  </si>
  <si>
    <t>800-775</t>
  </si>
  <si>
    <t>vodorovně do 50 m</t>
  </si>
  <si>
    <t>01.4.1</t>
  </si>
  <si>
    <t>TECHNIKA PROSTŘEDÍ STAVEB - VZDUCHOTECHNIKA  A CHLAZENÍ - VIZ SAMOSTATNÁ ČÁST PD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</si>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</sst>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SUMIF(F59:F68,A16,I59:I68)+SUMIF(F59:F68,"PSU",I59:I68)</f>
        <v>0</v>
      </c>
      <c r="J16" s="84"/>
    </row>
    <row r="17" spans="1:10" ht="23.25" customHeight="1" x14ac:dyDescent="0.2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SUMIF(F59:F68,A17,I59:I68)</f>
        <v>0</v>
      </c>
      <c r="J17" s="84"/>
    </row>
    <row r="18" spans="1:10" ht="23.25" customHeight="1" x14ac:dyDescent="0.2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SUMIF(F59:F68,A18,I59:I68)</f>
        <v>0</v>
      </c>
      <c r="J18" s="84"/>
    </row>
    <row r="19" spans="1:10" ht="23.25" customHeight="1" x14ac:dyDescent="0.2">
      <c r="A19" s="193" t="s">
        <v>81</v>
      </c>
      <c r="B19" s="38" t="s">
        <v>27</v>
      </c>
      <c r="C19" s="62"/>
      <c r="D19" s="63"/>
      <c r="E19" s="82"/>
      <c r="F19" s="83"/>
      <c r="G19" s="82"/>
      <c r="H19" s="83"/>
      <c r="I19" s="82">
        <f>SUMIF(F59:F68,A19,I59:I68)</f>
        <v>0</v>
      </c>
      <c r="J19" s="84"/>
    </row>
    <row r="20" spans="1:10" ht="23.25" customHeight="1" x14ac:dyDescent="0.2">
      <c r="A20" s="193" t="s">
        <v>82</v>
      </c>
      <c r="B20" s="38" t="s">
        <v>28</v>
      </c>
      <c r="C20" s="62"/>
      <c r="D20" s="63"/>
      <c r="E20" s="82"/>
      <c r="F20" s="83"/>
      <c r="G20" s="82"/>
      <c r="H20" s="83"/>
      <c r="I20" s="82">
        <f>SUMIF(F59:F68,A20,I59:I68)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43</v>
      </c>
      <c r="C39" s="145"/>
      <c r="D39" s="145"/>
      <c r="E39" s="145"/>
      <c r="F39" s="146">
        <f>'SO 00 00 Naklady'!AE26+'SO 01 1-SA Pol'!AE109+'SO 01 SO 01.4.1_VZT Pol'!AE12</f>
        <v>0</v>
      </c>
      <c r="G39" s="147">
        <f>'SO 00 00 Naklady'!AF26+'SO 01 1-SA Pol'!AF109+'SO 01 SO 01.4.1_VZT Pol'!AF12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44</v>
      </c>
      <c r="D40" s="151"/>
      <c r="E40" s="151"/>
      <c r="F40" s="152">
        <f>'SO 00 00 Naklady'!AE26</f>
        <v>0</v>
      </c>
      <c r="G40" s="153">
        <f>'SO 00 00 Naklady'!AF26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45</v>
      </c>
      <c r="C41" s="145" t="s">
        <v>46</v>
      </c>
      <c r="D41" s="145"/>
      <c r="E41" s="145"/>
      <c r="F41" s="156">
        <f>'SO 00 00 Naklady'!AE26</f>
        <v>0</v>
      </c>
      <c r="G41" s="148">
        <f>'SO 00 00 Naklady'!AF26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47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48</v>
      </c>
      <c r="C43" s="151" t="s">
        <v>42</v>
      </c>
      <c r="D43" s="151"/>
      <c r="E43" s="151"/>
      <c r="F43" s="152">
        <f>'SO 01 1-SA Pol'!AE109+'SO 01 SO 01.4.1_VZT Pol'!AE12</f>
        <v>0</v>
      </c>
      <c r="G43" s="153">
        <f>'SO 01 1-SA Pol'!AF109+'SO 01 SO 01.4.1_VZT Pol'!AF12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49</v>
      </c>
      <c r="C44" s="145" t="s">
        <v>50</v>
      </c>
      <c r="D44" s="145"/>
      <c r="E44" s="145"/>
      <c r="F44" s="156">
        <f>'SO 01 1-SA Pol'!AE109</f>
        <v>0</v>
      </c>
      <c r="G44" s="148">
        <f>'SO 01 1-SA Pol'!AF109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51</v>
      </c>
      <c r="C45" s="145" t="s">
        <v>52</v>
      </c>
      <c r="D45" s="145"/>
      <c r="E45" s="145"/>
      <c r="F45" s="156">
        <f>'SO 01 SO 01.4.1_VZT Pol'!AE12</f>
        <v>0</v>
      </c>
      <c r="G45" s="148">
        <f>'SO 01 SO 01.4.1_VZT Pol'!AF12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53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">
      <c r="A48" t="s">
        <v>55</v>
      </c>
      <c r="B48" t="s">
        <v>56</v>
      </c>
    </row>
    <row r="49" spans="1:10" x14ac:dyDescent="0.2">
      <c r="A49" t="s">
        <v>57</v>
      </c>
      <c r="B49" t="s">
        <v>58</v>
      </c>
    </row>
    <row r="50" spans="1:10" x14ac:dyDescent="0.2">
      <c r="A50" t="s">
        <v>59</v>
      </c>
      <c r="B50" t="s">
        <v>60</v>
      </c>
    </row>
    <row r="51" spans="1:10" x14ac:dyDescent="0.2">
      <c r="A51" t="s">
        <v>57</v>
      </c>
      <c r="B51" t="s">
        <v>61</v>
      </c>
    </row>
    <row r="52" spans="1:10" x14ac:dyDescent="0.2">
      <c r="A52" t="s">
        <v>59</v>
      </c>
      <c r="B52" t="s">
        <v>62</v>
      </c>
    </row>
    <row r="53" spans="1:10" x14ac:dyDescent="0.2">
      <c r="A53" t="s">
        <v>59</v>
      </c>
      <c r="B53" t="s">
        <v>63</v>
      </c>
    </row>
    <row r="56" spans="1:10" ht="15.75" x14ac:dyDescent="0.25">
      <c r="B56" s="173" t="s">
        <v>64</v>
      </c>
    </row>
    <row r="58" spans="1:10" ht="25.5" customHeight="1" x14ac:dyDescent="0.2">
      <c r="A58" s="175"/>
      <c r="B58" s="178" t="s">
        <v>17</v>
      </c>
      <c r="C58" s="178" t="s">
        <v>5</v>
      </c>
      <c r="D58" s="179"/>
      <c r="E58" s="179"/>
      <c r="F58" s="180" t="s">
        <v>65</v>
      </c>
      <c r="G58" s="180"/>
      <c r="H58" s="180"/>
      <c r="I58" s="180" t="s">
        <v>29</v>
      </c>
      <c r="J58" s="180" t="s">
        <v>0</v>
      </c>
    </row>
    <row r="59" spans="1:10" ht="36.75" customHeight="1" x14ac:dyDescent="0.2">
      <c r="A59" s="176"/>
      <c r="B59" s="181" t="s">
        <v>45</v>
      </c>
      <c r="C59" s="182" t="s">
        <v>66</v>
      </c>
      <c r="D59" s="183"/>
      <c r="E59" s="183"/>
      <c r="F59" s="189" t="s">
        <v>24</v>
      </c>
      <c r="G59" s="190"/>
      <c r="H59" s="190"/>
      <c r="I59" s="190">
        <f>'SO 01 1-SA Pol'!G8</f>
        <v>0</v>
      </c>
      <c r="J59" s="187" t="str">
        <f>IF(I69=0,"",I59/I69*100)</f>
        <v/>
      </c>
    </row>
    <row r="60" spans="1:10" ht="36.75" customHeight="1" x14ac:dyDescent="0.2">
      <c r="A60" s="176"/>
      <c r="B60" s="181" t="s">
        <v>67</v>
      </c>
      <c r="C60" s="182" t="s">
        <v>68</v>
      </c>
      <c r="D60" s="183"/>
      <c r="E60" s="183"/>
      <c r="F60" s="189" t="s">
        <v>24</v>
      </c>
      <c r="G60" s="190"/>
      <c r="H60" s="190"/>
      <c r="I60" s="190">
        <f>'SO 01 1-SA Pol'!G28</f>
        <v>0</v>
      </c>
      <c r="J60" s="187" t="str">
        <f>IF(I69=0,"",I60/I69*100)</f>
        <v/>
      </c>
    </row>
    <row r="61" spans="1:10" ht="36.75" customHeight="1" x14ac:dyDescent="0.2">
      <c r="A61" s="176"/>
      <c r="B61" s="181" t="s">
        <v>69</v>
      </c>
      <c r="C61" s="182" t="s">
        <v>70</v>
      </c>
      <c r="D61" s="183"/>
      <c r="E61" s="183"/>
      <c r="F61" s="189" t="s">
        <v>24</v>
      </c>
      <c r="G61" s="190"/>
      <c r="H61" s="190"/>
      <c r="I61" s="190">
        <f>'SO 01 1-SA Pol'!G39</f>
        <v>0</v>
      </c>
      <c r="J61" s="187" t="str">
        <f>IF(I69=0,"",I61/I69*100)</f>
        <v/>
      </c>
    </row>
    <row r="62" spans="1:10" ht="36.75" customHeight="1" x14ac:dyDescent="0.2">
      <c r="A62" s="176"/>
      <c r="B62" s="181" t="s">
        <v>71</v>
      </c>
      <c r="C62" s="182" t="s">
        <v>72</v>
      </c>
      <c r="D62" s="183"/>
      <c r="E62" s="183"/>
      <c r="F62" s="189" t="s">
        <v>24</v>
      </c>
      <c r="G62" s="190"/>
      <c r="H62" s="190"/>
      <c r="I62" s="190">
        <f>'SO 01 1-SA Pol'!G54</f>
        <v>0</v>
      </c>
      <c r="J62" s="187" t="str">
        <f>IF(I69=0,"",I62/I69*100)</f>
        <v/>
      </c>
    </row>
    <row r="63" spans="1:10" ht="36.75" customHeight="1" x14ac:dyDescent="0.2">
      <c r="A63" s="176"/>
      <c r="B63" s="181" t="s">
        <v>73</v>
      </c>
      <c r="C63" s="182" t="s">
        <v>74</v>
      </c>
      <c r="D63" s="183"/>
      <c r="E63" s="183"/>
      <c r="F63" s="189" t="s">
        <v>25</v>
      </c>
      <c r="G63" s="190"/>
      <c r="H63" s="190"/>
      <c r="I63" s="190">
        <f>'SO 01 1-SA Pol'!G61</f>
        <v>0</v>
      </c>
      <c r="J63" s="187" t="str">
        <f>IF(I69=0,"",I63/I69*100)</f>
        <v/>
      </c>
    </row>
    <row r="64" spans="1:10" ht="36.75" customHeight="1" x14ac:dyDescent="0.2">
      <c r="A64" s="176"/>
      <c r="B64" s="181" t="s">
        <v>75</v>
      </c>
      <c r="C64" s="182" t="s">
        <v>76</v>
      </c>
      <c r="D64" s="183"/>
      <c r="E64" s="183"/>
      <c r="F64" s="189" t="s">
        <v>25</v>
      </c>
      <c r="G64" s="190"/>
      <c r="H64" s="190"/>
      <c r="I64" s="190">
        <f>'SO 01 1-SA Pol'!G67</f>
        <v>0</v>
      </c>
      <c r="J64" s="187" t="str">
        <f>IF(I69=0,"",I64/I69*100)</f>
        <v/>
      </c>
    </row>
    <row r="65" spans="1:10" ht="36.75" customHeight="1" x14ac:dyDescent="0.2">
      <c r="A65" s="176"/>
      <c r="B65" s="181" t="s">
        <v>77</v>
      </c>
      <c r="C65" s="182" t="s">
        <v>78</v>
      </c>
      <c r="D65" s="183"/>
      <c r="E65" s="183"/>
      <c r="F65" s="189" t="s">
        <v>25</v>
      </c>
      <c r="G65" s="190"/>
      <c r="H65" s="190"/>
      <c r="I65" s="190">
        <f>'SO 01 1-SA Pol'!G85</f>
        <v>0</v>
      </c>
      <c r="J65" s="187" t="str">
        <f>IF(I69=0,"",I65/I69*100)</f>
        <v/>
      </c>
    </row>
    <row r="66" spans="1:10" ht="36.75" customHeight="1" x14ac:dyDescent="0.2">
      <c r="A66" s="176"/>
      <c r="B66" s="181" t="s">
        <v>79</v>
      </c>
      <c r="C66" s="182" t="s">
        <v>80</v>
      </c>
      <c r="D66" s="183"/>
      <c r="E66" s="183"/>
      <c r="F66" s="189" t="s">
        <v>26</v>
      </c>
      <c r="G66" s="190"/>
      <c r="H66" s="190"/>
      <c r="I66" s="190">
        <f>'SO 01 SO 01.4.1_VZT Pol'!G8</f>
        <v>0</v>
      </c>
      <c r="J66" s="187" t="str">
        <f>IF(I69=0,"",I66/I69*100)</f>
        <v/>
      </c>
    </row>
    <row r="67" spans="1:10" ht="36.75" customHeight="1" x14ac:dyDescent="0.2">
      <c r="A67" s="176"/>
      <c r="B67" s="181" t="s">
        <v>81</v>
      </c>
      <c r="C67" s="182" t="s">
        <v>27</v>
      </c>
      <c r="D67" s="183"/>
      <c r="E67" s="183"/>
      <c r="F67" s="189" t="s">
        <v>81</v>
      </c>
      <c r="G67" s="190"/>
      <c r="H67" s="190"/>
      <c r="I67" s="190">
        <f>'SO 00 00 Naklady'!G8</f>
        <v>0</v>
      </c>
      <c r="J67" s="187" t="str">
        <f>IF(I69=0,"",I67/I69*100)</f>
        <v/>
      </c>
    </row>
    <row r="68" spans="1:10" ht="36.75" customHeight="1" x14ac:dyDescent="0.2">
      <c r="A68" s="176"/>
      <c r="B68" s="181" t="s">
        <v>82</v>
      </c>
      <c r="C68" s="182" t="s">
        <v>28</v>
      </c>
      <c r="D68" s="183"/>
      <c r="E68" s="183"/>
      <c r="F68" s="189" t="s">
        <v>82</v>
      </c>
      <c r="G68" s="190"/>
      <c r="H68" s="190"/>
      <c r="I68" s="190">
        <f>'SO 00 00 Naklady'!G18</f>
        <v>0</v>
      </c>
      <c r="J68" s="187" t="str">
        <f>IF(I69=0,"",I68/I69*100)</f>
        <v/>
      </c>
    </row>
    <row r="69" spans="1:10" ht="25.5" customHeight="1" x14ac:dyDescent="0.2">
      <c r="A69" s="177"/>
      <c r="B69" s="184" t="s">
        <v>1</v>
      </c>
      <c r="C69" s="185"/>
      <c r="D69" s="186"/>
      <c r="E69" s="186"/>
      <c r="F69" s="191"/>
      <c r="G69" s="192"/>
      <c r="H69" s="192"/>
      <c r="I69" s="192">
        <f>SUM(I59:I68)</f>
        <v>0</v>
      </c>
      <c r="J69" s="188">
        <f>SUM(J59:J68)</f>
        <v>0</v>
      </c>
    </row>
    <row r="70" spans="1:10" x14ac:dyDescent="0.2">
      <c r="F70" s="132"/>
      <c r="G70" s="132"/>
      <c r="H70" s="132"/>
      <c r="I70" s="132"/>
      <c r="J70" s="133"/>
    </row>
    <row r="71" spans="1:10" x14ac:dyDescent="0.2">
      <c r="F71" s="132"/>
      <c r="G71" s="132"/>
      <c r="H71" s="132"/>
      <c r="I71" s="132"/>
      <c r="J71" s="133"/>
    </row>
    <row r="72" spans="1:10" x14ac:dyDescent="0.2">
      <c r="F72" s="132"/>
      <c r="G72" s="132"/>
      <c r="H72" s="132"/>
      <c r="I72" s="132"/>
      <c r="J72" s="133"/>
    </row>
  </sheetData>
  <sheetProtection password="942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6:E66"/>
    <mergeCell ref="C67:E67"/>
    <mergeCell ref="C68:E68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83</v>
      </c>
      <c r="B1" s="194"/>
      <c r="C1" s="194"/>
      <c r="D1" s="194"/>
      <c r="E1" s="194"/>
      <c r="F1" s="194"/>
      <c r="G1" s="194"/>
      <c r="AG1" t="s">
        <v>84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85</v>
      </c>
    </row>
    <row r="3" spans="1:60" ht="24.95" customHeight="1" x14ac:dyDescent="0.2">
      <c r="A3" s="195" t="s">
        <v>8</v>
      </c>
      <c r="B3" s="49" t="s">
        <v>86</v>
      </c>
      <c r="C3" s="198" t="s">
        <v>46</v>
      </c>
      <c r="D3" s="196"/>
      <c r="E3" s="196"/>
      <c r="F3" s="196"/>
      <c r="G3" s="197"/>
      <c r="AC3" s="174" t="s">
        <v>87</v>
      </c>
      <c r="AG3" t="s">
        <v>88</v>
      </c>
    </row>
    <row r="4" spans="1:60" ht="24.95" customHeight="1" x14ac:dyDescent="0.2">
      <c r="A4" s="199" t="s">
        <v>9</v>
      </c>
      <c r="B4" s="200" t="s">
        <v>45</v>
      </c>
      <c r="C4" s="201" t="s">
        <v>46</v>
      </c>
      <c r="D4" s="202"/>
      <c r="E4" s="202"/>
      <c r="F4" s="202"/>
      <c r="G4" s="203"/>
      <c r="AG4" t="s">
        <v>89</v>
      </c>
    </row>
    <row r="5" spans="1:60" x14ac:dyDescent="0.2">
      <c r="D5" s="10"/>
    </row>
    <row r="6" spans="1:60" ht="38.25" x14ac:dyDescent="0.2">
      <c r="A6" s="205" t="s">
        <v>90</v>
      </c>
      <c r="B6" s="207" t="s">
        <v>91</v>
      </c>
      <c r="C6" s="207" t="s">
        <v>92</v>
      </c>
      <c r="D6" s="206" t="s">
        <v>93</v>
      </c>
      <c r="E6" s="205" t="s">
        <v>94</v>
      </c>
      <c r="F6" s="204" t="s">
        <v>95</v>
      </c>
      <c r="G6" s="205" t="s">
        <v>29</v>
      </c>
      <c r="H6" s="208" t="s">
        <v>30</v>
      </c>
      <c r="I6" s="208" t="s">
        <v>96</v>
      </c>
      <c r="J6" s="208" t="s">
        <v>31</v>
      </c>
      <c r="K6" s="208" t="s">
        <v>97</v>
      </c>
      <c r="L6" s="208" t="s">
        <v>98</v>
      </c>
      <c r="M6" s="208" t="s">
        <v>99</v>
      </c>
      <c r="N6" s="208" t="s">
        <v>100</v>
      </c>
      <c r="O6" s="208" t="s">
        <v>101</v>
      </c>
      <c r="P6" s="208" t="s">
        <v>102</v>
      </c>
      <c r="Q6" s="208" t="s">
        <v>103</v>
      </c>
      <c r="R6" s="208" t="s">
        <v>104</v>
      </c>
      <c r="S6" s="208" t="s">
        <v>105</v>
      </c>
      <c r="T6" s="208" t="s">
        <v>106</v>
      </c>
      <c r="U6" s="208" t="s">
        <v>107</v>
      </c>
      <c r="V6" s="208" t="s">
        <v>108</v>
      </c>
      <c r="W6" s="208" t="s">
        <v>109</v>
      </c>
      <c r="X6" s="208" t="s">
        <v>110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111</v>
      </c>
      <c r="B8" s="224" t="s">
        <v>81</v>
      </c>
      <c r="C8" s="241" t="s">
        <v>27</v>
      </c>
      <c r="D8" s="225"/>
      <c r="E8" s="226"/>
      <c r="F8" s="227"/>
      <c r="G8" s="227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6"/>
      <c r="O8" s="226">
        <f>SUM(O9:O17)</f>
        <v>0</v>
      </c>
      <c r="P8" s="226"/>
      <c r="Q8" s="226">
        <f>SUM(Q9:Q17)</f>
        <v>0</v>
      </c>
      <c r="R8" s="227"/>
      <c r="S8" s="227"/>
      <c r="T8" s="228"/>
      <c r="U8" s="222"/>
      <c r="V8" s="222">
        <f>SUM(V9:V17)</f>
        <v>0</v>
      </c>
      <c r="W8" s="222"/>
      <c r="X8" s="222"/>
      <c r="AG8" t="s">
        <v>112</v>
      </c>
    </row>
    <row r="9" spans="1:60" outlineLevel="1" x14ac:dyDescent="0.2">
      <c r="A9" s="229">
        <v>1</v>
      </c>
      <c r="B9" s="230" t="s">
        <v>113</v>
      </c>
      <c r="C9" s="242" t="s">
        <v>114</v>
      </c>
      <c r="D9" s="231" t="s">
        <v>115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116</v>
      </c>
      <c r="T9" s="235" t="s">
        <v>117</v>
      </c>
      <c r="U9" s="220">
        <v>0</v>
      </c>
      <c r="V9" s="220">
        <f>ROUND(E9*U9,2)</f>
        <v>0</v>
      </c>
      <c r="W9" s="220"/>
      <c r="X9" s="220" t="s">
        <v>118</v>
      </c>
      <c r="Y9" s="209"/>
      <c r="Z9" s="209"/>
      <c r="AA9" s="209"/>
      <c r="AB9" s="209"/>
      <c r="AC9" s="209"/>
      <c r="AD9" s="209"/>
      <c r="AE9" s="209"/>
      <c r="AF9" s="209"/>
      <c r="AG9" s="209" t="s">
        <v>119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3" t="s">
        <v>120</v>
      </c>
      <c r="D10" s="237"/>
      <c r="E10" s="237"/>
      <c r="F10" s="237"/>
      <c r="G10" s="237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121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6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4"/>
      <c r="D11" s="239"/>
      <c r="E11" s="239"/>
      <c r="F11" s="239"/>
      <c r="G11" s="239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122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9">
        <v>2</v>
      </c>
      <c r="B12" s="230" t="s">
        <v>123</v>
      </c>
      <c r="C12" s="242" t="s">
        <v>124</v>
      </c>
      <c r="D12" s="231" t="s">
        <v>115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/>
      <c r="S12" s="234" t="s">
        <v>116</v>
      </c>
      <c r="T12" s="235" t="s">
        <v>117</v>
      </c>
      <c r="U12" s="220">
        <v>0</v>
      </c>
      <c r="V12" s="220">
        <f>ROUND(E12*U12,2)</f>
        <v>0</v>
      </c>
      <c r="W12" s="220"/>
      <c r="X12" s="220" t="s">
        <v>118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119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3" t="s">
        <v>125</v>
      </c>
      <c r="D13" s="237"/>
      <c r="E13" s="237"/>
      <c r="F13" s="237"/>
      <c r="G13" s="237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121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6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4"/>
      <c r="D14" s="239"/>
      <c r="E14" s="239"/>
      <c r="F14" s="239"/>
      <c r="G14" s="239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122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9">
        <v>3</v>
      </c>
      <c r="B15" s="230" t="s">
        <v>126</v>
      </c>
      <c r="C15" s="242" t="s">
        <v>127</v>
      </c>
      <c r="D15" s="231" t="s">
        <v>115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4"/>
      <c r="S15" s="234" t="s">
        <v>116</v>
      </c>
      <c r="T15" s="235" t="s">
        <v>117</v>
      </c>
      <c r="U15" s="220">
        <v>0</v>
      </c>
      <c r="V15" s="220">
        <f>ROUND(E15*U15,2)</f>
        <v>0</v>
      </c>
      <c r="W15" s="220"/>
      <c r="X15" s="220" t="s">
        <v>118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119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43" t="s">
        <v>128</v>
      </c>
      <c r="D16" s="237"/>
      <c r="E16" s="237"/>
      <c r="F16" s="237"/>
      <c r="G16" s="237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121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6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4"/>
      <c r="D17" s="239"/>
      <c r="E17" s="239"/>
      <c r="F17" s="239"/>
      <c r="G17" s="239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122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3" t="s">
        <v>111</v>
      </c>
      <c r="B18" s="224" t="s">
        <v>82</v>
      </c>
      <c r="C18" s="241" t="s">
        <v>28</v>
      </c>
      <c r="D18" s="225"/>
      <c r="E18" s="226"/>
      <c r="F18" s="227"/>
      <c r="G18" s="227">
        <f>SUMIF(AG19:AG24,"&lt;&gt;NOR",G19:G24)</f>
        <v>0</v>
      </c>
      <c r="H18" s="227"/>
      <c r="I18" s="227">
        <f>SUM(I19:I24)</f>
        <v>0</v>
      </c>
      <c r="J18" s="227"/>
      <c r="K18" s="227">
        <f>SUM(K19:K24)</f>
        <v>0</v>
      </c>
      <c r="L18" s="227"/>
      <c r="M18" s="227">
        <f>SUM(M19:M24)</f>
        <v>0</v>
      </c>
      <c r="N18" s="226"/>
      <c r="O18" s="226">
        <f>SUM(O19:O24)</f>
        <v>0</v>
      </c>
      <c r="P18" s="226"/>
      <c r="Q18" s="226">
        <f>SUM(Q19:Q24)</f>
        <v>0</v>
      </c>
      <c r="R18" s="227"/>
      <c r="S18" s="227"/>
      <c r="T18" s="228"/>
      <c r="U18" s="222"/>
      <c r="V18" s="222">
        <f>SUM(V19:V24)</f>
        <v>0</v>
      </c>
      <c r="W18" s="222"/>
      <c r="X18" s="222"/>
      <c r="AG18" t="s">
        <v>112</v>
      </c>
    </row>
    <row r="19" spans="1:60" outlineLevel="1" x14ac:dyDescent="0.2">
      <c r="A19" s="229">
        <v>4</v>
      </c>
      <c r="B19" s="230" t="s">
        <v>129</v>
      </c>
      <c r="C19" s="242" t="s">
        <v>130</v>
      </c>
      <c r="D19" s="231" t="s">
        <v>115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4"/>
      <c r="S19" s="234" t="s">
        <v>116</v>
      </c>
      <c r="T19" s="235" t="s">
        <v>117</v>
      </c>
      <c r="U19" s="220">
        <v>0</v>
      </c>
      <c r="V19" s="220">
        <f>ROUND(E19*U19,2)</f>
        <v>0</v>
      </c>
      <c r="W19" s="220"/>
      <c r="X19" s="220" t="s">
        <v>118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119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43" t="s">
        <v>131</v>
      </c>
      <c r="D20" s="237"/>
      <c r="E20" s="237"/>
      <c r="F20" s="237"/>
      <c r="G20" s="237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121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6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4"/>
      <c r="D21" s="239"/>
      <c r="E21" s="239"/>
      <c r="F21" s="239"/>
      <c r="G21" s="239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122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9">
        <v>5</v>
      </c>
      <c r="B22" s="230" t="s">
        <v>132</v>
      </c>
      <c r="C22" s="242" t="s">
        <v>133</v>
      </c>
      <c r="D22" s="231" t="s">
        <v>115</v>
      </c>
      <c r="E22" s="232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/>
      <c r="S22" s="234" t="s">
        <v>116</v>
      </c>
      <c r="T22" s="235" t="s">
        <v>117</v>
      </c>
      <c r="U22" s="220">
        <v>0</v>
      </c>
      <c r="V22" s="220">
        <f>ROUND(E22*U22,2)</f>
        <v>0</v>
      </c>
      <c r="W22" s="220"/>
      <c r="X22" s="220" t="s">
        <v>118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119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3" t="s">
        <v>134</v>
      </c>
      <c r="D23" s="237"/>
      <c r="E23" s="237"/>
      <c r="F23" s="237"/>
      <c r="G23" s="237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121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6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4"/>
      <c r="D24" s="239"/>
      <c r="E24" s="239"/>
      <c r="F24" s="239"/>
      <c r="G24" s="239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122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">
      <c r="A25" s="3"/>
      <c r="B25" s="4"/>
      <c r="C25" s="24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98</v>
      </c>
    </row>
    <row r="26" spans="1:60" x14ac:dyDescent="0.2">
      <c r="A26" s="212"/>
      <c r="B26" s="213" t="s">
        <v>29</v>
      </c>
      <c r="C26" s="246"/>
      <c r="D26" s="214"/>
      <c r="E26" s="215"/>
      <c r="F26" s="215"/>
      <c r="G26" s="240">
        <f>G8+G18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135</v>
      </c>
    </row>
    <row r="27" spans="1:60" x14ac:dyDescent="0.2">
      <c r="C27" s="247"/>
      <c r="D27" s="10"/>
      <c r="AG27" t="s">
        <v>136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4">
    <mergeCell ref="C23:G23"/>
    <mergeCell ref="C24:G24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137</v>
      </c>
      <c r="B1" s="194"/>
      <c r="C1" s="194"/>
      <c r="D1" s="194"/>
      <c r="E1" s="194"/>
      <c r="F1" s="194"/>
      <c r="G1" s="194"/>
      <c r="AG1" t="s">
        <v>84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85</v>
      </c>
    </row>
    <row r="3" spans="1:60" ht="24.95" customHeight="1" x14ac:dyDescent="0.2">
      <c r="A3" s="195" t="s">
        <v>8</v>
      </c>
      <c r="B3" s="49" t="s">
        <v>48</v>
      </c>
      <c r="C3" s="198" t="s">
        <v>42</v>
      </c>
      <c r="D3" s="196"/>
      <c r="E3" s="196"/>
      <c r="F3" s="196"/>
      <c r="G3" s="197"/>
      <c r="AC3" s="174" t="s">
        <v>85</v>
      </c>
      <c r="AG3" t="s">
        <v>88</v>
      </c>
    </row>
    <row r="4" spans="1:60" ht="24.95" customHeight="1" x14ac:dyDescent="0.2">
      <c r="A4" s="199" t="s">
        <v>9</v>
      </c>
      <c r="B4" s="200" t="s">
        <v>49</v>
      </c>
      <c r="C4" s="201" t="s">
        <v>50</v>
      </c>
      <c r="D4" s="202"/>
      <c r="E4" s="202"/>
      <c r="F4" s="202"/>
      <c r="G4" s="203"/>
      <c r="AG4" t="s">
        <v>89</v>
      </c>
    </row>
    <row r="5" spans="1:60" x14ac:dyDescent="0.2">
      <c r="D5" s="10"/>
    </row>
    <row r="6" spans="1:60" ht="38.25" x14ac:dyDescent="0.2">
      <c r="A6" s="205" t="s">
        <v>90</v>
      </c>
      <c r="B6" s="207" t="s">
        <v>91</v>
      </c>
      <c r="C6" s="207" t="s">
        <v>92</v>
      </c>
      <c r="D6" s="206" t="s">
        <v>93</v>
      </c>
      <c r="E6" s="205" t="s">
        <v>94</v>
      </c>
      <c r="F6" s="204" t="s">
        <v>95</v>
      </c>
      <c r="G6" s="205" t="s">
        <v>29</v>
      </c>
      <c r="H6" s="208" t="s">
        <v>30</v>
      </c>
      <c r="I6" s="208" t="s">
        <v>96</v>
      </c>
      <c r="J6" s="208" t="s">
        <v>31</v>
      </c>
      <c r="K6" s="208" t="s">
        <v>97</v>
      </c>
      <c r="L6" s="208" t="s">
        <v>98</v>
      </c>
      <c r="M6" s="208" t="s">
        <v>99</v>
      </c>
      <c r="N6" s="208" t="s">
        <v>100</v>
      </c>
      <c r="O6" s="208" t="s">
        <v>101</v>
      </c>
      <c r="P6" s="208" t="s">
        <v>102</v>
      </c>
      <c r="Q6" s="208" t="s">
        <v>103</v>
      </c>
      <c r="R6" s="208" t="s">
        <v>104</v>
      </c>
      <c r="S6" s="208" t="s">
        <v>105</v>
      </c>
      <c r="T6" s="208" t="s">
        <v>106</v>
      </c>
      <c r="U6" s="208" t="s">
        <v>107</v>
      </c>
      <c r="V6" s="208" t="s">
        <v>108</v>
      </c>
      <c r="W6" s="208" t="s">
        <v>109</v>
      </c>
      <c r="X6" s="208" t="s">
        <v>110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111</v>
      </c>
      <c r="B8" s="224" t="s">
        <v>45</v>
      </c>
      <c r="C8" s="241" t="s">
        <v>66</v>
      </c>
      <c r="D8" s="225"/>
      <c r="E8" s="226"/>
      <c r="F8" s="227"/>
      <c r="G8" s="227">
        <f>SUMIF(AG9:AG27,"&lt;&gt;NOR",G9:G27)</f>
        <v>0</v>
      </c>
      <c r="H8" s="227"/>
      <c r="I8" s="227">
        <f>SUM(I9:I27)</f>
        <v>0</v>
      </c>
      <c r="J8" s="227"/>
      <c r="K8" s="227">
        <f>SUM(K9:K27)</f>
        <v>0</v>
      </c>
      <c r="L8" s="227"/>
      <c r="M8" s="227">
        <f>SUM(M9:M27)</f>
        <v>0</v>
      </c>
      <c r="N8" s="226"/>
      <c r="O8" s="226">
        <f>SUM(O9:O27)</f>
        <v>0</v>
      </c>
      <c r="P8" s="226"/>
      <c r="Q8" s="226">
        <f>SUM(Q9:Q27)</f>
        <v>0</v>
      </c>
      <c r="R8" s="227"/>
      <c r="S8" s="227"/>
      <c r="T8" s="228"/>
      <c r="U8" s="222"/>
      <c r="V8" s="222">
        <f>SUM(V9:V27)</f>
        <v>0</v>
      </c>
      <c r="W8" s="222"/>
      <c r="X8" s="222"/>
      <c r="AG8" t="s">
        <v>112</v>
      </c>
    </row>
    <row r="9" spans="1:60" outlineLevel="1" x14ac:dyDescent="0.2">
      <c r="A9" s="229">
        <v>1</v>
      </c>
      <c r="B9" s="230" t="s">
        <v>45</v>
      </c>
      <c r="C9" s="242" t="s">
        <v>138</v>
      </c>
      <c r="D9" s="231"/>
      <c r="E9" s="232">
        <v>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139</v>
      </c>
      <c r="T9" s="235" t="s">
        <v>117</v>
      </c>
      <c r="U9" s="220">
        <v>0</v>
      </c>
      <c r="V9" s="220">
        <f>ROUND(E9*U9,2)</f>
        <v>0</v>
      </c>
      <c r="W9" s="220"/>
      <c r="X9" s="220" t="s">
        <v>140</v>
      </c>
      <c r="Y9" s="209"/>
      <c r="Z9" s="209"/>
      <c r="AA9" s="209"/>
      <c r="AB9" s="209"/>
      <c r="AC9" s="209"/>
      <c r="AD9" s="209"/>
      <c r="AE9" s="209"/>
      <c r="AF9" s="209"/>
      <c r="AG9" s="209" t="s">
        <v>141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4" t="s">
        <v>142</v>
      </c>
      <c r="D10" s="248"/>
      <c r="E10" s="249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143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45" outlineLevel="1" x14ac:dyDescent="0.2">
      <c r="A11" s="216"/>
      <c r="B11" s="217"/>
      <c r="C11" s="254" t="s">
        <v>144</v>
      </c>
      <c r="D11" s="248"/>
      <c r="E11" s="249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143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4" t="s">
        <v>145</v>
      </c>
      <c r="D12" s="248"/>
      <c r="E12" s="249"/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09"/>
      <c r="Z12" s="209"/>
      <c r="AA12" s="209"/>
      <c r="AB12" s="209"/>
      <c r="AC12" s="209"/>
      <c r="AD12" s="209"/>
      <c r="AE12" s="209"/>
      <c r="AF12" s="209"/>
      <c r="AG12" s="209" t="s">
        <v>143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6"/>
      <c r="B13" s="217"/>
      <c r="C13" s="254" t="s">
        <v>146</v>
      </c>
      <c r="D13" s="248"/>
      <c r="E13" s="249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143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54" t="s">
        <v>147</v>
      </c>
      <c r="D14" s="248"/>
      <c r="E14" s="249"/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143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16"/>
      <c r="B15" s="217"/>
      <c r="C15" s="254" t="s">
        <v>148</v>
      </c>
      <c r="D15" s="248"/>
      <c r="E15" s="249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09"/>
      <c r="Z15" s="209"/>
      <c r="AA15" s="209"/>
      <c r="AB15" s="209"/>
      <c r="AC15" s="209"/>
      <c r="AD15" s="209"/>
      <c r="AE15" s="209"/>
      <c r="AF15" s="209"/>
      <c r="AG15" s="209" t="s">
        <v>143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54" t="s">
        <v>149</v>
      </c>
      <c r="D16" s="248"/>
      <c r="E16" s="249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143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33.75" outlineLevel="1" x14ac:dyDescent="0.2">
      <c r="A17" s="216"/>
      <c r="B17" s="217"/>
      <c r="C17" s="254" t="s">
        <v>150</v>
      </c>
      <c r="D17" s="248"/>
      <c r="E17" s="249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143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6"/>
      <c r="B18" s="217"/>
      <c r="C18" s="254" t="s">
        <v>151</v>
      </c>
      <c r="D18" s="248"/>
      <c r="E18" s="249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09"/>
      <c r="Z18" s="209"/>
      <c r="AA18" s="209"/>
      <c r="AB18" s="209"/>
      <c r="AC18" s="209"/>
      <c r="AD18" s="209"/>
      <c r="AE18" s="209"/>
      <c r="AF18" s="209"/>
      <c r="AG18" s="209" t="s">
        <v>143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16"/>
      <c r="B19" s="217"/>
      <c r="C19" s="254" t="s">
        <v>152</v>
      </c>
      <c r="D19" s="248"/>
      <c r="E19" s="249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09"/>
      <c r="Z19" s="209"/>
      <c r="AA19" s="209"/>
      <c r="AB19" s="209"/>
      <c r="AC19" s="209"/>
      <c r="AD19" s="209"/>
      <c r="AE19" s="209"/>
      <c r="AF19" s="209"/>
      <c r="AG19" s="209" t="s">
        <v>143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54" t="s">
        <v>153</v>
      </c>
      <c r="D20" s="248"/>
      <c r="E20" s="249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143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45" outlineLevel="1" x14ac:dyDescent="0.2">
      <c r="A21" s="216"/>
      <c r="B21" s="217"/>
      <c r="C21" s="254" t="s">
        <v>154</v>
      </c>
      <c r="D21" s="248"/>
      <c r="E21" s="249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143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4" t="s">
        <v>155</v>
      </c>
      <c r="D22" s="248"/>
      <c r="E22" s="249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09"/>
      <c r="Z22" s="209"/>
      <c r="AA22" s="209"/>
      <c r="AB22" s="209"/>
      <c r="AC22" s="209"/>
      <c r="AD22" s="209"/>
      <c r="AE22" s="209"/>
      <c r="AF22" s="209"/>
      <c r="AG22" s="209" t="s">
        <v>143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16"/>
      <c r="B23" s="217"/>
      <c r="C23" s="254" t="s">
        <v>156</v>
      </c>
      <c r="D23" s="248"/>
      <c r="E23" s="249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143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4" t="s">
        <v>157</v>
      </c>
      <c r="D24" s="248"/>
      <c r="E24" s="249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143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4" t="s">
        <v>158</v>
      </c>
      <c r="D25" s="248"/>
      <c r="E25" s="249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09"/>
      <c r="Z25" s="209"/>
      <c r="AA25" s="209"/>
      <c r="AB25" s="209"/>
      <c r="AC25" s="209"/>
      <c r="AD25" s="209"/>
      <c r="AE25" s="209"/>
      <c r="AF25" s="209"/>
      <c r="AG25" s="209" t="s">
        <v>143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16"/>
      <c r="B26" s="217"/>
      <c r="C26" s="254" t="s">
        <v>159</v>
      </c>
      <c r="D26" s="248"/>
      <c r="E26" s="249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09"/>
      <c r="Z26" s="209"/>
      <c r="AA26" s="209"/>
      <c r="AB26" s="209"/>
      <c r="AC26" s="209"/>
      <c r="AD26" s="209"/>
      <c r="AE26" s="209"/>
      <c r="AF26" s="209"/>
      <c r="AG26" s="209" t="s">
        <v>143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4"/>
      <c r="D27" s="239"/>
      <c r="E27" s="239"/>
      <c r="F27" s="239"/>
      <c r="G27" s="239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09"/>
      <c r="Z27" s="209"/>
      <c r="AA27" s="209"/>
      <c r="AB27" s="209"/>
      <c r="AC27" s="209"/>
      <c r="AD27" s="209"/>
      <c r="AE27" s="209"/>
      <c r="AF27" s="209"/>
      <c r="AG27" s="209" t="s">
        <v>122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23" t="s">
        <v>111</v>
      </c>
      <c r="B28" s="224" t="s">
        <v>67</v>
      </c>
      <c r="C28" s="241" t="s">
        <v>68</v>
      </c>
      <c r="D28" s="225"/>
      <c r="E28" s="226"/>
      <c r="F28" s="227"/>
      <c r="G28" s="227">
        <f>SUMIF(AG29:AG38,"&lt;&gt;NOR",G29:G38)</f>
        <v>0</v>
      </c>
      <c r="H28" s="227"/>
      <c r="I28" s="227">
        <f>SUM(I29:I38)</f>
        <v>0</v>
      </c>
      <c r="J28" s="227"/>
      <c r="K28" s="227">
        <f>SUM(K29:K38)</f>
        <v>0</v>
      </c>
      <c r="L28" s="227"/>
      <c r="M28" s="227">
        <f>SUM(M29:M38)</f>
        <v>0</v>
      </c>
      <c r="N28" s="226"/>
      <c r="O28" s="226">
        <f>SUM(O29:O38)</f>
        <v>1.6400000000000001</v>
      </c>
      <c r="P28" s="226"/>
      <c r="Q28" s="226">
        <f>SUM(Q29:Q38)</f>
        <v>0</v>
      </c>
      <c r="R28" s="227"/>
      <c r="S28" s="227"/>
      <c r="T28" s="228"/>
      <c r="U28" s="222"/>
      <c r="V28" s="222">
        <f>SUM(V29:V38)</f>
        <v>41.27</v>
      </c>
      <c r="W28" s="222"/>
      <c r="X28" s="222"/>
      <c r="AG28" t="s">
        <v>112</v>
      </c>
    </row>
    <row r="29" spans="1:60" ht="22.5" outlineLevel="1" x14ac:dyDescent="0.2">
      <c r="A29" s="229">
        <v>2</v>
      </c>
      <c r="B29" s="230" t="s">
        <v>160</v>
      </c>
      <c r="C29" s="242" t="s">
        <v>161</v>
      </c>
      <c r="D29" s="231" t="s">
        <v>162</v>
      </c>
      <c r="E29" s="232">
        <v>94.26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2">
        <v>1.7149999999999999E-2</v>
      </c>
      <c r="O29" s="232">
        <f>ROUND(E29*N29,2)</f>
        <v>1.62</v>
      </c>
      <c r="P29" s="232">
        <v>0</v>
      </c>
      <c r="Q29" s="232">
        <f>ROUND(E29*P29,2)</f>
        <v>0</v>
      </c>
      <c r="R29" s="234" t="s">
        <v>163</v>
      </c>
      <c r="S29" s="234" t="s">
        <v>116</v>
      </c>
      <c r="T29" s="235" t="s">
        <v>116</v>
      </c>
      <c r="U29" s="220">
        <v>0.372</v>
      </c>
      <c r="V29" s="220">
        <f>ROUND(E29*U29,2)</f>
        <v>35.06</v>
      </c>
      <c r="W29" s="220"/>
      <c r="X29" s="220" t="s">
        <v>140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141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55" t="s">
        <v>164</v>
      </c>
      <c r="D30" s="250"/>
      <c r="E30" s="250"/>
      <c r="F30" s="250"/>
      <c r="G30" s="25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09"/>
      <c r="Z30" s="209"/>
      <c r="AA30" s="209"/>
      <c r="AB30" s="209"/>
      <c r="AC30" s="209"/>
      <c r="AD30" s="209"/>
      <c r="AE30" s="209"/>
      <c r="AF30" s="209"/>
      <c r="AG30" s="209" t="s">
        <v>165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4" t="s">
        <v>166</v>
      </c>
      <c r="D31" s="248"/>
      <c r="E31" s="249"/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09"/>
      <c r="Z31" s="209"/>
      <c r="AA31" s="209"/>
      <c r="AB31" s="209"/>
      <c r="AC31" s="209"/>
      <c r="AD31" s="209"/>
      <c r="AE31" s="209"/>
      <c r="AF31" s="209"/>
      <c r="AG31" s="209" t="s">
        <v>143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54" t="s">
        <v>167</v>
      </c>
      <c r="D32" s="248"/>
      <c r="E32" s="249">
        <v>83.44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09"/>
      <c r="Z32" s="209"/>
      <c r="AA32" s="209"/>
      <c r="AB32" s="209"/>
      <c r="AC32" s="209"/>
      <c r="AD32" s="209"/>
      <c r="AE32" s="209"/>
      <c r="AF32" s="209"/>
      <c r="AG32" s="209" t="s">
        <v>143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54" t="s">
        <v>168</v>
      </c>
      <c r="D33" s="248"/>
      <c r="E33" s="249">
        <v>10.82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09"/>
      <c r="Z33" s="209"/>
      <c r="AA33" s="209"/>
      <c r="AB33" s="209"/>
      <c r="AC33" s="209"/>
      <c r="AD33" s="209"/>
      <c r="AE33" s="209"/>
      <c r="AF33" s="209"/>
      <c r="AG33" s="209" t="s">
        <v>143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44"/>
      <c r="D34" s="239"/>
      <c r="E34" s="239"/>
      <c r="F34" s="239"/>
      <c r="G34" s="239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09"/>
      <c r="Z34" s="209"/>
      <c r="AA34" s="209"/>
      <c r="AB34" s="209"/>
      <c r="AC34" s="209"/>
      <c r="AD34" s="209"/>
      <c r="AE34" s="209"/>
      <c r="AF34" s="209"/>
      <c r="AG34" s="209" t="s">
        <v>122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29">
        <v>3</v>
      </c>
      <c r="B35" s="230" t="s">
        <v>169</v>
      </c>
      <c r="C35" s="242" t="s">
        <v>170</v>
      </c>
      <c r="D35" s="231" t="s">
        <v>171</v>
      </c>
      <c r="E35" s="232">
        <v>23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2">
        <v>7.2000000000000005E-4</v>
      </c>
      <c r="O35" s="232">
        <f>ROUND(E35*N35,2)</f>
        <v>0.02</v>
      </c>
      <c r="P35" s="232">
        <v>0</v>
      </c>
      <c r="Q35" s="232">
        <f>ROUND(E35*P35,2)</f>
        <v>0</v>
      </c>
      <c r="R35" s="234"/>
      <c r="S35" s="234" t="s">
        <v>139</v>
      </c>
      <c r="T35" s="235" t="s">
        <v>117</v>
      </c>
      <c r="U35" s="220">
        <v>0.27</v>
      </c>
      <c r="V35" s="220">
        <f>ROUND(E35*U35,2)</f>
        <v>6.21</v>
      </c>
      <c r="W35" s="220"/>
      <c r="X35" s="220" t="s">
        <v>140</v>
      </c>
      <c r="Y35" s="209"/>
      <c r="Z35" s="209"/>
      <c r="AA35" s="209"/>
      <c r="AB35" s="209"/>
      <c r="AC35" s="209"/>
      <c r="AD35" s="209"/>
      <c r="AE35" s="209"/>
      <c r="AF35" s="209"/>
      <c r="AG35" s="209" t="s">
        <v>141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4" t="s">
        <v>172</v>
      </c>
      <c r="D36" s="248"/>
      <c r="E36" s="249"/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09"/>
      <c r="Z36" s="209"/>
      <c r="AA36" s="209"/>
      <c r="AB36" s="209"/>
      <c r="AC36" s="209"/>
      <c r="AD36" s="209"/>
      <c r="AE36" s="209"/>
      <c r="AF36" s="209"/>
      <c r="AG36" s="209" t="s">
        <v>143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54" t="s">
        <v>173</v>
      </c>
      <c r="D37" s="248"/>
      <c r="E37" s="249">
        <v>23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09"/>
      <c r="Z37" s="209"/>
      <c r="AA37" s="209"/>
      <c r="AB37" s="209"/>
      <c r="AC37" s="209"/>
      <c r="AD37" s="209"/>
      <c r="AE37" s="209"/>
      <c r="AF37" s="209"/>
      <c r="AG37" s="209" t="s">
        <v>143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44"/>
      <c r="D38" s="239"/>
      <c r="E38" s="239"/>
      <c r="F38" s="239"/>
      <c r="G38" s="239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09"/>
      <c r="Z38" s="209"/>
      <c r="AA38" s="209"/>
      <c r="AB38" s="209"/>
      <c r="AC38" s="209"/>
      <c r="AD38" s="209"/>
      <c r="AE38" s="209"/>
      <c r="AF38" s="209"/>
      <c r="AG38" s="209" t="s">
        <v>122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x14ac:dyDescent="0.2">
      <c r="A39" s="223" t="s">
        <v>111</v>
      </c>
      <c r="B39" s="224" t="s">
        <v>69</v>
      </c>
      <c r="C39" s="241" t="s">
        <v>70</v>
      </c>
      <c r="D39" s="225"/>
      <c r="E39" s="226"/>
      <c r="F39" s="227"/>
      <c r="G39" s="227">
        <f>SUMIF(AG40:AG53,"&lt;&gt;NOR",G40:G53)</f>
        <v>0</v>
      </c>
      <c r="H39" s="227"/>
      <c r="I39" s="227">
        <f>SUM(I40:I53)</f>
        <v>0</v>
      </c>
      <c r="J39" s="227"/>
      <c r="K39" s="227">
        <f>SUM(K40:K53)</f>
        <v>0</v>
      </c>
      <c r="L39" s="227"/>
      <c r="M39" s="227">
        <f>SUM(M40:M53)</f>
        <v>0</v>
      </c>
      <c r="N39" s="226"/>
      <c r="O39" s="226">
        <f>SUM(O40:O53)</f>
        <v>0</v>
      </c>
      <c r="P39" s="226"/>
      <c r="Q39" s="226">
        <f>SUM(Q40:Q53)</f>
        <v>0</v>
      </c>
      <c r="R39" s="227"/>
      <c r="S39" s="227"/>
      <c r="T39" s="228"/>
      <c r="U39" s="222"/>
      <c r="V39" s="222">
        <f>SUM(V40:V53)</f>
        <v>30.01</v>
      </c>
      <c r="W39" s="222"/>
      <c r="X39" s="222"/>
      <c r="AG39" t="s">
        <v>112</v>
      </c>
    </row>
    <row r="40" spans="1:60" ht="56.25" outlineLevel="1" x14ac:dyDescent="0.2">
      <c r="A40" s="229">
        <v>4</v>
      </c>
      <c r="B40" s="230" t="s">
        <v>174</v>
      </c>
      <c r="C40" s="242" t="s">
        <v>175</v>
      </c>
      <c r="D40" s="231" t="s">
        <v>162</v>
      </c>
      <c r="E40" s="232">
        <v>96.8125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2">
        <v>4.0000000000000003E-5</v>
      </c>
      <c r="O40" s="232">
        <f>ROUND(E40*N40,2)</f>
        <v>0</v>
      </c>
      <c r="P40" s="232">
        <v>0</v>
      </c>
      <c r="Q40" s="232">
        <f>ROUND(E40*P40,2)</f>
        <v>0</v>
      </c>
      <c r="R40" s="234" t="s">
        <v>163</v>
      </c>
      <c r="S40" s="234" t="s">
        <v>116</v>
      </c>
      <c r="T40" s="235" t="s">
        <v>116</v>
      </c>
      <c r="U40" s="220">
        <v>0.31</v>
      </c>
      <c r="V40" s="220">
        <f>ROUND(E40*U40,2)</f>
        <v>30.01</v>
      </c>
      <c r="W40" s="220"/>
      <c r="X40" s="220" t="s">
        <v>140</v>
      </c>
      <c r="Y40" s="209"/>
      <c r="Z40" s="209"/>
      <c r="AA40" s="209"/>
      <c r="AB40" s="209"/>
      <c r="AC40" s="209"/>
      <c r="AD40" s="209"/>
      <c r="AE40" s="209"/>
      <c r="AF40" s="209"/>
      <c r="AG40" s="209" t="s">
        <v>141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54" t="s">
        <v>166</v>
      </c>
      <c r="D41" s="248"/>
      <c r="E41" s="249"/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09"/>
      <c r="Z41" s="209"/>
      <c r="AA41" s="209"/>
      <c r="AB41" s="209"/>
      <c r="AC41" s="209"/>
      <c r="AD41" s="209"/>
      <c r="AE41" s="209"/>
      <c r="AF41" s="209"/>
      <c r="AG41" s="209" t="s">
        <v>143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4" t="s">
        <v>176</v>
      </c>
      <c r="D42" s="248"/>
      <c r="E42" s="249">
        <v>85.992500000000007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09"/>
      <c r="Z42" s="209"/>
      <c r="AA42" s="209"/>
      <c r="AB42" s="209"/>
      <c r="AC42" s="209"/>
      <c r="AD42" s="209"/>
      <c r="AE42" s="209"/>
      <c r="AF42" s="209"/>
      <c r="AG42" s="209" t="s">
        <v>143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54" t="s">
        <v>168</v>
      </c>
      <c r="D43" s="248"/>
      <c r="E43" s="249">
        <v>10.82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09"/>
      <c r="Z43" s="209"/>
      <c r="AA43" s="209"/>
      <c r="AB43" s="209"/>
      <c r="AC43" s="209"/>
      <c r="AD43" s="209"/>
      <c r="AE43" s="209"/>
      <c r="AF43" s="209"/>
      <c r="AG43" s="209" t="s">
        <v>143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44"/>
      <c r="D44" s="239"/>
      <c r="E44" s="239"/>
      <c r="F44" s="239"/>
      <c r="G44" s="239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09"/>
      <c r="Z44" s="209"/>
      <c r="AA44" s="209"/>
      <c r="AB44" s="209"/>
      <c r="AC44" s="209"/>
      <c r="AD44" s="209"/>
      <c r="AE44" s="209"/>
      <c r="AF44" s="209"/>
      <c r="AG44" s="209" t="s">
        <v>122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29">
        <v>5</v>
      </c>
      <c r="B45" s="230" t="s">
        <v>177</v>
      </c>
      <c r="C45" s="242" t="s">
        <v>178</v>
      </c>
      <c r="D45" s="231" t="s">
        <v>162</v>
      </c>
      <c r="E45" s="232">
        <v>193.625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4"/>
      <c r="S45" s="234" t="s">
        <v>139</v>
      </c>
      <c r="T45" s="235" t="s">
        <v>117</v>
      </c>
      <c r="U45" s="220">
        <v>0</v>
      </c>
      <c r="V45" s="220">
        <f>ROUND(E45*U45,2)</f>
        <v>0</v>
      </c>
      <c r="W45" s="220"/>
      <c r="X45" s="220" t="s">
        <v>140</v>
      </c>
      <c r="Y45" s="209"/>
      <c r="Z45" s="209"/>
      <c r="AA45" s="209"/>
      <c r="AB45" s="209"/>
      <c r="AC45" s="209"/>
      <c r="AD45" s="209"/>
      <c r="AE45" s="209"/>
      <c r="AF45" s="209"/>
      <c r="AG45" s="209" t="s">
        <v>141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54" t="s">
        <v>166</v>
      </c>
      <c r="D46" s="248"/>
      <c r="E46" s="249"/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09"/>
      <c r="Z46" s="209"/>
      <c r="AA46" s="209"/>
      <c r="AB46" s="209"/>
      <c r="AC46" s="209"/>
      <c r="AD46" s="209"/>
      <c r="AE46" s="209"/>
      <c r="AF46" s="209"/>
      <c r="AG46" s="209" t="s">
        <v>143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54" t="s">
        <v>179</v>
      </c>
      <c r="D47" s="248"/>
      <c r="E47" s="249">
        <v>171.98500000000001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09"/>
      <c r="Z47" s="209"/>
      <c r="AA47" s="209"/>
      <c r="AB47" s="209"/>
      <c r="AC47" s="209"/>
      <c r="AD47" s="209"/>
      <c r="AE47" s="209"/>
      <c r="AF47" s="209"/>
      <c r="AG47" s="209" t="s">
        <v>143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4" t="s">
        <v>180</v>
      </c>
      <c r="D48" s="248"/>
      <c r="E48" s="249">
        <v>21.64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09"/>
      <c r="Z48" s="209"/>
      <c r="AA48" s="209"/>
      <c r="AB48" s="209"/>
      <c r="AC48" s="209"/>
      <c r="AD48" s="209"/>
      <c r="AE48" s="209"/>
      <c r="AF48" s="209"/>
      <c r="AG48" s="209" t="s">
        <v>143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44"/>
      <c r="D49" s="239"/>
      <c r="E49" s="239"/>
      <c r="F49" s="239"/>
      <c r="G49" s="239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09"/>
      <c r="Z49" s="209"/>
      <c r="AA49" s="209"/>
      <c r="AB49" s="209"/>
      <c r="AC49" s="209"/>
      <c r="AD49" s="209"/>
      <c r="AE49" s="209"/>
      <c r="AF49" s="209"/>
      <c r="AG49" s="209" t="s">
        <v>122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29">
        <v>6</v>
      </c>
      <c r="B50" s="230" t="s">
        <v>181</v>
      </c>
      <c r="C50" s="242" t="s">
        <v>182</v>
      </c>
      <c r="D50" s="231" t="s">
        <v>183</v>
      </c>
      <c r="E50" s="232">
        <v>20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4"/>
      <c r="S50" s="234" t="s">
        <v>139</v>
      </c>
      <c r="T50" s="235" t="s">
        <v>117</v>
      </c>
      <c r="U50" s="220">
        <v>0</v>
      </c>
      <c r="V50" s="220">
        <f>ROUND(E50*U50,2)</f>
        <v>0</v>
      </c>
      <c r="W50" s="220"/>
      <c r="X50" s="220" t="s">
        <v>184</v>
      </c>
      <c r="Y50" s="209"/>
      <c r="Z50" s="209"/>
      <c r="AA50" s="209"/>
      <c r="AB50" s="209"/>
      <c r="AC50" s="209"/>
      <c r="AD50" s="209"/>
      <c r="AE50" s="209"/>
      <c r="AF50" s="209"/>
      <c r="AG50" s="209" t="s">
        <v>185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6"/>
      <c r="D51" s="251"/>
      <c r="E51" s="251"/>
      <c r="F51" s="251"/>
      <c r="G51" s="251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09"/>
      <c r="Z51" s="209"/>
      <c r="AA51" s="209"/>
      <c r="AB51" s="209"/>
      <c r="AC51" s="209"/>
      <c r="AD51" s="209"/>
      <c r="AE51" s="209"/>
      <c r="AF51" s="209"/>
      <c r="AG51" s="209" t="s">
        <v>122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29">
        <v>7</v>
      </c>
      <c r="B52" s="230" t="s">
        <v>186</v>
      </c>
      <c r="C52" s="242" t="s">
        <v>187</v>
      </c>
      <c r="D52" s="231" t="s">
        <v>115</v>
      </c>
      <c r="E52" s="232">
        <v>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4"/>
      <c r="S52" s="234" t="s">
        <v>139</v>
      </c>
      <c r="T52" s="235" t="s">
        <v>117</v>
      </c>
      <c r="U52" s="220">
        <v>0</v>
      </c>
      <c r="V52" s="220">
        <f>ROUND(E52*U52,2)</f>
        <v>0</v>
      </c>
      <c r="W52" s="220"/>
      <c r="X52" s="220" t="s">
        <v>184</v>
      </c>
      <c r="Y52" s="209"/>
      <c r="Z52" s="209"/>
      <c r="AA52" s="209"/>
      <c r="AB52" s="209"/>
      <c r="AC52" s="209"/>
      <c r="AD52" s="209"/>
      <c r="AE52" s="209"/>
      <c r="AF52" s="209"/>
      <c r="AG52" s="209" t="s">
        <v>185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56"/>
      <c r="D53" s="251"/>
      <c r="E53" s="251"/>
      <c r="F53" s="251"/>
      <c r="G53" s="251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09"/>
      <c r="Z53" s="209"/>
      <c r="AA53" s="209"/>
      <c r="AB53" s="209"/>
      <c r="AC53" s="209"/>
      <c r="AD53" s="209"/>
      <c r="AE53" s="209"/>
      <c r="AF53" s="209"/>
      <c r="AG53" s="209" t="s">
        <v>122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x14ac:dyDescent="0.2">
      <c r="A54" s="223" t="s">
        <v>111</v>
      </c>
      <c r="B54" s="224" t="s">
        <v>71</v>
      </c>
      <c r="C54" s="241" t="s">
        <v>72</v>
      </c>
      <c r="D54" s="225"/>
      <c r="E54" s="226"/>
      <c r="F54" s="227"/>
      <c r="G54" s="227">
        <f>SUMIF(AG55:AG60,"&lt;&gt;NOR",G55:G60)</f>
        <v>0</v>
      </c>
      <c r="H54" s="227"/>
      <c r="I54" s="227">
        <f>SUM(I55:I60)</f>
        <v>0</v>
      </c>
      <c r="J54" s="227"/>
      <c r="K54" s="227">
        <f>SUM(K55:K60)</f>
        <v>0</v>
      </c>
      <c r="L54" s="227"/>
      <c r="M54" s="227">
        <f>SUM(M55:M60)</f>
        <v>0</v>
      </c>
      <c r="N54" s="226"/>
      <c r="O54" s="226">
        <f>SUM(O55:O60)</f>
        <v>0</v>
      </c>
      <c r="P54" s="226"/>
      <c r="Q54" s="226">
        <f>SUM(Q55:Q60)</f>
        <v>0</v>
      </c>
      <c r="R54" s="227"/>
      <c r="S54" s="227"/>
      <c r="T54" s="228"/>
      <c r="U54" s="222"/>
      <c r="V54" s="222">
        <f>SUM(V55:V60)</f>
        <v>1.54</v>
      </c>
      <c r="W54" s="222"/>
      <c r="X54" s="222"/>
      <c r="AG54" t="s">
        <v>112</v>
      </c>
    </row>
    <row r="55" spans="1:60" ht="33.75" outlineLevel="1" x14ac:dyDescent="0.2">
      <c r="A55" s="229">
        <v>8</v>
      </c>
      <c r="B55" s="230" t="s">
        <v>188</v>
      </c>
      <c r="C55" s="242" t="s">
        <v>189</v>
      </c>
      <c r="D55" s="231" t="s">
        <v>190</v>
      </c>
      <c r="E55" s="232">
        <v>1.6369899999999999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4" t="s">
        <v>191</v>
      </c>
      <c r="S55" s="234" t="s">
        <v>116</v>
      </c>
      <c r="T55" s="235" t="s">
        <v>116</v>
      </c>
      <c r="U55" s="220">
        <v>0.9385</v>
      </c>
      <c r="V55" s="220">
        <f>ROUND(E55*U55,2)</f>
        <v>1.54</v>
      </c>
      <c r="W55" s="220"/>
      <c r="X55" s="220" t="s">
        <v>192</v>
      </c>
      <c r="Y55" s="209"/>
      <c r="Z55" s="209"/>
      <c r="AA55" s="209"/>
      <c r="AB55" s="209"/>
      <c r="AC55" s="209"/>
      <c r="AD55" s="209"/>
      <c r="AE55" s="209"/>
      <c r="AF55" s="209"/>
      <c r="AG55" s="209" t="s">
        <v>193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6"/>
      <c r="B56" s="217"/>
      <c r="C56" s="255" t="s">
        <v>194</v>
      </c>
      <c r="D56" s="250"/>
      <c r="E56" s="250"/>
      <c r="F56" s="250"/>
      <c r="G56" s="25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09"/>
      <c r="Z56" s="209"/>
      <c r="AA56" s="209"/>
      <c r="AB56" s="209"/>
      <c r="AC56" s="209"/>
      <c r="AD56" s="209"/>
      <c r="AE56" s="209"/>
      <c r="AF56" s="209"/>
      <c r="AG56" s="209" t="s">
        <v>165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54" t="s">
        <v>195</v>
      </c>
      <c r="D57" s="248"/>
      <c r="E57" s="249"/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09"/>
      <c r="Z57" s="209"/>
      <c r="AA57" s="209"/>
      <c r="AB57" s="209"/>
      <c r="AC57" s="209"/>
      <c r="AD57" s="209"/>
      <c r="AE57" s="209"/>
      <c r="AF57" s="209"/>
      <c r="AG57" s="209" t="s">
        <v>143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4" t="s">
        <v>196</v>
      </c>
      <c r="D58" s="248"/>
      <c r="E58" s="249"/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09"/>
      <c r="Z58" s="209"/>
      <c r="AA58" s="209"/>
      <c r="AB58" s="209"/>
      <c r="AC58" s="209"/>
      <c r="AD58" s="209"/>
      <c r="AE58" s="209"/>
      <c r="AF58" s="209"/>
      <c r="AG58" s="209" t="s">
        <v>143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54" t="s">
        <v>197</v>
      </c>
      <c r="D59" s="248"/>
      <c r="E59" s="249">
        <v>1.6369899999999999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09"/>
      <c r="Z59" s="209"/>
      <c r="AA59" s="209"/>
      <c r="AB59" s="209"/>
      <c r="AC59" s="209"/>
      <c r="AD59" s="209"/>
      <c r="AE59" s="209"/>
      <c r="AF59" s="209"/>
      <c r="AG59" s="209" t="s">
        <v>143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44"/>
      <c r="D60" s="239"/>
      <c r="E60" s="239"/>
      <c r="F60" s="239"/>
      <c r="G60" s="239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09"/>
      <c r="Z60" s="209"/>
      <c r="AA60" s="209"/>
      <c r="AB60" s="209"/>
      <c r="AC60" s="209"/>
      <c r="AD60" s="209"/>
      <c r="AE60" s="209"/>
      <c r="AF60" s="209"/>
      <c r="AG60" s="209" t="s">
        <v>122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x14ac:dyDescent="0.2">
      <c r="A61" s="223" t="s">
        <v>111</v>
      </c>
      <c r="B61" s="224" t="s">
        <v>73</v>
      </c>
      <c r="C61" s="241" t="s">
        <v>74</v>
      </c>
      <c r="D61" s="225"/>
      <c r="E61" s="226"/>
      <c r="F61" s="227"/>
      <c r="G61" s="227">
        <f>SUMIF(AG62:AG66,"&lt;&gt;NOR",G62:G66)</f>
        <v>0</v>
      </c>
      <c r="H61" s="227"/>
      <c r="I61" s="227">
        <f>SUM(I62:I66)</f>
        <v>0</v>
      </c>
      <c r="J61" s="227"/>
      <c r="K61" s="227">
        <f>SUM(K62:K66)</f>
        <v>0</v>
      </c>
      <c r="L61" s="227"/>
      <c r="M61" s="227">
        <f>SUM(M62:M66)</f>
        <v>0</v>
      </c>
      <c r="N61" s="226"/>
      <c r="O61" s="226">
        <f>SUM(O62:O66)</f>
        <v>0.01</v>
      </c>
      <c r="P61" s="226"/>
      <c r="Q61" s="226">
        <f>SUM(Q62:Q66)</f>
        <v>0</v>
      </c>
      <c r="R61" s="227"/>
      <c r="S61" s="227"/>
      <c r="T61" s="228"/>
      <c r="U61" s="222"/>
      <c r="V61" s="222">
        <f>SUM(V62:V66)</f>
        <v>0</v>
      </c>
      <c r="W61" s="222"/>
      <c r="X61" s="222"/>
      <c r="AG61" t="s">
        <v>112</v>
      </c>
    </row>
    <row r="62" spans="1:60" ht="22.5" outlineLevel="1" x14ac:dyDescent="0.2">
      <c r="A62" s="229">
        <v>9</v>
      </c>
      <c r="B62" s="230" t="s">
        <v>198</v>
      </c>
      <c r="C62" s="242" t="s">
        <v>199</v>
      </c>
      <c r="D62" s="231" t="s">
        <v>162</v>
      </c>
      <c r="E62" s="232">
        <v>2.5525000000000002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32">
        <v>3.7799999999999999E-3</v>
      </c>
      <c r="O62" s="232">
        <f>ROUND(E62*N62,2)</f>
        <v>0.01</v>
      </c>
      <c r="P62" s="232">
        <v>0</v>
      </c>
      <c r="Q62" s="232">
        <f>ROUND(E62*P62,2)</f>
        <v>0</v>
      </c>
      <c r="R62" s="234" t="s">
        <v>200</v>
      </c>
      <c r="S62" s="234" t="s">
        <v>116</v>
      </c>
      <c r="T62" s="235" t="s">
        <v>116</v>
      </c>
      <c r="U62" s="220">
        <v>0</v>
      </c>
      <c r="V62" s="220">
        <f>ROUND(E62*U62,2)</f>
        <v>0</v>
      </c>
      <c r="W62" s="220"/>
      <c r="X62" s="220" t="s">
        <v>201</v>
      </c>
      <c r="Y62" s="209"/>
      <c r="Z62" s="209"/>
      <c r="AA62" s="209"/>
      <c r="AB62" s="209"/>
      <c r="AC62" s="209"/>
      <c r="AD62" s="209"/>
      <c r="AE62" s="209"/>
      <c r="AF62" s="209"/>
      <c r="AG62" s="209" t="s">
        <v>202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ht="22.5" outlineLevel="1" x14ac:dyDescent="0.2">
      <c r="A63" s="216"/>
      <c r="B63" s="217"/>
      <c r="C63" s="243" t="s">
        <v>203</v>
      </c>
      <c r="D63" s="237"/>
      <c r="E63" s="237"/>
      <c r="F63" s="237"/>
      <c r="G63" s="237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09"/>
      <c r="Z63" s="209"/>
      <c r="AA63" s="209"/>
      <c r="AB63" s="209"/>
      <c r="AC63" s="209"/>
      <c r="AD63" s="209"/>
      <c r="AE63" s="209"/>
      <c r="AF63" s="209"/>
      <c r="AG63" s="209" t="s">
        <v>121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36" t="str">
        <f>C63</f>
        <v>Nanesení hydroizolační stěrky ve dvou vrstvách. Vlepení těsnicí pásky do spoje podlaha-stěna, přitlačení a uhlazení, přetažení pásky další vrstvou izolační stěrky.</v>
      </c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6"/>
      <c r="B64" s="217"/>
      <c r="C64" s="254" t="s">
        <v>166</v>
      </c>
      <c r="D64" s="248"/>
      <c r="E64" s="249"/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09"/>
      <c r="Z64" s="209"/>
      <c r="AA64" s="209"/>
      <c r="AB64" s="209"/>
      <c r="AC64" s="209"/>
      <c r="AD64" s="209"/>
      <c r="AE64" s="209"/>
      <c r="AF64" s="209"/>
      <c r="AG64" s="209" t="s">
        <v>143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4" t="s">
        <v>204</v>
      </c>
      <c r="D65" s="248"/>
      <c r="E65" s="249">
        <v>2.5525000000000002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09"/>
      <c r="Z65" s="209"/>
      <c r="AA65" s="209"/>
      <c r="AB65" s="209"/>
      <c r="AC65" s="209"/>
      <c r="AD65" s="209"/>
      <c r="AE65" s="209"/>
      <c r="AF65" s="209"/>
      <c r="AG65" s="209" t="s">
        <v>143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44"/>
      <c r="D66" s="239"/>
      <c r="E66" s="239"/>
      <c r="F66" s="239"/>
      <c r="G66" s="239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09"/>
      <c r="Z66" s="209"/>
      <c r="AA66" s="209"/>
      <c r="AB66" s="209"/>
      <c r="AC66" s="209"/>
      <c r="AD66" s="209"/>
      <c r="AE66" s="209"/>
      <c r="AF66" s="209"/>
      <c r="AG66" s="209" t="s">
        <v>122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x14ac:dyDescent="0.2">
      <c r="A67" s="223" t="s">
        <v>111</v>
      </c>
      <c r="B67" s="224" t="s">
        <v>75</v>
      </c>
      <c r="C67" s="241" t="s">
        <v>76</v>
      </c>
      <c r="D67" s="225"/>
      <c r="E67" s="226"/>
      <c r="F67" s="227"/>
      <c r="G67" s="227">
        <f>SUMIF(AG68:AG84,"&lt;&gt;NOR",G68:G84)</f>
        <v>0</v>
      </c>
      <c r="H67" s="227"/>
      <c r="I67" s="227">
        <f>SUM(I68:I84)</f>
        <v>0</v>
      </c>
      <c r="J67" s="227"/>
      <c r="K67" s="227">
        <f>SUM(K68:K84)</f>
        <v>0</v>
      </c>
      <c r="L67" s="227"/>
      <c r="M67" s="227">
        <f>SUM(M68:M84)</f>
        <v>0</v>
      </c>
      <c r="N67" s="226"/>
      <c r="O67" s="226">
        <f>SUM(O68:O84)</f>
        <v>0.96</v>
      </c>
      <c r="P67" s="226"/>
      <c r="Q67" s="226">
        <f>SUM(Q68:Q84)</f>
        <v>0</v>
      </c>
      <c r="R67" s="227"/>
      <c r="S67" s="227"/>
      <c r="T67" s="228"/>
      <c r="U67" s="222"/>
      <c r="V67" s="222">
        <f>SUM(V68:V84)</f>
        <v>113.64</v>
      </c>
      <c r="W67" s="222"/>
      <c r="X67" s="222"/>
      <c r="AG67" t="s">
        <v>112</v>
      </c>
    </row>
    <row r="68" spans="1:60" ht="33.75" outlineLevel="1" x14ac:dyDescent="0.2">
      <c r="A68" s="229">
        <v>10</v>
      </c>
      <c r="B68" s="230" t="s">
        <v>205</v>
      </c>
      <c r="C68" s="242" t="s">
        <v>206</v>
      </c>
      <c r="D68" s="231" t="s">
        <v>162</v>
      </c>
      <c r="E68" s="232">
        <v>93.15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2">
        <v>4.0000000000000003E-5</v>
      </c>
      <c r="O68" s="232">
        <f>ROUND(E68*N68,2)</f>
        <v>0</v>
      </c>
      <c r="P68" s="232">
        <v>0</v>
      </c>
      <c r="Q68" s="232">
        <f>ROUND(E68*P68,2)</f>
        <v>0</v>
      </c>
      <c r="R68" s="234" t="s">
        <v>207</v>
      </c>
      <c r="S68" s="234" t="s">
        <v>116</v>
      </c>
      <c r="T68" s="235" t="s">
        <v>116</v>
      </c>
      <c r="U68" s="220">
        <v>1.22</v>
      </c>
      <c r="V68" s="220">
        <f>ROUND(E68*U68,2)</f>
        <v>113.64</v>
      </c>
      <c r="W68" s="220"/>
      <c r="X68" s="220" t="s">
        <v>140</v>
      </c>
      <c r="Y68" s="209"/>
      <c r="Z68" s="209"/>
      <c r="AA68" s="209"/>
      <c r="AB68" s="209"/>
      <c r="AC68" s="209"/>
      <c r="AD68" s="209"/>
      <c r="AE68" s="209"/>
      <c r="AF68" s="209"/>
      <c r="AG68" s="209" t="s">
        <v>141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54" t="s">
        <v>208</v>
      </c>
      <c r="D69" s="248"/>
      <c r="E69" s="249"/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09"/>
      <c r="Z69" s="209"/>
      <c r="AA69" s="209"/>
      <c r="AB69" s="209"/>
      <c r="AC69" s="209"/>
      <c r="AD69" s="209"/>
      <c r="AE69" s="209"/>
      <c r="AF69" s="209"/>
      <c r="AG69" s="209" t="s">
        <v>143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4" t="s">
        <v>166</v>
      </c>
      <c r="D70" s="248"/>
      <c r="E70" s="249"/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09"/>
      <c r="Z70" s="209"/>
      <c r="AA70" s="209"/>
      <c r="AB70" s="209"/>
      <c r="AC70" s="209"/>
      <c r="AD70" s="209"/>
      <c r="AE70" s="209"/>
      <c r="AF70" s="209"/>
      <c r="AG70" s="209" t="s">
        <v>143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4" t="s">
        <v>209</v>
      </c>
      <c r="D71" s="248"/>
      <c r="E71" s="249">
        <v>93.15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09"/>
      <c r="Z71" s="209"/>
      <c r="AA71" s="209"/>
      <c r="AB71" s="209"/>
      <c r="AC71" s="209"/>
      <c r="AD71" s="209"/>
      <c r="AE71" s="209"/>
      <c r="AF71" s="209"/>
      <c r="AG71" s="209" t="s">
        <v>143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44"/>
      <c r="D72" s="239"/>
      <c r="E72" s="239"/>
      <c r="F72" s="239"/>
      <c r="G72" s="239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09"/>
      <c r="Z72" s="209"/>
      <c r="AA72" s="209"/>
      <c r="AB72" s="209"/>
      <c r="AC72" s="209"/>
      <c r="AD72" s="209"/>
      <c r="AE72" s="209"/>
      <c r="AF72" s="209"/>
      <c r="AG72" s="209" t="s">
        <v>122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29">
        <v>11</v>
      </c>
      <c r="B73" s="230" t="s">
        <v>210</v>
      </c>
      <c r="C73" s="242" t="s">
        <v>211</v>
      </c>
      <c r="D73" s="231" t="s">
        <v>162</v>
      </c>
      <c r="E73" s="232">
        <v>2.5525000000000002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4"/>
      <c r="S73" s="234" t="s">
        <v>139</v>
      </c>
      <c r="T73" s="235" t="s">
        <v>117</v>
      </c>
      <c r="U73" s="220">
        <v>0</v>
      </c>
      <c r="V73" s="220">
        <f>ROUND(E73*U73,2)</f>
        <v>0</v>
      </c>
      <c r="W73" s="220"/>
      <c r="X73" s="220" t="s">
        <v>140</v>
      </c>
      <c r="Y73" s="209"/>
      <c r="Z73" s="209"/>
      <c r="AA73" s="209"/>
      <c r="AB73" s="209"/>
      <c r="AC73" s="209"/>
      <c r="AD73" s="209"/>
      <c r="AE73" s="209"/>
      <c r="AF73" s="209"/>
      <c r="AG73" s="209" t="s">
        <v>141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54" t="s">
        <v>166</v>
      </c>
      <c r="D74" s="248"/>
      <c r="E74" s="249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09"/>
      <c r="Z74" s="209"/>
      <c r="AA74" s="209"/>
      <c r="AB74" s="209"/>
      <c r="AC74" s="209"/>
      <c r="AD74" s="209"/>
      <c r="AE74" s="209"/>
      <c r="AF74" s="209"/>
      <c r="AG74" s="209" t="s">
        <v>143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54" t="s">
        <v>204</v>
      </c>
      <c r="D75" s="248"/>
      <c r="E75" s="249">
        <v>2.5525000000000002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09"/>
      <c r="Z75" s="209"/>
      <c r="AA75" s="209"/>
      <c r="AB75" s="209"/>
      <c r="AC75" s="209"/>
      <c r="AD75" s="209"/>
      <c r="AE75" s="209"/>
      <c r="AF75" s="209"/>
      <c r="AG75" s="209" t="s">
        <v>143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44"/>
      <c r="D76" s="239"/>
      <c r="E76" s="239"/>
      <c r="F76" s="239"/>
      <c r="G76" s="239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09"/>
      <c r="Z76" s="209"/>
      <c r="AA76" s="209"/>
      <c r="AB76" s="209"/>
      <c r="AC76" s="209"/>
      <c r="AD76" s="209"/>
      <c r="AE76" s="209"/>
      <c r="AF76" s="209"/>
      <c r="AG76" s="209" t="s">
        <v>122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ht="22.5" outlineLevel="1" x14ac:dyDescent="0.2">
      <c r="A77" s="229">
        <v>12</v>
      </c>
      <c r="B77" s="230" t="s">
        <v>212</v>
      </c>
      <c r="C77" s="242" t="s">
        <v>213</v>
      </c>
      <c r="D77" s="231" t="s">
        <v>162</v>
      </c>
      <c r="E77" s="232">
        <v>107.1225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2">
        <v>8.9999999999999993E-3</v>
      </c>
      <c r="O77" s="232">
        <f>ROUND(E77*N77,2)</f>
        <v>0.96</v>
      </c>
      <c r="P77" s="232">
        <v>0</v>
      </c>
      <c r="Q77" s="232">
        <f>ROUND(E77*P77,2)</f>
        <v>0</v>
      </c>
      <c r="R77" s="234" t="s">
        <v>214</v>
      </c>
      <c r="S77" s="234" t="s">
        <v>116</v>
      </c>
      <c r="T77" s="235" t="s">
        <v>116</v>
      </c>
      <c r="U77" s="220">
        <v>0</v>
      </c>
      <c r="V77" s="220">
        <f>ROUND(E77*U77,2)</f>
        <v>0</v>
      </c>
      <c r="W77" s="220"/>
      <c r="X77" s="220" t="s">
        <v>215</v>
      </c>
      <c r="Y77" s="209"/>
      <c r="Z77" s="209"/>
      <c r="AA77" s="209"/>
      <c r="AB77" s="209"/>
      <c r="AC77" s="209"/>
      <c r="AD77" s="209"/>
      <c r="AE77" s="209"/>
      <c r="AF77" s="209"/>
      <c r="AG77" s="209" t="s">
        <v>216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6"/>
      <c r="B78" s="217"/>
      <c r="C78" s="254" t="s">
        <v>208</v>
      </c>
      <c r="D78" s="248"/>
      <c r="E78" s="249"/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09"/>
      <c r="Z78" s="209"/>
      <c r="AA78" s="209"/>
      <c r="AB78" s="209"/>
      <c r="AC78" s="209"/>
      <c r="AD78" s="209"/>
      <c r="AE78" s="209"/>
      <c r="AF78" s="209"/>
      <c r="AG78" s="209" t="s">
        <v>143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4" t="s">
        <v>166</v>
      </c>
      <c r="D79" s="248"/>
      <c r="E79" s="249"/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09"/>
      <c r="Z79" s="209"/>
      <c r="AA79" s="209"/>
      <c r="AB79" s="209"/>
      <c r="AC79" s="209"/>
      <c r="AD79" s="209"/>
      <c r="AE79" s="209"/>
      <c r="AF79" s="209"/>
      <c r="AG79" s="209" t="s">
        <v>143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54" t="s">
        <v>217</v>
      </c>
      <c r="D80" s="248"/>
      <c r="E80" s="249">
        <v>107.1225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09"/>
      <c r="Z80" s="209"/>
      <c r="AA80" s="209"/>
      <c r="AB80" s="209"/>
      <c r="AC80" s="209"/>
      <c r="AD80" s="209"/>
      <c r="AE80" s="209"/>
      <c r="AF80" s="209"/>
      <c r="AG80" s="209" t="s">
        <v>143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44"/>
      <c r="D81" s="239"/>
      <c r="E81" s="239"/>
      <c r="F81" s="239"/>
      <c r="G81" s="239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09"/>
      <c r="Z81" s="209"/>
      <c r="AA81" s="209"/>
      <c r="AB81" s="209"/>
      <c r="AC81" s="209"/>
      <c r="AD81" s="209"/>
      <c r="AE81" s="209"/>
      <c r="AF81" s="209"/>
      <c r="AG81" s="209" t="s">
        <v>122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>
        <v>13</v>
      </c>
      <c r="B82" s="217" t="s">
        <v>218</v>
      </c>
      <c r="C82" s="257" t="s">
        <v>219</v>
      </c>
      <c r="D82" s="218" t="s">
        <v>0</v>
      </c>
      <c r="E82" s="238"/>
      <c r="F82" s="221"/>
      <c r="G82" s="220">
        <f>ROUND(E82*F82,2)</f>
        <v>0</v>
      </c>
      <c r="H82" s="221"/>
      <c r="I82" s="220">
        <f>ROUND(E82*H82,2)</f>
        <v>0</v>
      </c>
      <c r="J82" s="221"/>
      <c r="K82" s="220">
        <f>ROUND(E82*J82,2)</f>
        <v>0</v>
      </c>
      <c r="L82" s="220">
        <v>21</v>
      </c>
      <c r="M82" s="220">
        <f>G82*(1+L82/100)</f>
        <v>0</v>
      </c>
      <c r="N82" s="219">
        <v>0</v>
      </c>
      <c r="O82" s="219">
        <f>ROUND(E82*N82,2)</f>
        <v>0</v>
      </c>
      <c r="P82" s="219">
        <v>0</v>
      </c>
      <c r="Q82" s="219">
        <f>ROUND(E82*P82,2)</f>
        <v>0</v>
      </c>
      <c r="R82" s="220" t="s">
        <v>207</v>
      </c>
      <c r="S82" s="220" t="s">
        <v>116</v>
      </c>
      <c r="T82" s="220" t="s">
        <v>116</v>
      </c>
      <c r="U82" s="220">
        <v>0</v>
      </c>
      <c r="V82" s="220">
        <f>ROUND(E82*U82,2)</f>
        <v>0</v>
      </c>
      <c r="W82" s="220"/>
      <c r="X82" s="220" t="s">
        <v>192</v>
      </c>
      <c r="Y82" s="209"/>
      <c r="Z82" s="209"/>
      <c r="AA82" s="209"/>
      <c r="AB82" s="209"/>
      <c r="AC82" s="209"/>
      <c r="AD82" s="209"/>
      <c r="AE82" s="209"/>
      <c r="AF82" s="209"/>
      <c r="AG82" s="209" t="s">
        <v>193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6"/>
      <c r="B83" s="217"/>
      <c r="C83" s="258" t="s">
        <v>220</v>
      </c>
      <c r="D83" s="252"/>
      <c r="E83" s="252"/>
      <c r="F83" s="252"/>
      <c r="G83" s="252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09"/>
      <c r="Z83" s="209"/>
      <c r="AA83" s="209"/>
      <c r="AB83" s="209"/>
      <c r="AC83" s="209"/>
      <c r="AD83" s="209"/>
      <c r="AE83" s="209"/>
      <c r="AF83" s="209"/>
      <c r="AG83" s="209" t="s">
        <v>165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44"/>
      <c r="D84" s="239"/>
      <c r="E84" s="239"/>
      <c r="F84" s="239"/>
      <c r="G84" s="239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09"/>
      <c r="Z84" s="209"/>
      <c r="AA84" s="209"/>
      <c r="AB84" s="209"/>
      <c r="AC84" s="209"/>
      <c r="AD84" s="209"/>
      <c r="AE84" s="209"/>
      <c r="AF84" s="209"/>
      <c r="AG84" s="209" t="s">
        <v>122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x14ac:dyDescent="0.2">
      <c r="A85" s="223" t="s">
        <v>111</v>
      </c>
      <c r="B85" s="224" t="s">
        <v>77</v>
      </c>
      <c r="C85" s="241" t="s">
        <v>78</v>
      </c>
      <c r="D85" s="225"/>
      <c r="E85" s="226"/>
      <c r="F85" s="227"/>
      <c r="G85" s="227">
        <f>SUMIF(AG86:AG107,"&lt;&gt;NOR",G86:G107)</f>
        <v>0</v>
      </c>
      <c r="H85" s="227"/>
      <c r="I85" s="227">
        <f>SUM(I86:I107)</f>
        <v>0</v>
      </c>
      <c r="J85" s="227"/>
      <c r="K85" s="227">
        <f>SUM(K86:K107)</f>
        <v>0</v>
      </c>
      <c r="L85" s="227"/>
      <c r="M85" s="227">
        <f>SUM(M86:M107)</f>
        <v>0</v>
      </c>
      <c r="N85" s="226"/>
      <c r="O85" s="226">
        <f>SUM(O86:O107)</f>
        <v>0.4</v>
      </c>
      <c r="P85" s="226"/>
      <c r="Q85" s="226">
        <f>SUM(Q86:Q107)</f>
        <v>0</v>
      </c>
      <c r="R85" s="227"/>
      <c r="S85" s="227"/>
      <c r="T85" s="228"/>
      <c r="U85" s="222"/>
      <c r="V85" s="222">
        <f>SUM(V86:V107)</f>
        <v>0</v>
      </c>
      <c r="W85" s="222"/>
      <c r="X85" s="222"/>
      <c r="AG85" t="s">
        <v>112</v>
      </c>
    </row>
    <row r="86" spans="1:60" outlineLevel="1" x14ac:dyDescent="0.2">
      <c r="A86" s="229">
        <v>14</v>
      </c>
      <c r="B86" s="230" t="s">
        <v>221</v>
      </c>
      <c r="C86" s="242" t="s">
        <v>222</v>
      </c>
      <c r="D86" s="231" t="s">
        <v>223</v>
      </c>
      <c r="E86" s="232">
        <v>13.25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21</v>
      </c>
      <c r="M86" s="234">
        <f>G86*(1+L86/100)</f>
        <v>0</v>
      </c>
      <c r="N86" s="232">
        <v>3.3899999999999998E-3</v>
      </c>
      <c r="O86" s="232">
        <f>ROUND(E86*N86,2)</f>
        <v>0.04</v>
      </c>
      <c r="P86" s="232">
        <v>0</v>
      </c>
      <c r="Q86" s="232">
        <f>ROUND(E86*P86,2)</f>
        <v>0</v>
      </c>
      <c r="R86" s="234"/>
      <c r="S86" s="234" t="s">
        <v>139</v>
      </c>
      <c r="T86" s="235" t="s">
        <v>117</v>
      </c>
      <c r="U86" s="220">
        <v>0</v>
      </c>
      <c r="V86" s="220">
        <f>ROUND(E86*U86,2)</f>
        <v>0</v>
      </c>
      <c r="W86" s="220"/>
      <c r="X86" s="220" t="s">
        <v>140</v>
      </c>
      <c r="Y86" s="209"/>
      <c r="Z86" s="209"/>
      <c r="AA86" s="209"/>
      <c r="AB86" s="209"/>
      <c r="AC86" s="209"/>
      <c r="AD86" s="209"/>
      <c r="AE86" s="209"/>
      <c r="AF86" s="209"/>
      <c r="AG86" s="209" t="s">
        <v>141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16"/>
      <c r="B87" s="217"/>
      <c r="C87" s="243" t="s">
        <v>224</v>
      </c>
      <c r="D87" s="237"/>
      <c r="E87" s="237"/>
      <c r="F87" s="237"/>
      <c r="G87" s="237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09"/>
      <c r="Z87" s="209"/>
      <c r="AA87" s="209"/>
      <c r="AB87" s="209"/>
      <c r="AC87" s="209"/>
      <c r="AD87" s="209"/>
      <c r="AE87" s="209"/>
      <c r="AF87" s="209"/>
      <c r="AG87" s="209" t="s">
        <v>121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4" t="s">
        <v>166</v>
      </c>
      <c r="D88" s="248"/>
      <c r="E88" s="249"/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09"/>
      <c r="Z88" s="209"/>
      <c r="AA88" s="209"/>
      <c r="AB88" s="209"/>
      <c r="AC88" s="209"/>
      <c r="AD88" s="209"/>
      <c r="AE88" s="209"/>
      <c r="AF88" s="209"/>
      <c r="AG88" s="209" t="s">
        <v>143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54" t="s">
        <v>225</v>
      </c>
      <c r="D89" s="248"/>
      <c r="E89" s="249">
        <v>13.25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09"/>
      <c r="Z89" s="209"/>
      <c r="AA89" s="209"/>
      <c r="AB89" s="209"/>
      <c r="AC89" s="209"/>
      <c r="AD89" s="209"/>
      <c r="AE89" s="209"/>
      <c r="AF89" s="209"/>
      <c r="AG89" s="209" t="s">
        <v>143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44"/>
      <c r="D90" s="239"/>
      <c r="E90" s="239"/>
      <c r="F90" s="239"/>
      <c r="G90" s="239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09"/>
      <c r="Z90" s="209"/>
      <c r="AA90" s="209"/>
      <c r="AB90" s="209"/>
      <c r="AC90" s="209"/>
      <c r="AD90" s="209"/>
      <c r="AE90" s="209"/>
      <c r="AF90" s="209"/>
      <c r="AG90" s="209" t="s">
        <v>122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ht="22.5" outlineLevel="1" x14ac:dyDescent="0.2">
      <c r="A91" s="229">
        <v>15</v>
      </c>
      <c r="B91" s="230" t="s">
        <v>226</v>
      </c>
      <c r="C91" s="242" t="s">
        <v>227</v>
      </c>
      <c r="D91" s="231" t="s">
        <v>162</v>
      </c>
      <c r="E91" s="232">
        <v>94.26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2">
        <v>4.0000000000000002E-4</v>
      </c>
      <c r="O91" s="232">
        <f>ROUND(E91*N91,2)</f>
        <v>0.04</v>
      </c>
      <c r="P91" s="232">
        <v>0</v>
      </c>
      <c r="Q91" s="232">
        <f>ROUND(E91*P91,2)</f>
        <v>0</v>
      </c>
      <c r="R91" s="234" t="s">
        <v>200</v>
      </c>
      <c r="S91" s="234" t="s">
        <v>116</v>
      </c>
      <c r="T91" s="235" t="s">
        <v>116</v>
      </c>
      <c r="U91" s="220">
        <v>0</v>
      </c>
      <c r="V91" s="220">
        <f>ROUND(E91*U91,2)</f>
        <v>0</v>
      </c>
      <c r="W91" s="220"/>
      <c r="X91" s="220" t="s">
        <v>201</v>
      </c>
      <c r="Y91" s="209"/>
      <c r="Z91" s="209"/>
      <c r="AA91" s="209"/>
      <c r="AB91" s="209"/>
      <c r="AC91" s="209"/>
      <c r="AD91" s="209"/>
      <c r="AE91" s="209"/>
      <c r="AF91" s="209"/>
      <c r="AG91" s="209" t="s">
        <v>202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ht="22.5" outlineLevel="1" x14ac:dyDescent="0.2">
      <c r="A92" s="216"/>
      <c r="B92" s="217"/>
      <c r="C92" s="255" t="s">
        <v>228</v>
      </c>
      <c r="D92" s="250"/>
      <c r="E92" s="250"/>
      <c r="F92" s="250"/>
      <c r="G92" s="25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09"/>
      <c r="Z92" s="209"/>
      <c r="AA92" s="209"/>
      <c r="AB92" s="209"/>
      <c r="AC92" s="209"/>
      <c r="AD92" s="209"/>
      <c r="AE92" s="209"/>
      <c r="AF92" s="209"/>
      <c r="AG92" s="209" t="s">
        <v>165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36" t="str">
        <f>C92</f>
        <v>lepení a dodávka podlahoviny z PVC, bez podkladu. Svaření podlahoviny. Dodávka a lepení podlahových soklíků z měkčeného PVC. Pastování a vyleštění podlah.</v>
      </c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59" t="s">
        <v>224</v>
      </c>
      <c r="D93" s="253"/>
      <c r="E93" s="253"/>
      <c r="F93" s="253"/>
      <c r="G93" s="253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09"/>
      <c r="Z93" s="209"/>
      <c r="AA93" s="209"/>
      <c r="AB93" s="209"/>
      <c r="AC93" s="209"/>
      <c r="AD93" s="209"/>
      <c r="AE93" s="209"/>
      <c r="AF93" s="209"/>
      <c r="AG93" s="209" t="s">
        <v>121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54" t="s">
        <v>166</v>
      </c>
      <c r="D94" s="248"/>
      <c r="E94" s="249"/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09"/>
      <c r="Z94" s="209"/>
      <c r="AA94" s="209"/>
      <c r="AB94" s="209"/>
      <c r="AC94" s="209"/>
      <c r="AD94" s="209"/>
      <c r="AE94" s="209"/>
      <c r="AF94" s="209"/>
      <c r="AG94" s="209" t="s">
        <v>143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54" t="s">
        <v>167</v>
      </c>
      <c r="D95" s="248"/>
      <c r="E95" s="249">
        <v>83.44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09"/>
      <c r="Z95" s="209"/>
      <c r="AA95" s="209"/>
      <c r="AB95" s="209"/>
      <c r="AC95" s="209"/>
      <c r="AD95" s="209"/>
      <c r="AE95" s="209"/>
      <c r="AF95" s="209"/>
      <c r="AG95" s="209" t="s">
        <v>143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54" t="s">
        <v>168</v>
      </c>
      <c r="D96" s="248"/>
      <c r="E96" s="249">
        <v>10.82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09"/>
      <c r="Z96" s="209"/>
      <c r="AA96" s="209"/>
      <c r="AB96" s="209"/>
      <c r="AC96" s="209"/>
      <c r="AD96" s="209"/>
      <c r="AE96" s="209"/>
      <c r="AF96" s="209"/>
      <c r="AG96" s="209" t="s">
        <v>143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44"/>
      <c r="D97" s="239"/>
      <c r="E97" s="239"/>
      <c r="F97" s="239"/>
      <c r="G97" s="239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09"/>
      <c r="Z97" s="209"/>
      <c r="AA97" s="209"/>
      <c r="AB97" s="209"/>
      <c r="AC97" s="209"/>
      <c r="AD97" s="209"/>
      <c r="AE97" s="209"/>
      <c r="AF97" s="209"/>
      <c r="AG97" s="209" t="s">
        <v>122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29">
        <v>16</v>
      </c>
      <c r="B98" s="230" t="s">
        <v>229</v>
      </c>
      <c r="C98" s="242" t="s">
        <v>230</v>
      </c>
      <c r="D98" s="231" t="s">
        <v>162</v>
      </c>
      <c r="E98" s="232">
        <v>111.21794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32">
        <v>2.8999999999999998E-3</v>
      </c>
      <c r="O98" s="232">
        <f>ROUND(E98*N98,2)</f>
        <v>0.32</v>
      </c>
      <c r="P98" s="232">
        <v>0</v>
      </c>
      <c r="Q98" s="232">
        <f>ROUND(E98*P98,2)</f>
        <v>0</v>
      </c>
      <c r="R98" s="234"/>
      <c r="S98" s="234" t="s">
        <v>139</v>
      </c>
      <c r="T98" s="235" t="s">
        <v>117</v>
      </c>
      <c r="U98" s="220">
        <v>0</v>
      </c>
      <c r="V98" s="220">
        <f>ROUND(E98*U98,2)</f>
        <v>0</v>
      </c>
      <c r="W98" s="220"/>
      <c r="X98" s="220" t="s">
        <v>215</v>
      </c>
      <c r="Y98" s="209"/>
      <c r="Z98" s="209"/>
      <c r="AA98" s="209"/>
      <c r="AB98" s="209"/>
      <c r="AC98" s="209"/>
      <c r="AD98" s="209"/>
      <c r="AE98" s="209"/>
      <c r="AF98" s="209"/>
      <c r="AG98" s="209" t="s">
        <v>216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4" t="s">
        <v>166</v>
      </c>
      <c r="D99" s="248"/>
      <c r="E99" s="249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09"/>
      <c r="Z99" s="209"/>
      <c r="AA99" s="209"/>
      <c r="AB99" s="209"/>
      <c r="AC99" s="209"/>
      <c r="AD99" s="209"/>
      <c r="AE99" s="209"/>
      <c r="AF99" s="209"/>
      <c r="AG99" s="209" t="s">
        <v>143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54" t="s">
        <v>231</v>
      </c>
      <c r="D100" s="248"/>
      <c r="E100" s="249">
        <v>2.81894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143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/>
      <c r="B101" s="217"/>
      <c r="C101" s="254" t="s">
        <v>166</v>
      </c>
      <c r="D101" s="248"/>
      <c r="E101" s="249"/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143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54" t="s">
        <v>232</v>
      </c>
      <c r="D102" s="248"/>
      <c r="E102" s="249">
        <v>95.956000000000003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143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54" t="s">
        <v>233</v>
      </c>
      <c r="D103" s="248"/>
      <c r="E103" s="249">
        <v>12.443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143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44"/>
      <c r="D104" s="239"/>
      <c r="E104" s="239"/>
      <c r="F104" s="239"/>
      <c r="G104" s="239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122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>
        <v>17</v>
      </c>
      <c r="B105" s="217" t="s">
        <v>234</v>
      </c>
      <c r="C105" s="257" t="s">
        <v>235</v>
      </c>
      <c r="D105" s="218" t="s">
        <v>0</v>
      </c>
      <c r="E105" s="238"/>
      <c r="F105" s="221"/>
      <c r="G105" s="220">
        <f>ROUND(E105*F105,2)</f>
        <v>0</v>
      </c>
      <c r="H105" s="221"/>
      <c r="I105" s="220">
        <f>ROUND(E105*H105,2)</f>
        <v>0</v>
      </c>
      <c r="J105" s="221"/>
      <c r="K105" s="220">
        <f>ROUND(E105*J105,2)</f>
        <v>0</v>
      </c>
      <c r="L105" s="220">
        <v>21</v>
      </c>
      <c r="M105" s="220">
        <f>G105*(1+L105/100)</f>
        <v>0</v>
      </c>
      <c r="N105" s="219">
        <v>0</v>
      </c>
      <c r="O105" s="219">
        <f>ROUND(E105*N105,2)</f>
        <v>0</v>
      </c>
      <c r="P105" s="219">
        <v>0</v>
      </c>
      <c r="Q105" s="219">
        <f>ROUND(E105*P105,2)</f>
        <v>0</v>
      </c>
      <c r="R105" s="220" t="s">
        <v>236</v>
      </c>
      <c r="S105" s="220" t="s">
        <v>116</v>
      </c>
      <c r="T105" s="220" t="s">
        <v>116</v>
      </c>
      <c r="U105" s="220">
        <v>0</v>
      </c>
      <c r="V105" s="220">
        <f>ROUND(E105*U105,2)</f>
        <v>0</v>
      </c>
      <c r="W105" s="220"/>
      <c r="X105" s="220" t="s">
        <v>192</v>
      </c>
      <c r="Y105" s="209"/>
      <c r="Z105" s="209"/>
      <c r="AA105" s="209"/>
      <c r="AB105" s="209"/>
      <c r="AC105" s="209"/>
      <c r="AD105" s="209"/>
      <c r="AE105" s="209"/>
      <c r="AF105" s="209"/>
      <c r="AG105" s="209" t="s">
        <v>193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58" t="s">
        <v>237</v>
      </c>
      <c r="D106" s="252"/>
      <c r="E106" s="252"/>
      <c r="F106" s="252"/>
      <c r="G106" s="252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165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44"/>
      <c r="D107" s="239"/>
      <c r="E107" s="239"/>
      <c r="F107" s="239"/>
      <c r="G107" s="239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122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x14ac:dyDescent="0.2">
      <c r="A108" s="3"/>
      <c r="B108" s="4"/>
      <c r="C108" s="245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E108">
        <v>15</v>
      </c>
      <c r="AF108">
        <v>21</v>
      </c>
      <c r="AG108" t="s">
        <v>98</v>
      </c>
    </row>
    <row r="109" spans="1:60" x14ac:dyDescent="0.2">
      <c r="A109" s="212"/>
      <c r="B109" s="213" t="s">
        <v>29</v>
      </c>
      <c r="C109" s="246"/>
      <c r="D109" s="214"/>
      <c r="E109" s="215"/>
      <c r="F109" s="215"/>
      <c r="G109" s="240">
        <f>G8+G28+G39+G54+G61+G67+G85</f>
        <v>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f>SUMIF(L7:L107,AE108,G7:G107)</f>
        <v>0</v>
      </c>
      <c r="AF109">
        <f>SUMIF(L7:L107,AF108,G7:G107)</f>
        <v>0</v>
      </c>
      <c r="AG109" t="s">
        <v>135</v>
      </c>
    </row>
    <row r="110" spans="1:60" x14ac:dyDescent="0.2">
      <c r="C110" s="247"/>
      <c r="D110" s="10"/>
      <c r="AG110" t="s">
        <v>136</v>
      </c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29">
    <mergeCell ref="C93:G93"/>
    <mergeCell ref="C97:G97"/>
    <mergeCell ref="C104:G104"/>
    <mergeCell ref="C106:G106"/>
    <mergeCell ref="C107:G107"/>
    <mergeCell ref="C81:G81"/>
    <mergeCell ref="C83:G83"/>
    <mergeCell ref="C84:G84"/>
    <mergeCell ref="C87:G87"/>
    <mergeCell ref="C90:G90"/>
    <mergeCell ref="C92:G92"/>
    <mergeCell ref="C56:G56"/>
    <mergeCell ref="C60:G60"/>
    <mergeCell ref="C63:G63"/>
    <mergeCell ref="C66:G66"/>
    <mergeCell ref="C72:G72"/>
    <mergeCell ref="C76:G76"/>
    <mergeCell ref="C34:G34"/>
    <mergeCell ref="C38:G38"/>
    <mergeCell ref="C44:G44"/>
    <mergeCell ref="C49:G49"/>
    <mergeCell ref="C51:G51"/>
    <mergeCell ref="C53:G53"/>
    <mergeCell ref="A1:G1"/>
    <mergeCell ref="C2:G2"/>
    <mergeCell ref="C3:G3"/>
    <mergeCell ref="C4:G4"/>
    <mergeCell ref="C27:G27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137</v>
      </c>
      <c r="B1" s="194"/>
      <c r="C1" s="194"/>
      <c r="D1" s="194"/>
      <c r="E1" s="194"/>
      <c r="F1" s="194"/>
      <c r="G1" s="194"/>
      <c r="AG1" t="s">
        <v>84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85</v>
      </c>
    </row>
    <row r="3" spans="1:60" ht="24.95" customHeight="1" x14ac:dyDescent="0.2">
      <c r="A3" s="195" t="s">
        <v>8</v>
      </c>
      <c r="B3" s="49" t="s">
        <v>48</v>
      </c>
      <c r="C3" s="198" t="s">
        <v>42</v>
      </c>
      <c r="D3" s="196"/>
      <c r="E3" s="196"/>
      <c r="F3" s="196"/>
      <c r="G3" s="197"/>
      <c r="AC3" s="174" t="s">
        <v>85</v>
      </c>
      <c r="AG3" t="s">
        <v>88</v>
      </c>
    </row>
    <row r="4" spans="1:60" ht="24.95" customHeight="1" x14ac:dyDescent="0.2">
      <c r="A4" s="199" t="s">
        <v>9</v>
      </c>
      <c r="B4" s="200" t="s">
        <v>51</v>
      </c>
      <c r="C4" s="201" t="s">
        <v>52</v>
      </c>
      <c r="D4" s="202"/>
      <c r="E4" s="202"/>
      <c r="F4" s="202"/>
      <c r="G4" s="203"/>
      <c r="AG4" t="s">
        <v>89</v>
      </c>
    </row>
    <row r="5" spans="1:60" x14ac:dyDescent="0.2">
      <c r="D5" s="10"/>
    </row>
    <row r="6" spans="1:60" ht="38.25" x14ac:dyDescent="0.2">
      <c r="A6" s="205" t="s">
        <v>90</v>
      </c>
      <c r="B6" s="207" t="s">
        <v>91</v>
      </c>
      <c r="C6" s="207" t="s">
        <v>92</v>
      </c>
      <c r="D6" s="206" t="s">
        <v>93</v>
      </c>
      <c r="E6" s="205" t="s">
        <v>94</v>
      </c>
      <c r="F6" s="204" t="s">
        <v>95</v>
      </c>
      <c r="G6" s="205" t="s">
        <v>29</v>
      </c>
      <c r="H6" s="208" t="s">
        <v>30</v>
      </c>
      <c r="I6" s="208" t="s">
        <v>96</v>
      </c>
      <c r="J6" s="208" t="s">
        <v>31</v>
      </c>
      <c r="K6" s="208" t="s">
        <v>97</v>
      </c>
      <c r="L6" s="208" t="s">
        <v>98</v>
      </c>
      <c r="M6" s="208" t="s">
        <v>99</v>
      </c>
      <c r="N6" s="208" t="s">
        <v>100</v>
      </c>
      <c r="O6" s="208" t="s">
        <v>101</v>
      </c>
      <c r="P6" s="208" t="s">
        <v>102</v>
      </c>
      <c r="Q6" s="208" t="s">
        <v>103</v>
      </c>
      <c r="R6" s="208" t="s">
        <v>104</v>
      </c>
      <c r="S6" s="208" t="s">
        <v>105</v>
      </c>
      <c r="T6" s="208" t="s">
        <v>106</v>
      </c>
      <c r="U6" s="208" t="s">
        <v>107</v>
      </c>
      <c r="V6" s="208" t="s">
        <v>108</v>
      </c>
      <c r="W6" s="208" t="s">
        <v>109</v>
      </c>
      <c r="X6" s="208" t="s">
        <v>110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111</v>
      </c>
      <c r="B8" s="224" t="s">
        <v>79</v>
      </c>
      <c r="C8" s="241" t="s">
        <v>80</v>
      </c>
      <c r="D8" s="225"/>
      <c r="E8" s="226"/>
      <c r="F8" s="227"/>
      <c r="G8" s="227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6"/>
      <c r="O8" s="226">
        <f>SUM(O9:O10)</f>
        <v>0</v>
      </c>
      <c r="P8" s="226"/>
      <c r="Q8" s="226">
        <f>SUM(Q9:Q10)</f>
        <v>0</v>
      </c>
      <c r="R8" s="227"/>
      <c r="S8" s="227"/>
      <c r="T8" s="228"/>
      <c r="U8" s="222"/>
      <c r="V8" s="222">
        <f>SUM(V9:V10)</f>
        <v>0</v>
      </c>
      <c r="W8" s="222"/>
      <c r="X8" s="222"/>
      <c r="AG8" t="s">
        <v>112</v>
      </c>
    </row>
    <row r="9" spans="1:60" ht="22.5" outlineLevel="1" x14ac:dyDescent="0.2">
      <c r="A9" s="229">
        <v>1</v>
      </c>
      <c r="B9" s="230" t="s">
        <v>238</v>
      </c>
      <c r="C9" s="242" t="s">
        <v>239</v>
      </c>
      <c r="D9" s="231" t="s">
        <v>240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139</v>
      </c>
      <c r="T9" s="235" t="s">
        <v>117</v>
      </c>
      <c r="U9" s="220">
        <v>0</v>
      </c>
      <c r="V9" s="220">
        <f>ROUND(E9*U9,2)</f>
        <v>0</v>
      </c>
      <c r="W9" s="220"/>
      <c r="X9" s="220" t="s">
        <v>140</v>
      </c>
      <c r="Y9" s="209"/>
      <c r="Z9" s="209"/>
      <c r="AA9" s="209"/>
      <c r="AB9" s="209"/>
      <c r="AC9" s="209"/>
      <c r="AD9" s="209"/>
      <c r="AE9" s="209"/>
      <c r="AF9" s="209"/>
      <c r="AG9" s="209" t="s">
        <v>141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56"/>
      <c r="D10" s="251"/>
      <c r="E10" s="251"/>
      <c r="F10" s="251"/>
      <c r="G10" s="25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122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x14ac:dyDescent="0.2">
      <c r="A11" s="3"/>
      <c r="B11" s="4"/>
      <c r="C11" s="245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98</v>
      </c>
    </row>
    <row r="12" spans="1:60" x14ac:dyDescent="0.2">
      <c r="A12" s="212"/>
      <c r="B12" s="213" t="s">
        <v>29</v>
      </c>
      <c r="C12" s="246"/>
      <c r="D12" s="214"/>
      <c r="E12" s="215"/>
      <c r="F12" s="215"/>
      <c r="G12" s="240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135</v>
      </c>
    </row>
    <row r="13" spans="1:60" x14ac:dyDescent="0.2">
      <c r="C13" s="247"/>
      <c r="D13" s="10"/>
      <c r="AG13" t="s">
        <v>136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52</vt:i4>
      </vt:variant>
    </vt:vector>
  </HeadingPairs>
  <TitlesOfParts>
    <vt:vector size="57" baseType="lpstr">
      <vt:lpstr>Stavba</vt:lpstr>
      <vt:lpstr>VzorPolozky</vt:lpstr>
      <vt:lpstr>SO 00 00 Naklady</vt:lpstr>
      <vt:lpstr>SO 01 1-SA Pol</vt:lpstr>
      <vt:lpstr>SO 01 SO 01.4.1_VZT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00 Naklady'!Názvy_tisku</vt:lpstr>
      <vt:lpstr>'SO 01 1-SA Pol'!Názvy_tisku</vt:lpstr>
      <vt:lpstr>'SO 01 SO 01.4.1_VZT Pol'!Názvy_tisku</vt:lpstr>
      <vt:lpstr>oadresa</vt:lpstr>
      <vt:lpstr>Stavba!Objednatel</vt:lpstr>
      <vt:lpstr>Stavba!Objekt</vt:lpstr>
      <vt:lpstr>'SO 00 00 Naklady'!Oblast_tisku</vt:lpstr>
      <vt:lpstr>'SO 01 1-SA Pol'!Oblast_tisku</vt:lpstr>
      <vt:lpstr>'SO 01 SO 01.4.1_VZT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2023-10-23T11:36:21Z</dcterms:modified>
</cp:coreProperties>
</file>