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/>
  <mc:AlternateContent xmlns:mc="http://schemas.openxmlformats.org/markup-compatibility/2006">
    <mc:Choice Requires="x15">
      <x15ac:absPath xmlns:x15ac="http://schemas.microsoft.com/office/spreadsheetml/2010/11/ac" url="C:\Users\smolikom\Desktop\VV Práčata\VŘ\"/>
    </mc:Choice>
  </mc:AlternateContent>
  <xr:revisionPtr revIDLastSave="0" documentId="13_ncr:1_{EC104591-6C35-46FC-883A-A5E13FC3B143}" xr6:coauthVersionLast="41" xr6:coauthVersionMax="41" xr10:uidLastSave="{00000000-0000-0000-0000-000000000000}"/>
  <bookViews>
    <workbookView xWindow="-120" yWindow="-120" windowWidth="29040" windowHeight="15840" activeTab="1" xr2:uid="{00000000-000D-0000-FFFF-FFFF00000000}"/>
  </bookViews>
  <sheets>
    <sheet name="Krycí list" sheetId="1" r:id="rId1"/>
    <sheet name="F Náklady stavby" sheetId="2" r:id="rId2"/>
  </sheets>
  <definedNames>
    <definedName name="__xlnm.Print_Area_2">'F Náklady stavby'!$B$1:$H$6</definedName>
    <definedName name="_xlnm.Print_Titles" localSheetId="1">'F Náklady stavby'!$6:$6</definedName>
    <definedName name="_xlnm.Print_Area" localSheetId="1">'F Náklady stavby'!$B$1:$I$70</definedName>
    <definedName name="_xlnm.Print_Area" localSheetId="0">'Krycí list'!$A$2:$D$26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5" i="2" l="1"/>
  <c r="H54" i="2"/>
  <c r="H53" i="2"/>
  <c r="H52" i="2"/>
  <c r="H51" i="2"/>
  <c r="H50" i="2"/>
  <c r="H49" i="2"/>
  <c r="H62" i="2" l="1"/>
  <c r="H61" i="2"/>
  <c r="A15" i="1" l="1"/>
  <c r="A14" i="1"/>
  <c r="A13" i="1"/>
  <c r="H48" i="2" l="1"/>
  <c r="H11" i="2" l="1"/>
  <c r="C15" i="1" l="1"/>
  <c r="H70" i="2" l="1"/>
  <c r="D15" i="1" s="1"/>
  <c r="B5" i="1"/>
  <c r="H20" i="2" l="1"/>
  <c r="H21" i="2"/>
  <c r="A12" i="1" l="1"/>
  <c r="H40" i="2" l="1"/>
  <c r="H45" i="2"/>
  <c r="H47" i="2"/>
  <c r="H46" i="2"/>
  <c r="H37" i="2" l="1"/>
  <c r="H41" i="2" l="1"/>
  <c r="H43" i="2" l="1"/>
  <c r="H39" i="2"/>
  <c r="H42" i="2"/>
  <c r="H38" i="2" l="1"/>
  <c r="H44" i="2"/>
  <c r="H36" i="2"/>
  <c r="H34" i="2"/>
  <c r="H35" i="2" l="1"/>
  <c r="B14" i="1" s="1"/>
  <c r="H33" i="2"/>
  <c r="H57" i="2"/>
  <c r="H64" i="2" l="1"/>
  <c r="H58" i="2"/>
  <c r="H60" i="2" l="1"/>
  <c r="H59" i="2"/>
  <c r="H63" i="2"/>
  <c r="H25" i="2"/>
  <c r="H24" i="2"/>
  <c r="H22" i="2"/>
  <c r="H9" i="2"/>
  <c r="H12" i="2"/>
  <c r="H10" i="2"/>
  <c r="H8" i="2"/>
  <c r="H56" i="2" l="1"/>
  <c r="B15" i="1" s="1"/>
  <c r="H23" i="2"/>
  <c r="H26" i="2"/>
  <c r="H19" i="2" l="1"/>
  <c r="B12" i="1" s="1"/>
  <c r="H15" i="2"/>
  <c r="H14" i="2"/>
  <c r="H13" i="2"/>
  <c r="H17" i="2" l="1"/>
  <c r="H16" i="2"/>
  <c r="H18" i="2"/>
  <c r="H7" i="2" l="1"/>
  <c r="H69" i="2"/>
  <c r="H28" i="2"/>
  <c r="H30" i="2" l="1"/>
  <c r="H31" i="2"/>
  <c r="H32" i="2"/>
  <c r="H29" i="2"/>
  <c r="H27" i="2" l="1"/>
  <c r="B13" i="1" s="1"/>
  <c r="B7" i="1" l="1"/>
  <c r="C13" i="1" l="1"/>
  <c r="C12" i="1"/>
  <c r="C11" i="1"/>
  <c r="C14" i="1"/>
  <c r="D14" i="1"/>
  <c r="H66" i="2" l="1"/>
  <c r="D11" i="1" l="1"/>
  <c r="H67" i="2" l="1"/>
  <c r="D12" i="1" l="1"/>
  <c r="H68" i="2"/>
  <c r="D13" i="1" l="1"/>
  <c r="D17" i="1" s="1"/>
  <c r="H65" i="2"/>
  <c r="A11" i="1" l="1"/>
  <c r="B4" i="1" l="1"/>
  <c r="D25" i="1"/>
  <c r="B11" i="1" l="1"/>
  <c r="B3" i="1" l="1"/>
  <c r="B17" i="1" l="1"/>
  <c r="B19" i="1" s="1"/>
  <c r="B20" i="1" l="1"/>
  <c r="B22" i="1" s="1"/>
</calcChain>
</file>

<file path=xl/sharedStrings.xml><?xml version="1.0" encoding="utf-8"?>
<sst xmlns="http://schemas.openxmlformats.org/spreadsheetml/2006/main" count="230" uniqueCount="119">
  <si>
    <t>Datum:</t>
  </si>
  <si>
    <t>ROZPOČTOVÉ NÁKLADY</t>
  </si>
  <si>
    <t>Jméno:</t>
  </si>
  <si>
    <t>Podpis, razítko:</t>
  </si>
  <si>
    <t>Základ pro DPH</t>
  </si>
  <si>
    <t>Zadavatel:</t>
  </si>
  <si>
    <t>Kód položky</t>
  </si>
  <si>
    <t>Popis</t>
  </si>
  <si>
    <t>MJ</t>
  </si>
  <si>
    <t>Množství celkem</t>
  </si>
  <si>
    <t>Cena celkem</t>
  </si>
  <si>
    <t>kus</t>
  </si>
  <si>
    <t>m</t>
  </si>
  <si>
    <t>hod</t>
  </si>
  <si>
    <t>Cena MJ</t>
  </si>
  <si>
    <t>Stavba, název akce:</t>
  </si>
  <si>
    <t>Část, díl, objekt:</t>
  </si>
  <si>
    <t>Zadavatel, investor:</t>
  </si>
  <si>
    <t>Zpracovatel:</t>
  </si>
  <si>
    <t>Hlavní části stavby:</t>
  </si>
  <si>
    <t>CENA ZA STAVBU CELKEM</t>
  </si>
  <si>
    <t>Celkem hlavní části stavby:</t>
  </si>
  <si>
    <t>Ostatní náklady stavby</t>
  </si>
  <si>
    <t>Ing. Ondřej Holý</t>
  </si>
  <si>
    <t>DPH 21%</t>
  </si>
  <si>
    <t>Ostatní náklady stavby:</t>
  </si>
  <si>
    <t>Název stavby:</t>
  </si>
  <si>
    <t>Č.</t>
  </si>
  <si>
    <t>Celkem ostatní části stavby:</t>
  </si>
  <si>
    <t>Vypracoval:</t>
  </si>
  <si>
    <t>-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</si>
  <si>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</si>
  <si>
    <t>Geodetické práce před výstavbou</t>
  </si>
  <si>
    <t>soubor</t>
  </si>
  <si>
    <t>Geodetické práce po výstavbě</t>
  </si>
  <si>
    <t>Vybavení staveniště, přenosné zdroje, zabezpečení staveniště, sociální zařízení, včetně jeho odstranění</t>
  </si>
  <si>
    <t>Projektová dokumentace skutečného provedení stavby - DSPS</t>
  </si>
  <si>
    <t>CÚ</t>
  </si>
  <si>
    <t>Geotechnický dozor stavby</t>
  </si>
  <si>
    <t>Přípravné a přidružené práce a dočasné zajištění staveniště</t>
  </si>
  <si>
    <t>Geotechnika Holý</t>
  </si>
  <si>
    <t>F NÁKLADY STAVBY</t>
  </si>
  <si>
    <t>Název části:</t>
  </si>
  <si>
    <t>KRYCÍ LIST NÁKLADŮ STAVBY</t>
  </si>
  <si>
    <t>agreg.</t>
  </si>
  <si>
    <t>Zhotovení nátěru ocelových konstrukcí třídy I, jednosložkového, krycího (vrchního), tloušťky do 40 μm</t>
  </si>
  <si>
    <t xml:space="preserve">Montáž ocelové sítě na skalní stěnu prováděná horolezeckou technikou   </t>
  </si>
  <si>
    <t>Montáž ocelového lana pro uchycení sítě, prováděná horolezeckou technikou, pr. do 10 mm</t>
  </si>
  <si>
    <t>Pokládka ochranných gumových plátů, včetně jejich odstranění po dokončení stavby</t>
  </si>
  <si>
    <t>Montáž ochranného ohrazení trubkového nebo dílcového na vnějších stranách objektů s hl. pádu do 6 m</t>
  </si>
  <si>
    <t>Příplatek za první a každý další den použití ohrazení</t>
  </si>
  <si>
    <t>Demontáž záchytného ohrazení trubkového nebo dílcového na vnějších stranách objektů s hl. pádu do 6 m</t>
  </si>
  <si>
    <t>Odstranění vegetace, očištění, odtěžení a obnova aku. prostoru</t>
  </si>
  <si>
    <t>Očištění skalních ploch horolezeckou technikou - odstr. keřů a stromů do pr. 10 cm vč. stažení k zemi, odklizení na hromady na vzd. do 50 m nebo naložení na dopravní prostředek</t>
  </si>
  <si>
    <r>
      <t>m</t>
    </r>
    <r>
      <rPr>
        <vertAlign val="superscript"/>
        <sz val="9"/>
        <rFont val="Calibri"/>
        <family val="2"/>
        <charset val="238"/>
        <scheme val="minor"/>
      </rPr>
      <t>3</t>
    </r>
  </si>
  <si>
    <t>Očištění skalních ploch horolezeckou technikou - očištění ručními nástroji, motykami a páčidly</t>
  </si>
  <si>
    <t>Odtěžení nestabilních hornin ze skalních stěn horolezeckou technikou s použitím pneumatického nářadí s přehozením na vzdálenost do 3 m nebo s naložením na dopravní prostředek</t>
  </si>
  <si>
    <t>Zajištění skalního svahu ocelovou sítí 80 x 100 mm</t>
  </si>
  <si>
    <t>Trny z injekčních zavrtávacích tyčí prováděné horolezeckou technikou zainjektované cem. maltou pr. 32 mm včetně vrtů přenosnými vrtacími kladivy na ztracenou korunku průměru 51 mm, délky přes 2 do 3 m</t>
  </si>
  <si>
    <t>Vrty do skalních stěn prováděné horolezeckou technikou, hloubky do 5 m, přenosnými vrtacími kladivy, průměru do 56 mm, v hornině třídy III a IV</t>
  </si>
  <si>
    <t>Vrty do skalních stěn prováděné horolezeckou technikou, hloubky do 5 m, průběžným sacím vrtáním, průměru přes 93 do 156 mm, úklonu do 45°, v hornině třídy III a IV</t>
  </si>
  <si>
    <t>Základové konstrukce z betonu prostého, patky a bloky, ve výkopu, z betonu třídy C 25/30, včetně dodání a uložení betonu do připravené konstrukce</t>
  </si>
  <si>
    <t xml:space="preserve">Montáž pletiva na sloupky záchytného plotu prováděná horolezeckou technikou   </t>
  </si>
  <si>
    <t xml:space="preserve">Montáž ztužujících lan k pletivu záchytného plotu prováděná horolezeckou technikou   </t>
  </si>
  <si>
    <t>Přesuny hmot</t>
  </si>
  <si>
    <t>041503000</t>
  </si>
  <si>
    <t>012103000</t>
  </si>
  <si>
    <t>012303000</t>
  </si>
  <si>
    <t>013254000</t>
  </si>
  <si>
    <t>030001000</t>
  </si>
  <si>
    <t>t</t>
  </si>
  <si>
    <t>Nakládání suti a vybouraných hmot na dopravní prostředek, pro vodorovné přemístění</t>
  </si>
  <si>
    <t>Vodorovné přemístění suti a vybourání hmot bez naložení, se složením a hrub. urovnáním na vzd. do 1 km</t>
  </si>
  <si>
    <t>Příplatek k ceně za vodorovné přemístění suti vybouraných hmot, ZKD 1 km přes 1 km</t>
  </si>
  <si>
    <t>Poplatek za uložení stavebního odpadu na recyklační skládce (skládkovné), zatříděného do Katalogu odpadů pod kódem 17 05 04: Zemina a kamení, nekontaminované</t>
  </si>
  <si>
    <t>Pokácení stromu směrové v celku s odřezáním kmene a s odvětvením průměru kmene přes 200 do 300 mm</t>
  </si>
  <si>
    <t>Odstranění pařezu ručně na svahu přes 1:1 o průměru pařezu na řezné ploše přes 200 do 300 mm</t>
  </si>
  <si>
    <t>Dvouzákrutová síť ZnAl, oko 60 x 80 mm, drát pr. 2,2 mm</t>
  </si>
  <si>
    <t>Přesun hmot pro piloty, kůly, jehly, zápory, štětové nebo tabulové stěny ocelové nebo dřevěné, zřizované z terénu</t>
  </si>
  <si>
    <t>Trny z oceli prováděné horolezeckou technikou, s okem z betonářské oceli pro uchycení lana při montáži sítí a sloupků záchytného plotu, zainjektované cem. maltou, délky do 3 m, průměru přes 20 do 26 mm</t>
  </si>
  <si>
    <t>Ochranné ploty výšky do 2 m</t>
  </si>
  <si>
    <t>mden</t>
  </si>
  <si>
    <r>
      <rPr>
        <b/>
        <i/>
        <sz val="10"/>
        <rFont val="Calibri"/>
        <family val="2"/>
        <charset val="238"/>
      </rPr>
      <t>Počet stránek:</t>
    </r>
    <r>
      <rPr>
        <sz val="10"/>
        <rFont val="Calibri"/>
        <family val="2"/>
        <charset val="238"/>
      </rPr>
      <t xml:space="preserve"> 5</t>
    </r>
  </si>
  <si>
    <t>Sanace skalního řícení v ulici Práčata, Městská část Brno-Bosonohy - opakovaná II.</t>
  </si>
  <si>
    <t>I. etapa - ul. Práčata č. 54, 56, 58</t>
  </si>
  <si>
    <t>Statutární město Brno, Dominikánské nám. 196/1, Brno 602 00</t>
  </si>
  <si>
    <t>Rozebrání oplocení z drátěného pletiva se čtvercovými oky výšky do 2,0 m</t>
  </si>
  <si>
    <t>Montáž oplocení ze strojového pletiva bez napínacích drátů výšky do 2,0 m</t>
  </si>
  <si>
    <t>Montáž ochranné kompozitní sítě z ocel. a PA sítí, ztužených ocel. lany, zavěšené na konstrukci lešení</t>
  </si>
  <si>
    <t>Příplatek k ochranné kompozitní síti za první a ZKD den použití sítě</t>
  </si>
  <si>
    <t>Demontáž ochranné kompozitní sítě z ocel. a PA sítí, ztužených ocel. lany, zavěšené na konstrukci lešení</t>
  </si>
  <si>
    <t>Demontáž krytiny z polykarbonátových vlnitých, trapézových desek sklonu střechy do 15°</t>
  </si>
  <si>
    <t>Montáž krytiny z polykarbonátových desek vlnitých sklon střechy do 15°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</si>
  <si>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>den</t>
    </r>
  </si>
  <si>
    <t>Odkopávky a prokopávky v hornině třídy těžitelnosti I, skupiny 3 ručně</t>
  </si>
  <si>
    <t>Dvouzákrutová síť ZnAl s výrobně vpleteným lanem pr. 8 mm po 1,0 m, oko 80 x 100 mm, drát pr. 2,7 mm</t>
  </si>
  <si>
    <t>Lano ocelové, šestipramenné 6 x 19 drátů, pozinkované, 1 770 MPa, D 8 mm</t>
  </si>
  <si>
    <t>Lano ocelové, šestipramenné 6 x 19 drátů, pozinkované, 1 770 MPa, D 10 mm</t>
  </si>
  <si>
    <r>
      <t>Sloupky plotu osazené do vrtů, včetně vystředění a zalití cem. injekční směsí pro plot těžký, včetně dodání ocel. trubkek dl. do 3 m, pr. do 89/10</t>
    </r>
    <r>
      <rPr>
        <sz val="9"/>
        <rFont val="Calibri"/>
        <family val="2"/>
        <charset val="238"/>
        <scheme val="minor"/>
      </rPr>
      <t xml:space="preserve"> mm</t>
    </r>
  </si>
  <si>
    <t>Ukotvení sloupků lany, včetně dodání spojovacího materiálu a šestipramenného ocel. lana 6 x 19 drátů, pozinkovaného, 1 770 MPa, pr. do 10 mm</t>
  </si>
  <si>
    <t>Injektování aktivovanými směsmi, vzestupné, tlakem do 0,6 MPa</t>
  </si>
  <si>
    <t>Vodorovné přemístění výkopku z horniny třídy těžitelnosti I skupiny 1 až 3 stavebním kolečkem do 10 m</t>
  </si>
  <si>
    <t>Příplatek k vodorovnému přemístění výkopku z horniny třídy těžitelnosti I skupiny 1 až 3 stavebním kolečkem za každých dalších 10 m</t>
  </si>
  <si>
    <t>tkm</t>
  </si>
  <si>
    <t>ÚRS 2022 / I</t>
  </si>
  <si>
    <t>Poplatek za uložení na skládce (skládkovné) z rostlinných pletiv kód odpadu 02 01 03: Smýcené stromy a keře, nekontaminované</t>
  </si>
  <si>
    <t>111251111-R</t>
  </si>
  <si>
    <t>Drcení ořezaných větví strojně (štěpkování) o průměru větví do 100 mm s naložením na dopravní prostředek, odvoz do 20 km a se složením</t>
  </si>
  <si>
    <t>Odkopávky a prokopávky nezapažené s přehozením výkopku na vzd. do 3 m nebo s naložením na dopravní prostředek v hornině třídy 3, do 100 m³</t>
  </si>
  <si>
    <r>
      <t>Osazování sloupků a vzpěr plotových ocelových, trubkových nebo profilovaných, výšky do 2,6 m se zabetonováním (třídy C 25/30) do 0,08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>, do připravených jamek</t>
    </r>
  </si>
  <si>
    <t>338 17-1123 R</t>
  </si>
  <si>
    <t>Plotové ocelové Zn+PVC sloupky z trubek pr. 42/1,5 mm, délky 2,6 m, zelené barvy, včetně PVC čepiček a příchutů napínacího drátu</t>
  </si>
  <si>
    <t>338 17-1113 R</t>
  </si>
  <si>
    <t>Vzpěra pro sloupek, ocelová Zn+PVC z trubek pr. 42/1,5 mm, délky 1,5 m, zelené barvy, včetně spojovacího materiálu</t>
  </si>
  <si>
    <t>Osazení oplocení ze strojového pletiva s napínacími dráty, do 15° sklonu svahu, výšky přes 1,6 do 2,0 m</t>
  </si>
  <si>
    <t>348 40-1130 R</t>
  </si>
  <si>
    <t>Plotové pletivo Zn+PVC, se zapleteným napínacím drátem, výšky 2 m, oko 50 x 50 mm, drát pr. 1,65/2,5 mm, zelené barvy</t>
  </si>
  <si>
    <t>Osazení oplocení ze strojového pletiva - rozvinutí, uchycení a napnutí napínacího drátu</t>
  </si>
  <si>
    <t>ÚRS 2023/II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</si>
</sst>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* _-#,##0.00&quot; Kč&quot;;* \-#,##0.00&quot; Kč&quot;;* _-\-??&quot; Kč&quot;;@"/>
    <numFmt numFmtId="165" formatCode="#,##0&quot; Kč&quot;"/>
    <numFmt numFmtId="166" formatCode="#"/>
    <numFmt numFmtId="167" formatCode="_-* #,##0\ [$Kč-405]_-;\-* #,##0\ [$Kč-405]_-;_-* \-??\ [$Kč-405]_-;_-@_-"/>
    <numFmt numFmtId="168" formatCode="_-* #,##0.0&quot; Kč&quot;_-;\-* #,##0.0&quot; Kč&quot;_-;_-* &quot;- Kč&quot;_-;_-@_-"/>
    <numFmt numFmtId="169" formatCode="#,##0\ &quot;Kč&quot;"/>
    <numFmt numFmtId="170" formatCode="#,##0.0\ &quot;Kč&quot;"/>
    <numFmt numFmtId="171" formatCode="#,##0.0"/>
    <numFmt numFmtId="172" formatCode="_-* #,##0.00&quot; Kč&quot;_-;\-* #,##0.00&quot; Kč&quot;_-;_-* &quot;- Kč&quot;_-;_-@_-"/>
    <numFmt numFmtId="173" formatCode="_-* #,##0&quot; Kč&quot;_-;\-* #,##0&quot; Kč&quot;_-;_-* &quot;- Kč&quot;_-;_-@_-"/>
  </numFmts>
  <fonts count="27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b/>
      <sz val="8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b/>
      <i/>
      <sz val="9"/>
      <name val="Calibri"/>
      <family val="2"/>
      <charset val="238"/>
    </font>
    <font>
      <b/>
      <i/>
      <sz val="8"/>
      <name val="Calibri"/>
      <family val="2"/>
      <charset val="238"/>
    </font>
    <font>
      <i/>
      <sz val="8"/>
      <name val="Calibri"/>
      <family val="2"/>
      <charset val="238"/>
    </font>
    <font>
      <i/>
      <sz val="10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20"/>
      <color theme="0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0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14999847407452621"/>
        <bgColor indexed="31"/>
      </patternFill>
    </fill>
    <fill>
      <patternFill patternType="solid">
        <fgColor rgb="FF00B050"/>
        <bgColor indexed="64"/>
      </patternFill>
    </fill>
    <fill>
      <patternFill patternType="solid">
        <fgColor indexed="9"/>
        <bgColor indexed="26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</cellStyleXfs>
  <cellXfs count="202">
    <xf numFmtId="0" fontId="0" fillId="0" borderId="0" xfId="0"/>
    <xf numFmtId="0" fontId="1" fillId="0" borderId="0" xfId="2" applyFont="1"/>
    <xf numFmtId="0" fontId="2" fillId="0" borderId="0" xfId="2" applyFont="1"/>
    <xf numFmtId="0" fontId="3" fillId="0" borderId="0" xfId="2"/>
    <xf numFmtId="0" fontId="1" fillId="0" borderId="0" xfId="2" applyFont="1"/>
    <xf numFmtId="0" fontId="4" fillId="0" borderId="0" xfId="2" applyFont="1"/>
    <xf numFmtId="0" fontId="6" fillId="0" borderId="0" xfId="2" applyFont="1" applyFill="1" applyBorder="1" applyAlignment="1">
      <alignment vertical="center"/>
    </xf>
    <xf numFmtId="0" fontId="4" fillId="0" borderId="0" xfId="2" applyFont="1" applyFill="1" applyBorder="1"/>
    <xf numFmtId="0" fontId="5" fillId="0" borderId="0" xfId="2" applyFont="1" applyFill="1" applyBorder="1" applyAlignment="1">
      <alignment vertical="center"/>
    </xf>
    <xf numFmtId="0" fontId="7" fillId="0" borderId="0" xfId="2" applyFont="1" applyFill="1" applyBorder="1" applyAlignment="1">
      <alignment vertical="center"/>
    </xf>
    <xf numFmtId="0" fontId="9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5" fillId="0" borderId="0" xfId="2" applyFont="1" applyFill="1" applyBorder="1"/>
    <xf numFmtId="0" fontId="4" fillId="0" borderId="0" xfId="2" applyFont="1" applyFill="1" applyBorder="1" applyAlignment="1"/>
    <xf numFmtId="0" fontId="13" fillId="0" borderId="0" xfId="2" applyFont="1"/>
    <xf numFmtId="0" fontId="12" fillId="2" borderId="1" xfId="2" applyFont="1" applyFill="1" applyBorder="1" applyAlignment="1">
      <alignment vertical="center"/>
    </xf>
    <xf numFmtId="169" fontId="1" fillId="0" borderId="0" xfId="2" applyNumberFormat="1" applyFont="1"/>
    <xf numFmtId="0" fontId="12" fillId="2" borderId="3" xfId="2" applyFont="1" applyFill="1" applyBorder="1" applyAlignment="1">
      <alignment horizontal="right" vertical="center"/>
    </xf>
    <xf numFmtId="0" fontId="12" fillId="2" borderId="12" xfId="2" applyFont="1" applyFill="1" applyBorder="1" applyAlignment="1">
      <alignment horizontal="right" vertical="center"/>
    </xf>
    <xf numFmtId="14" fontId="16" fillId="2" borderId="0" xfId="2" applyNumberFormat="1" applyFont="1" applyFill="1" applyBorder="1" applyAlignment="1">
      <alignment horizontal="left" vertical="center"/>
    </xf>
    <xf numFmtId="0" fontId="17" fillId="2" borderId="0" xfId="2" applyFont="1" applyFill="1" applyBorder="1" applyAlignment="1">
      <alignment vertical="center"/>
    </xf>
    <xf numFmtId="0" fontId="16" fillId="2" borderId="9" xfId="2" applyFont="1" applyFill="1" applyBorder="1" applyAlignment="1">
      <alignment vertical="center"/>
    </xf>
    <xf numFmtId="0" fontId="16" fillId="2" borderId="6" xfId="2" applyFont="1" applyFill="1" applyBorder="1" applyAlignment="1">
      <alignment vertical="center"/>
    </xf>
    <xf numFmtId="0" fontId="16" fillId="2" borderId="7" xfId="2" applyFont="1" applyFill="1" applyBorder="1" applyAlignment="1">
      <alignment vertical="center"/>
    </xf>
    <xf numFmtId="0" fontId="16" fillId="2" borderId="8" xfId="2" applyFont="1" applyFill="1" applyBorder="1" applyAlignment="1">
      <alignment vertical="center"/>
    </xf>
    <xf numFmtId="0" fontId="16" fillId="2" borderId="12" xfId="2" applyFont="1" applyFill="1" applyBorder="1" applyAlignment="1">
      <alignment horizontal="left" vertical="center" wrapText="1"/>
    </xf>
    <xf numFmtId="169" fontId="16" fillId="2" borderId="9" xfId="2" applyNumberFormat="1" applyFont="1" applyFill="1" applyBorder="1" applyAlignment="1">
      <alignment vertical="center"/>
    </xf>
    <xf numFmtId="0" fontId="16" fillId="2" borderId="12" xfId="2" applyFont="1" applyFill="1" applyBorder="1" applyAlignment="1">
      <alignment vertical="center" wrapText="1"/>
    </xf>
    <xf numFmtId="0" fontId="16" fillId="2" borderId="5" xfId="2" applyFont="1" applyFill="1" applyBorder="1" applyAlignment="1">
      <alignment vertical="center"/>
    </xf>
    <xf numFmtId="0" fontId="17" fillId="2" borderId="5" xfId="2" applyFont="1" applyFill="1" applyBorder="1" applyAlignment="1">
      <alignment vertical="center"/>
    </xf>
    <xf numFmtId="14" fontId="16" fillId="2" borderId="9" xfId="2" applyNumberFormat="1" applyFont="1" applyFill="1" applyBorder="1" applyAlignment="1">
      <alignment horizontal="left" vertical="center"/>
    </xf>
    <xf numFmtId="0" fontId="12" fillId="2" borderId="3" xfId="2" applyFont="1" applyFill="1" applyBorder="1" applyAlignment="1">
      <alignment vertical="center"/>
    </xf>
    <xf numFmtId="0" fontId="11" fillId="2" borderId="12" xfId="2" applyFont="1" applyFill="1" applyBorder="1" applyAlignment="1">
      <alignment vertical="center"/>
    </xf>
    <xf numFmtId="0" fontId="11" fillId="2" borderId="6" xfId="2" applyFont="1" applyFill="1" applyBorder="1" applyAlignment="1">
      <alignment vertical="center"/>
    </xf>
    <xf numFmtId="0" fontId="16" fillId="2" borderId="3" xfId="2" applyFont="1" applyFill="1" applyBorder="1" applyAlignment="1">
      <alignment vertical="center"/>
    </xf>
    <xf numFmtId="0" fontId="12" fillId="2" borderId="17" xfId="2" applyFont="1" applyFill="1" applyBorder="1" applyAlignment="1">
      <alignment vertical="center"/>
    </xf>
    <xf numFmtId="165" fontId="17" fillId="2" borderId="18" xfId="2" applyNumberFormat="1" applyFont="1" applyFill="1" applyBorder="1" applyAlignment="1">
      <alignment horizontal="right" vertical="center"/>
    </xf>
    <xf numFmtId="0" fontId="12" fillId="2" borderId="13" xfId="2" applyFont="1" applyFill="1" applyBorder="1" applyAlignment="1">
      <alignment vertical="center"/>
    </xf>
    <xf numFmtId="165" fontId="17" fillId="2" borderId="14" xfId="2" applyNumberFormat="1" applyFont="1" applyFill="1" applyBorder="1" applyAlignment="1">
      <alignment horizontal="right" vertical="center"/>
    </xf>
    <xf numFmtId="0" fontId="16" fillId="2" borderId="6" xfId="2" applyFont="1" applyFill="1" applyBorder="1"/>
    <xf numFmtId="0" fontId="16" fillId="2" borderId="8" xfId="2" applyFont="1" applyFill="1" applyBorder="1"/>
    <xf numFmtId="0" fontId="16" fillId="2" borderId="9" xfId="2" applyFont="1" applyFill="1" applyBorder="1"/>
    <xf numFmtId="169" fontId="16" fillId="2" borderId="0" xfId="2" applyNumberFormat="1" applyFont="1" applyFill="1" applyBorder="1" applyAlignment="1">
      <alignment vertical="center"/>
    </xf>
    <xf numFmtId="169" fontId="17" fillId="2" borderId="10" xfId="2" applyNumberFormat="1" applyFont="1" applyFill="1" applyBorder="1" applyAlignment="1">
      <alignment vertical="center"/>
    </xf>
    <xf numFmtId="168" fontId="14" fillId="0" borderId="19" xfId="2" applyNumberFormat="1" applyFont="1" applyFill="1" applyBorder="1" applyAlignment="1" applyProtection="1">
      <alignment vertical="center" wrapText="1"/>
    </xf>
    <xf numFmtId="168" fontId="14" fillId="0" borderId="20" xfId="2" applyNumberFormat="1" applyFont="1" applyFill="1" applyBorder="1" applyAlignment="1" applyProtection="1">
      <alignment vertical="center" wrapText="1"/>
    </xf>
    <xf numFmtId="0" fontId="14" fillId="0" borderId="28" xfId="2" applyFont="1" applyFill="1" applyBorder="1" applyAlignment="1">
      <alignment horizontal="center" vertical="center" wrapText="1"/>
    </xf>
    <xf numFmtId="0" fontId="14" fillId="0" borderId="31" xfId="2" applyFont="1" applyFill="1" applyBorder="1" applyAlignment="1">
      <alignment horizontal="center" vertical="center" wrapText="1"/>
    </xf>
    <xf numFmtId="168" fontId="14" fillId="2" borderId="0" xfId="2" applyNumberFormat="1" applyFont="1" applyFill="1" applyBorder="1" applyAlignment="1" applyProtection="1">
      <alignment vertical="center" wrapText="1"/>
    </xf>
    <xf numFmtId="170" fontId="14" fillId="2" borderId="0" xfId="2" applyNumberFormat="1" applyFont="1" applyFill="1" applyBorder="1" applyAlignment="1">
      <alignment vertical="center"/>
    </xf>
    <xf numFmtId="0" fontId="14" fillId="0" borderId="0" xfId="2" applyFont="1" applyAlignment="1">
      <alignment horizontal="center"/>
    </xf>
    <xf numFmtId="0" fontId="14" fillId="0" borderId="0" xfId="2" applyFont="1"/>
    <xf numFmtId="2" fontId="14" fillId="0" borderId="0" xfId="2" applyNumberFormat="1" applyFont="1"/>
    <xf numFmtId="0" fontId="14" fillId="2" borderId="0" xfId="2" applyFont="1" applyFill="1" applyBorder="1"/>
    <xf numFmtId="0" fontId="14" fillId="0" borderId="26" xfId="2" applyFont="1" applyBorder="1" applyAlignment="1">
      <alignment horizontal="center" vertical="center"/>
    </xf>
    <xf numFmtId="0" fontId="14" fillId="0" borderId="31" xfId="2" applyFont="1" applyBorder="1" applyAlignment="1">
      <alignment horizontal="center" vertical="center"/>
    </xf>
    <xf numFmtId="0" fontId="21" fillId="0" borderId="21" xfId="2" applyNumberFormat="1" applyFont="1" applyFill="1" applyBorder="1" applyAlignment="1" applyProtection="1">
      <alignment horizontal="center" vertical="center" wrapText="1"/>
    </xf>
    <xf numFmtId="0" fontId="21" fillId="0" borderId="22" xfId="2" applyNumberFormat="1" applyFont="1" applyFill="1" applyBorder="1" applyAlignment="1" applyProtection="1">
      <alignment horizontal="center" vertical="center" wrapText="1"/>
    </xf>
    <xf numFmtId="2" fontId="21" fillId="0" borderId="22" xfId="2" applyNumberFormat="1" applyFont="1" applyFill="1" applyBorder="1" applyAlignment="1" applyProtection="1">
      <alignment horizontal="center" vertical="center" wrapText="1"/>
    </xf>
    <xf numFmtId="2" fontId="21" fillId="0" borderId="23" xfId="2" applyNumberFormat="1" applyFont="1" applyFill="1" applyBorder="1" applyAlignment="1" applyProtection="1">
      <alignment horizontal="center" vertical="center" wrapText="1"/>
    </xf>
    <xf numFmtId="0" fontId="14" fillId="0" borderId="0" xfId="2" applyFont="1" applyFill="1"/>
    <xf numFmtId="0" fontId="14" fillId="4" borderId="19" xfId="0" applyFont="1" applyFill="1" applyBorder="1" applyAlignment="1">
      <alignment horizontal="center" vertical="center"/>
    </xf>
    <xf numFmtId="0" fontId="14" fillId="4" borderId="19" xfId="0" applyFont="1" applyFill="1" applyBorder="1" applyAlignment="1">
      <alignment vertical="center"/>
    </xf>
    <xf numFmtId="2" fontId="18" fillId="3" borderId="1" xfId="2" applyNumberFormat="1" applyFont="1" applyFill="1" applyBorder="1" applyAlignment="1" applyProtection="1">
      <alignment vertical="center" wrapText="1"/>
    </xf>
    <xf numFmtId="166" fontId="18" fillId="3" borderId="2" xfId="2" applyNumberFormat="1" applyFont="1" applyFill="1" applyBorder="1" applyAlignment="1" applyProtection="1">
      <alignment horizontal="center" vertical="center" wrapText="1"/>
    </xf>
    <xf numFmtId="166" fontId="18" fillId="5" borderId="2" xfId="2" applyNumberFormat="1" applyFont="1" applyFill="1" applyBorder="1" applyAlignment="1" applyProtection="1">
      <alignment vertical="center" wrapText="1"/>
    </xf>
    <xf numFmtId="166" fontId="18" fillId="5" borderId="2" xfId="2" applyNumberFormat="1" applyFont="1" applyFill="1" applyBorder="1" applyAlignment="1" applyProtection="1">
      <alignment horizontal="center" vertical="center" wrapText="1"/>
    </xf>
    <xf numFmtId="167" fontId="18" fillId="5" borderId="2" xfId="2" applyNumberFormat="1" applyFont="1" applyFill="1" applyBorder="1" applyAlignment="1" applyProtection="1">
      <alignment vertical="center" wrapText="1"/>
    </xf>
    <xf numFmtId="0" fontId="20" fillId="3" borderId="10" xfId="2" applyFont="1" applyFill="1" applyBorder="1" applyAlignment="1">
      <alignment horizontal="center" vertical="center"/>
    </xf>
    <xf numFmtId="166" fontId="18" fillId="3" borderId="2" xfId="2" applyNumberFormat="1" applyFont="1" applyFill="1" applyBorder="1" applyAlignment="1" applyProtection="1">
      <alignment vertical="center" wrapText="1"/>
    </xf>
    <xf numFmtId="168" fontId="18" fillId="3" borderId="2" xfId="2" applyNumberFormat="1" applyFont="1" applyFill="1" applyBorder="1" applyAlignment="1" applyProtection="1">
      <alignment horizontal="center" vertical="center" wrapText="1"/>
    </xf>
    <xf numFmtId="167" fontId="18" fillId="3" borderId="2" xfId="2" applyNumberFormat="1" applyFont="1" applyFill="1" applyBorder="1" applyAlignment="1" applyProtection="1">
      <alignment vertical="center" wrapText="1"/>
    </xf>
    <xf numFmtId="166" fontId="18" fillId="3" borderId="1" xfId="2" applyNumberFormat="1" applyFont="1" applyFill="1" applyBorder="1" applyAlignment="1" applyProtection="1">
      <alignment horizontal="center" vertical="center" wrapText="1"/>
    </xf>
    <xf numFmtId="2" fontId="20" fillId="3" borderId="2" xfId="2" applyNumberFormat="1" applyFont="1" applyFill="1" applyBorder="1"/>
    <xf numFmtId="0" fontId="20" fillId="2" borderId="4" xfId="2" applyFont="1" applyFill="1" applyBorder="1" applyAlignment="1">
      <alignment horizontal="left" vertical="center" wrapText="1"/>
    </xf>
    <xf numFmtId="0" fontId="18" fillId="2" borderId="4" xfId="2" applyFont="1" applyFill="1" applyBorder="1" applyAlignment="1">
      <alignment vertical="center"/>
    </xf>
    <xf numFmtId="0" fontId="20" fillId="2" borderId="5" xfId="2" applyFont="1" applyFill="1" applyBorder="1"/>
    <xf numFmtId="0" fontId="20" fillId="2" borderId="7" xfId="2" applyFont="1" applyFill="1" applyBorder="1" applyAlignment="1">
      <alignment horizontal="left" vertical="center" wrapText="1"/>
    </xf>
    <xf numFmtId="0" fontId="22" fillId="2" borderId="7" xfId="2" applyFont="1" applyFill="1" applyBorder="1" applyAlignment="1">
      <alignment horizontal="left" vertical="center"/>
    </xf>
    <xf numFmtId="0" fontId="18" fillId="2" borderId="7" xfId="2" applyFont="1" applyFill="1" applyBorder="1" applyAlignment="1">
      <alignment horizontal="center" vertical="center"/>
    </xf>
    <xf numFmtId="167" fontId="18" fillId="2" borderId="7" xfId="2" applyNumberFormat="1" applyFont="1" applyFill="1" applyBorder="1" applyAlignment="1">
      <alignment horizontal="center" vertical="center"/>
    </xf>
    <xf numFmtId="0" fontId="20" fillId="2" borderId="8" xfId="2" applyFont="1" applyFill="1" applyBorder="1"/>
    <xf numFmtId="0" fontId="23" fillId="6" borderId="3" xfId="2" applyFont="1" applyFill="1" applyBorder="1" applyAlignment="1">
      <alignment vertical="center"/>
    </xf>
    <xf numFmtId="0" fontId="23" fillId="6" borderId="4" xfId="2" applyFont="1" applyFill="1" applyBorder="1" applyAlignment="1">
      <alignment vertical="center"/>
    </xf>
    <xf numFmtId="0" fontId="25" fillId="6" borderId="5" xfId="2" applyFont="1" applyFill="1" applyBorder="1"/>
    <xf numFmtId="0" fontId="15" fillId="6" borderId="3" xfId="2" applyFont="1" applyFill="1" applyBorder="1" applyAlignment="1">
      <alignment vertical="center"/>
    </xf>
    <xf numFmtId="0" fontId="26" fillId="6" borderId="1" xfId="2" applyFont="1" applyFill="1" applyBorder="1" applyAlignment="1">
      <alignment vertical="center"/>
    </xf>
    <xf numFmtId="0" fontId="26" fillId="6" borderId="2" xfId="2" applyFont="1" applyFill="1" applyBorder="1" applyAlignment="1">
      <alignment vertical="center"/>
    </xf>
    <xf numFmtId="0" fontId="26" fillId="6" borderId="10" xfId="2" applyFont="1" applyFill="1" applyBorder="1" applyAlignment="1">
      <alignment vertical="center"/>
    </xf>
    <xf numFmtId="165" fontId="26" fillId="6" borderId="2" xfId="2" applyNumberFormat="1" applyFont="1" applyFill="1" applyBorder="1" applyAlignment="1">
      <alignment horizontal="right" vertical="center"/>
    </xf>
    <xf numFmtId="0" fontId="22" fillId="2" borderId="12" xfId="2" applyFont="1" applyFill="1" applyBorder="1" applyAlignment="1">
      <alignment horizontal="right" vertical="center"/>
    </xf>
    <xf numFmtId="0" fontId="22" fillId="2" borderId="0" xfId="2" applyFont="1" applyFill="1" applyBorder="1" applyAlignment="1">
      <alignment horizontal="right" vertical="center"/>
    </xf>
    <xf numFmtId="0" fontId="20" fillId="2" borderId="0" xfId="2" applyFont="1" applyFill="1" applyBorder="1" applyAlignment="1">
      <alignment horizontal="left" vertical="center" wrapText="1"/>
    </xf>
    <xf numFmtId="0" fontId="18" fillId="2" borderId="0" xfId="2" applyFont="1" applyFill="1" applyBorder="1" applyAlignment="1">
      <alignment vertical="center"/>
    </xf>
    <xf numFmtId="0" fontId="20" fillId="2" borderId="9" xfId="2" applyFont="1" applyFill="1" applyBorder="1"/>
    <xf numFmtId="0" fontId="14" fillId="0" borderId="19" xfId="2" applyFont="1" applyBorder="1" applyAlignment="1">
      <alignment vertical="center" wrapText="1"/>
    </xf>
    <xf numFmtId="0" fontId="14" fillId="2" borderId="20" xfId="2" applyFont="1" applyFill="1" applyBorder="1" applyAlignment="1">
      <alignment horizontal="left" vertical="center" wrapText="1"/>
    </xf>
    <xf numFmtId="168" fontId="14" fillId="0" borderId="25" xfId="2" applyNumberFormat="1" applyFont="1" applyFill="1" applyBorder="1" applyAlignment="1" applyProtection="1">
      <alignment vertical="center" wrapText="1"/>
    </xf>
    <xf numFmtId="0" fontId="14" fillId="0" borderId="27" xfId="4" applyFont="1" applyBorder="1" applyAlignment="1">
      <alignment horizontal="center" vertical="center"/>
    </xf>
    <xf numFmtId="0" fontId="14" fillId="0" borderId="20" xfId="2" applyFont="1" applyBorder="1" applyAlignment="1">
      <alignment horizontal="center" vertical="center" wrapText="1"/>
    </xf>
    <xf numFmtId="0" fontId="14" fillId="0" borderId="20" xfId="2" applyFont="1" applyBorder="1" applyAlignment="1">
      <alignment horizontal="left" vertical="center" wrapText="1"/>
    </xf>
    <xf numFmtId="0" fontId="14" fillId="0" borderId="20" xfId="2" applyFont="1" applyBorder="1" applyAlignment="1">
      <alignment horizontal="center" vertical="center"/>
    </xf>
    <xf numFmtId="166" fontId="14" fillId="0" borderId="20" xfId="2" applyNumberFormat="1" applyFont="1" applyBorder="1" applyAlignment="1">
      <alignment horizontal="left" vertical="center" wrapText="1"/>
    </xf>
    <xf numFmtId="0" fontId="14" fillId="0" borderId="19" xfId="2" applyFont="1" applyBorder="1" applyAlignment="1">
      <alignment horizontal="center" vertical="center" wrapText="1"/>
    </xf>
    <xf numFmtId="0" fontId="14" fillId="0" borderId="19" xfId="2" applyFont="1" applyBorder="1" applyAlignment="1">
      <alignment horizontal="left" vertical="center" wrapText="1"/>
    </xf>
    <xf numFmtId="0" fontId="14" fillId="0" borderId="19" xfId="2" applyFont="1" applyBorder="1" applyAlignment="1">
      <alignment horizontal="center" vertical="center"/>
    </xf>
    <xf numFmtId="0" fontId="14" fillId="0" borderId="19" xfId="2" applyFont="1" applyBorder="1" applyAlignment="1">
      <alignment vertical="center"/>
    </xf>
    <xf numFmtId="0" fontId="14" fillId="0" borderId="19" xfId="4" applyFont="1" applyBorder="1" applyAlignment="1">
      <alignment horizontal="center" vertical="center" wrapText="1"/>
    </xf>
    <xf numFmtId="0" fontId="14" fillId="0" borderId="25" xfId="0" applyFont="1" applyBorder="1" applyAlignment="1" applyProtection="1">
      <alignment horizontal="center" vertical="center"/>
      <protection locked="0"/>
    </xf>
    <xf numFmtId="0" fontId="14" fillId="0" borderId="25" xfId="5" applyFont="1" applyBorder="1" applyAlignment="1" applyProtection="1">
      <alignment vertical="center" wrapText="1"/>
      <protection locked="0"/>
    </xf>
    <xf numFmtId="0" fontId="14" fillId="0" borderId="19" xfId="0" applyFont="1" applyBorder="1" applyAlignment="1" applyProtection="1">
      <alignment horizontal="center" vertical="center"/>
      <protection locked="0"/>
    </xf>
    <xf numFmtId="0" fontId="14" fillId="0" borderId="19" xfId="5" applyFont="1" applyBorder="1" applyAlignment="1" applyProtection="1">
      <alignment vertical="center" wrapText="1"/>
      <protection locked="0"/>
    </xf>
    <xf numFmtId="168" fontId="14" fillId="0" borderId="32" xfId="2" applyNumberFormat="1" applyFont="1" applyFill="1" applyBorder="1" applyAlignment="1" applyProtection="1">
      <alignment vertical="center" wrapText="1"/>
    </xf>
    <xf numFmtId="49" fontId="14" fillId="4" borderId="19" xfId="0" applyNumberFormat="1" applyFont="1" applyFill="1" applyBorder="1" applyAlignment="1">
      <alignment horizontal="center" vertical="center"/>
    </xf>
    <xf numFmtId="0" fontId="14" fillId="7" borderId="20" xfId="2" applyFont="1" applyFill="1" applyBorder="1" applyAlignment="1">
      <alignment horizontal="center" vertical="center"/>
    </xf>
    <xf numFmtId="0" fontId="14" fillId="0" borderId="29" xfId="2" applyFont="1" applyBorder="1" applyAlignment="1">
      <alignment horizontal="center" vertical="center"/>
    </xf>
    <xf numFmtId="0" fontId="14" fillId="0" borderId="29" xfId="2" applyFont="1" applyBorder="1" applyAlignment="1">
      <alignment vertical="center" wrapText="1"/>
    </xf>
    <xf numFmtId="168" fontId="14" fillId="0" borderId="29" xfId="2" applyNumberFormat="1" applyFont="1" applyFill="1" applyBorder="1" applyAlignment="1" applyProtection="1">
      <alignment vertical="center" wrapText="1"/>
    </xf>
    <xf numFmtId="0" fontId="14" fillId="0" borderId="33" xfId="2" applyFont="1" applyFill="1" applyBorder="1" applyAlignment="1">
      <alignment horizontal="center" vertical="center" wrapText="1"/>
    </xf>
    <xf numFmtId="0" fontId="14" fillId="0" borderId="20" xfId="2" applyFont="1" applyBorder="1" applyAlignment="1">
      <alignment vertical="center" wrapText="1"/>
    </xf>
    <xf numFmtId="0" fontId="14" fillId="2" borderId="19" xfId="2" applyFont="1" applyFill="1" applyBorder="1" applyAlignment="1">
      <alignment horizontal="center" vertical="center" wrapText="1"/>
    </xf>
    <xf numFmtId="0" fontId="14" fillId="0" borderId="20" xfId="0" applyFont="1" applyBorder="1" applyAlignment="1" applyProtection="1">
      <alignment horizontal="center" vertical="center"/>
      <protection locked="0"/>
    </xf>
    <xf numFmtId="0" fontId="14" fillId="0" borderId="19" xfId="0" applyFont="1" applyBorder="1" applyAlignment="1">
      <alignment horizontal="center" vertical="center"/>
    </xf>
    <xf numFmtId="0" fontId="14" fillId="2" borderId="27" xfId="4" applyFont="1" applyFill="1" applyBorder="1" applyAlignment="1">
      <alignment horizontal="center" vertical="center"/>
    </xf>
    <xf numFmtId="0" fontId="14" fillId="2" borderId="20" xfId="2" applyFont="1" applyFill="1" applyBorder="1" applyAlignment="1">
      <alignment horizontal="center" vertical="center" wrapText="1"/>
    </xf>
    <xf numFmtId="0" fontId="14" fillId="0" borderId="27" xfId="2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/>
    </xf>
    <xf numFmtId="0" fontId="14" fillId="0" borderId="24" xfId="2" applyFont="1" applyBorder="1" applyAlignment="1">
      <alignment horizontal="center" vertical="center" wrapText="1"/>
    </xf>
    <xf numFmtId="49" fontId="14" fillId="0" borderId="25" xfId="2" applyNumberFormat="1" applyFont="1" applyBorder="1" applyAlignment="1">
      <alignment horizontal="center" vertical="center" wrapText="1"/>
    </xf>
    <xf numFmtId="166" fontId="14" fillId="0" borderId="25" xfId="2" applyNumberFormat="1" applyFont="1" applyBorder="1" applyAlignment="1">
      <alignment vertical="center" wrapText="1"/>
    </xf>
    <xf numFmtId="0" fontId="14" fillId="0" borderId="25" xfId="2" applyFont="1" applyBorder="1" applyAlignment="1">
      <alignment horizontal="center" vertical="center" wrapText="1"/>
    </xf>
    <xf numFmtId="0" fontId="14" fillId="0" borderId="30" xfId="2" applyFont="1" applyBorder="1" applyAlignment="1">
      <alignment horizontal="center" vertical="center" wrapText="1"/>
    </xf>
    <xf numFmtId="49" fontId="14" fillId="0" borderId="19" xfId="2" applyNumberFormat="1" applyFont="1" applyBorder="1" applyAlignment="1">
      <alignment horizontal="center" vertical="center" wrapText="1"/>
    </xf>
    <xf numFmtId="166" fontId="14" fillId="0" borderId="20" xfId="2" applyNumberFormat="1" applyFont="1" applyBorder="1" applyAlignment="1">
      <alignment vertical="center" wrapText="1"/>
    </xf>
    <xf numFmtId="166" fontId="14" fillId="0" borderId="19" xfId="2" applyNumberFormat="1" applyFont="1" applyBorder="1" applyAlignment="1">
      <alignment vertical="center" wrapText="1"/>
    </xf>
    <xf numFmtId="0" fontId="14" fillId="0" borderId="35" xfId="2" applyFont="1" applyBorder="1" applyAlignment="1">
      <alignment horizontal="center" vertical="center" wrapText="1"/>
    </xf>
    <xf numFmtId="49" fontId="14" fillId="0" borderId="34" xfId="2" applyNumberFormat="1" applyFont="1" applyBorder="1" applyAlignment="1">
      <alignment horizontal="center" vertical="center" wrapText="1"/>
    </xf>
    <xf numFmtId="166" fontId="14" fillId="0" borderId="34" xfId="2" applyNumberFormat="1" applyFont="1" applyBorder="1" applyAlignment="1">
      <alignment vertical="center" wrapText="1"/>
    </xf>
    <xf numFmtId="0" fontId="14" fillId="0" borderId="34" xfId="2" applyFont="1" applyBorder="1" applyAlignment="1">
      <alignment horizontal="center" vertical="center" wrapText="1"/>
    </xf>
    <xf numFmtId="168" fontId="14" fillId="0" borderId="34" xfId="2" applyNumberFormat="1" applyFont="1" applyFill="1" applyBorder="1" applyAlignment="1" applyProtection="1">
      <alignment vertical="center" wrapText="1"/>
    </xf>
    <xf numFmtId="0" fontId="14" fillId="0" borderId="36" xfId="2" applyFont="1" applyBorder="1" applyAlignment="1">
      <alignment horizontal="center" vertical="center"/>
    </xf>
    <xf numFmtId="172" fontId="14" fillId="0" borderId="19" xfId="2" applyNumberFormat="1" applyFont="1" applyFill="1" applyBorder="1" applyAlignment="1" applyProtection="1">
      <alignment vertical="center" wrapText="1"/>
    </xf>
    <xf numFmtId="0" fontId="14" fillId="0" borderId="19" xfId="2" applyFont="1" applyFill="1" applyBorder="1" applyAlignment="1">
      <alignment horizontal="center" vertical="center" wrapText="1"/>
    </xf>
    <xf numFmtId="168" fontId="14" fillId="0" borderId="25" xfId="2" applyNumberFormat="1" applyFont="1" applyFill="1" applyBorder="1" applyAlignment="1" applyProtection="1">
      <alignment vertical="top" wrapText="1"/>
    </xf>
    <xf numFmtId="168" fontId="14" fillId="0" borderId="19" xfId="2" applyNumberFormat="1" applyFont="1" applyFill="1" applyBorder="1" applyAlignment="1" applyProtection="1">
      <alignment vertical="top" wrapText="1"/>
    </xf>
    <xf numFmtId="168" fontId="14" fillId="4" borderId="19" xfId="0" applyNumberFormat="1" applyFont="1" applyFill="1" applyBorder="1" applyAlignment="1" applyProtection="1">
      <alignment vertical="center" wrapText="1"/>
    </xf>
    <xf numFmtId="168" fontId="14" fillId="0" borderId="34" xfId="2" applyNumberFormat="1" applyFont="1" applyFill="1" applyBorder="1" applyAlignment="1" applyProtection="1">
      <alignment vertical="top" wrapText="1"/>
    </xf>
    <xf numFmtId="0" fontId="14" fillId="0" borderId="19" xfId="2" applyFont="1" applyFill="1" applyBorder="1" applyAlignment="1">
      <alignment horizontal="left" vertical="center" wrapText="1"/>
    </xf>
    <xf numFmtId="0" fontId="14" fillId="0" borderId="20" xfId="2" applyFont="1" applyFill="1" applyBorder="1" applyAlignment="1">
      <alignment horizontal="center" vertical="center"/>
    </xf>
    <xf numFmtId="168" fontId="14" fillId="0" borderId="25" xfId="2" applyNumberFormat="1" applyFont="1" applyFill="1" applyBorder="1" applyAlignment="1">
      <alignment vertical="center" wrapText="1"/>
    </xf>
    <xf numFmtId="0" fontId="24" fillId="6" borderId="4" xfId="2" applyFont="1" applyFill="1" applyBorder="1" applyAlignment="1">
      <alignment horizontal="left" vertical="center"/>
    </xf>
    <xf numFmtId="0" fontId="14" fillId="0" borderId="19" xfId="2" applyFont="1" applyBorder="1" applyAlignment="1">
      <alignment wrapText="1"/>
    </xf>
    <xf numFmtId="0" fontId="14" fillId="0" borderId="34" xfId="2" applyFont="1" applyBorder="1" applyAlignment="1">
      <alignment horizontal="center" vertical="center"/>
    </xf>
    <xf numFmtId="0" fontId="14" fillId="0" borderId="34" xfId="2" applyFont="1" applyBorder="1" applyAlignment="1">
      <alignment vertical="center"/>
    </xf>
    <xf numFmtId="173" fontId="14" fillId="0" borderId="19" xfId="2" applyNumberFormat="1" applyFont="1" applyBorder="1" applyAlignment="1">
      <alignment vertical="center" wrapText="1"/>
    </xf>
    <xf numFmtId="0" fontId="14" fillId="0" borderId="28" xfId="2" applyFont="1" applyBorder="1" applyAlignment="1">
      <alignment horizontal="center" vertical="center" wrapText="1"/>
    </xf>
    <xf numFmtId="0" fontId="14" fillId="0" borderId="31" xfId="2" applyFont="1" applyBorder="1" applyAlignment="1">
      <alignment horizontal="center" vertical="center" wrapText="1"/>
    </xf>
    <xf numFmtId="173" fontId="14" fillId="0" borderId="37" xfId="2" applyNumberFormat="1" applyFont="1" applyBorder="1" applyAlignment="1">
      <alignment vertical="center" wrapText="1"/>
    </xf>
    <xf numFmtId="0" fontId="14" fillId="0" borderId="0" xfId="2" applyFont="1" applyBorder="1"/>
    <xf numFmtId="0" fontId="14" fillId="0" borderId="0" xfId="2" applyFont="1" applyBorder="1" applyAlignment="1">
      <alignment horizontal="center" vertical="center" wrapText="1"/>
    </xf>
    <xf numFmtId="171" fontId="14" fillId="0" borderId="0" xfId="2" applyNumberFormat="1" applyFont="1" applyBorder="1" applyAlignment="1">
      <alignment vertical="center" wrapText="1"/>
    </xf>
    <xf numFmtId="171" fontId="14" fillId="0" borderId="0" xfId="2" applyNumberFormat="1" applyFont="1" applyBorder="1"/>
    <xf numFmtId="0" fontId="14" fillId="0" borderId="0" xfId="2" applyFont="1" applyFill="1" applyBorder="1"/>
    <xf numFmtId="171" fontId="14" fillId="0" borderId="0" xfId="4" applyNumberFormat="1" applyFont="1" applyBorder="1" applyAlignment="1">
      <alignment vertical="center" wrapText="1"/>
    </xf>
    <xf numFmtId="171" fontId="14" fillId="0" borderId="0" xfId="0" applyNumberFormat="1" applyFont="1" applyBorder="1" applyAlignment="1" applyProtection="1">
      <alignment horizontal="right" vertical="center"/>
      <protection locked="0"/>
    </xf>
    <xf numFmtId="4" fontId="14" fillId="0" borderId="0" xfId="2" applyNumberFormat="1" applyFont="1" applyBorder="1" applyAlignment="1">
      <alignment vertical="center" wrapText="1"/>
    </xf>
    <xf numFmtId="4" fontId="14" fillId="7" borderId="0" xfId="2" applyNumberFormat="1" applyFont="1" applyFill="1" applyBorder="1" applyAlignment="1">
      <alignment vertical="center" wrapText="1"/>
    </xf>
    <xf numFmtId="171" fontId="14" fillId="4" borderId="0" xfId="0" applyNumberFormat="1" applyFont="1" applyFill="1" applyBorder="1" applyAlignment="1">
      <alignment vertical="center" wrapText="1"/>
    </xf>
    <xf numFmtId="0" fontId="14" fillId="0" borderId="25" xfId="2" applyFont="1" applyBorder="1" applyAlignment="1">
      <alignment horizontal="center" vertical="center"/>
    </xf>
    <xf numFmtId="0" fontId="14" fillId="0" borderId="37" xfId="2" applyFont="1" applyBorder="1" applyAlignment="1">
      <alignment horizontal="center" vertical="center"/>
    </xf>
    <xf numFmtId="0" fontId="14" fillId="0" borderId="20" xfId="2" applyFont="1" applyBorder="1" applyAlignment="1">
      <alignment horizontal="left" vertical="top" wrapText="1"/>
    </xf>
    <xf numFmtId="0" fontId="14" fillId="0" borderId="20" xfId="4" applyFont="1" applyBorder="1" applyAlignment="1">
      <alignment horizontal="center" vertical="center" wrapText="1"/>
    </xf>
    <xf numFmtId="173" fontId="14" fillId="0" borderId="20" xfId="2" applyNumberFormat="1" applyFont="1" applyBorder="1" applyAlignment="1">
      <alignment vertical="center" wrapText="1"/>
    </xf>
    <xf numFmtId="168" fontId="14" fillId="0" borderId="38" xfId="2" applyNumberFormat="1" applyFont="1" applyFill="1" applyBorder="1" applyAlignment="1" applyProtection="1">
      <alignment vertical="center" wrapText="1"/>
    </xf>
    <xf numFmtId="168" fontId="14" fillId="0" borderId="20" xfId="2" applyNumberFormat="1" applyFont="1" applyFill="1" applyBorder="1" applyAlignment="1">
      <alignment vertical="center" wrapText="1"/>
    </xf>
    <xf numFmtId="168" fontId="14" fillId="0" borderId="34" xfId="2" applyNumberFormat="1" applyFont="1" applyFill="1" applyBorder="1" applyAlignment="1">
      <alignment vertical="center" wrapText="1"/>
    </xf>
    <xf numFmtId="168" fontId="14" fillId="0" borderId="19" xfId="2" applyNumberFormat="1" applyFont="1" applyFill="1" applyBorder="1" applyAlignment="1">
      <alignment vertical="center" wrapText="1"/>
    </xf>
    <xf numFmtId="172" fontId="14" fillId="0" borderId="19" xfId="2" applyNumberFormat="1" applyFont="1" applyFill="1" applyBorder="1" applyAlignment="1">
      <alignment vertical="center" wrapText="1"/>
    </xf>
    <xf numFmtId="171" fontId="14" fillId="0" borderId="19" xfId="2" applyNumberFormat="1" applyFont="1" applyBorder="1" applyAlignment="1">
      <alignment horizontal="center" vertical="center" wrapText="1"/>
    </xf>
    <xf numFmtId="171" fontId="14" fillId="0" borderId="34" xfId="2" applyNumberFormat="1" applyFont="1" applyBorder="1" applyAlignment="1">
      <alignment horizontal="center" vertical="center" wrapText="1"/>
    </xf>
    <xf numFmtId="0" fontId="24" fillId="6" borderId="4" xfId="2" applyFont="1" applyFill="1" applyBorder="1" applyAlignment="1">
      <alignment horizontal="left" vertical="center"/>
    </xf>
    <xf numFmtId="0" fontId="24" fillId="6" borderId="5" xfId="2" applyFont="1" applyFill="1" applyBorder="1" applyAlignment="1">
      <alignment horizontal="left" vertical="center"/>
    </xf>
    <xf numFmtId="0" fontId="4" fillId="0" borderId="0" xfId="2" applyFont="1" applyFill="1" applyBorder="1" applyAlignment="1">
      <alignment horizontal="right"/>
    </xf>
    <xf numFmtId="0" fontId="10" fillId="0" borderId="0" xfId="2" applyFont="1" applyFill="1" applyBorder="1" applyAlignment="1">
      <alignment horizontal="right"/>
    </xf>
    <xf numFmtId="0" fontId="16" fillId="2" borderId="0" xfId="2" applyFont="1" applyFill="1" applyBorder="1" applyAlignment="1">
      <alignment horizontal="left" vertical="center"/>
    </xf>
    <xf numFmtId="0" fontId="16" fillId="2" borderId="9" xfId="2" applyFont="1" applyFill="1" applyBorder="1" applyAlignment="1">
      <alignment horizontal="left" vertical="center"/>
    </xf>
    <xf numFmtId="0" fontId="16" fillId="2" borderId="4" xfId="2" applyFont="1" applyFill="1" applyBorder="1" applyAlignment="1">
      <alignment horizontal="left" vertical="center" wrapText="1"/>
    </xf>
    <xf numFmtId="0" fontId="16" fillId="2" borderId="5" xfId="2" applyFont="1" applyFill="1" applyBorder="1" applyAlignment="1">
      <alignment horizontal="left" vertical="center" wrapText="1"/>
    </xf>
    <xf numFmtId="0" fontId="12" fillId="2" borderId="13" xfId="2" applyFont="1" applyFill="1" applyBorder="1" applyAlignment="1">
      <alignment horizontal="left" vertical="center"/>
    </xf>
    <xf numFmtId="0" fontId="12" fillId="2" borderId="11" xfId="2" applyFont="1" applyFill="1" applyBorder="1" applyAlignment="1">
      <alignment horizontal="left" vertical="center"/>
    </xf>
    <xf numFmtId="0" fontId="12" fillId="2" borderId="15" xfId="2" applyFont="1" applyFill="1" applyBorder="1" applyAlignment="1">
      <alignment horizontal="left" vertical="center"/>
    </xf>
    <xf numFmtId="0" fontId="12" fillId="2" borderId="16" xfId="2" applyFont="1" applyFill="1" applyBorder="1" applyAlignment="1">
      <alignment horizontal="left" vertical="center"/>
    </xf>
    <xf numFmtId="0" fontId="6" fillId="2" borderId="0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16" fillId="2" borderId="0" xfId="2" applyNumberFormat="1" applyFont="1" applyFill="1" applyBorder="1" applyAlignment="1">
      <alignment horizontal="left" vertical="center"/>
    </xf>
    <xf numFmtId="0" fontId="16" fillId="2" borderId="9" xfId="2" applyNumberFormat="1" applyFont="1" applyFill="1" applyBorder="1" applyAlignment="1">
      <alignment horizontal="left" vertical="center"/>
    </xf>
    <xf numFmtId="0" fontId="22" fillId="2" borderId="6" xfId="2" applyFont="1" applyFill="1" applyBorder="1" applyAlignment="1">
      <alignment horizontal="right" vertical="center"/>
    </xf>
    <xf numFmtId="0" fontId="22" fillId="2" borderId="7" xfId="2" applyFont="1" applyFill="1" applyBorder="1" applyAlignment="1">
      <alignment horizontal="right" vertical="center"/>
    </xf>
    <xf numFmtId="0" fontId="22" fillId="2" borderId="3" xfId="2" applyFont="1" applyFill="1" applyBorder="1" applyAlignment="1">
      <alignment horizontal="right" vertical="center"/>
    </xf>
    <xf numFmtId="0" fontId="22" fillId="2" borderId="4" xfId="2" applyFont="1" applyFill="1" applyBorder="1" applyAlignment="1">
      <alignment horizontal="right" vertical="center"/>
    </xf>
  </cellXfs>
  <cellStyles count="6">
    <cellStyle name="Excel Built-in Currency" xfId="1" xr:uid="{00000000-0005-0000-0000-000000000000}"/>
    <cellStyle name="Excel Built-in Normal" xfId="2" xr:uid="{00000000-0005-0000-0000-000001000000}"/>
    <cellStyle name="Excel Built-in Normal 2" xfId="3" xr:uid="{00000000-0005-0000-0000-000002000000}"/>
    <cellStyle name="Normální" xfId="0" builtinId="0"/>
    <cellStyle name="Normální 3 27" xfId="5" xr:uid="{00000000-0005-0000-0000-000004000000}"/>
    <cellStyle name="TableStyleLight1" xfId="4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8F8F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2DA84C"/>
      <color rgb="FFD60000"/>
      <color rgb="FFF8F8F8"/>
      <color rgb="FFFF9797"/>
      <color rgb="FFA2D9FF"/>
      <color rgb="FF118EC8"/>
      <color rgb="FF0E65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30956</xdr:colOff>
      <xdr:row>17</xdr:row>
      <xdr:rowOff>30956</xdr:rowOff>
    </xdr:from>
    <xdr:to>
      <xdr:col>2</xdr:col>
      <xdr:colOff>2146386</xdr:colOff>
      <xdr:row>21</xdr:row>
      <xdr:rowOff>147213</xdr:rowOff>
    </xdr:to>
    <xdr:pic>
      <xdr:nvPicPr>
        <xdr:cNvPr id="2" name="Obrázek 1" descr="Strix_logo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660106" y="4517231"/>
          <a:ext cx="2115430" cy="7449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8F8F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8F8F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workbookViewId="0">
      <selection activeCell="F30" sqref="F30"/>
    </sheetView>
  </sheetViews>
  <sheetFormatPr defaultRowHeight="11.25" customHeight="1" x14ac:dyDescent="0.2"/>
  <cols>
    <col min="1" max="1" width="52.7109375" style="1" customWidth="1"/>
    <col min="2" max="2" width="16.7109375" style="1" customWidth="1"/>
    <col min="3" max="3" width="52.7109375" style="1" customWidth="1"/>
    <col min="4" max="4" width="16.7109375" style="1" customWidth="1"/>
    <col min="5" max="16384" width="9.140625" style="1"/>
  </cols>
  <sheetData>
    <row r="1" spans="1:11" s="4" customFormat="1" ht="2.1" customHeight="1" thickBot="1" x14ac:dyDescent="0.25"/>
    <row r="2" spans="1:11" ht="27.95" customHeight="1" thickBot="1" x14ac:dyDescent="0.25">
      <c r="A2" s="85"/>
      <c r="B2" s="180" t="s">
        <v>43</v>
      </c>
      <c r="C2" s="180"/>
      <c r="D2" s="181"/>
    </row>
    <row r="3" spans="1:11" ht="24" customHeight="1" x14ac:dyDescent="0.2">
      <c r="A3" s="17" t="s">
        <v>15</v>
      </c>
      <c r="B3" s="186" t="str">
        <f>'F Náklady stavby'!D3</f>
        <v>Sanace skalního řícení v ulici Práčata, Městská část Brno-Bosonohy - opakovaná II.</v>
      </c>
      <c r="C3" s="186"/>
      <c r="D3" s="187"/>
    </row>
    <row r="4" spans="1:11" ht="15" customHeight="1" x14ac:dyDescent="0.2">
      <c r="A4" s="18" t="s">
        <v>17</v>
      </c>
      <c r="B4" s="184" t="str">
        <f>'F Náklady stavby'!D5</f>
        <v>Statutární město Brno, Dominikánské nám. 196/1, Brno 602 00</v>
      </c>
      <c r="C4" s="184"/>
      <c r="D4" s="185"/>
    </row>
    <row r="5" spans="1:11" s="4" customFormat="1" ht="15" customHeight="1" x14ac:dyDescent="0.2">
      <c r="A5" s="18" t="s">
        <v>16</v>
      </c>
      <c r="B5" s="196" t="str">
        <f>'F Náklady stavby'!D4</f>
        <v>I. etapa - ul. Práčata č. 54, 56, 58</v>
      </c>
      <c r="C5" s="196"/>
      <c r="D5" s="197"/>
    </row>
    <row r="6" spans="1:11" ht="15" customHeight="1" x14ac:dyDescent="0.2">
      <c r="A6" s="18" t="s">
        <v>18</v>
      </c>
      <c r="B6" s="184" t="s">
        <v>40</v>
      </c>
      <c r="C6" s="184"/>
      <c r="D6" s="185"/>
    </row>
    <row r="7" spans="1:11" ht="15" customHeight="1" x14ac:dyDescent="0.2">
      <c r="A7" s="18" t="s">
        <v>0</v>
      </c>
      <c r="B7" s="19">
        <f ca="1">NOW()</f>
        <v>45196.625794560183</v>
      </c>
      <c r="C7" s="20" t="s">
        <v>82</v>
      </c>
      <c r="D7" s="21"/>
    </row>
    <row r="8" spans="1:11" ht="6" customHeight="1" thickBot="1" x14ac:dyDescent="0.25">
      <c r="A8" s="22"/>
      <c r="B8" s="23"/>
      <c r="C8" s="23"/>
      <c r="D8" s="24"/>
    </row>
    <row r="9" spans="1:11" ht="27.95" customHeight="1" thickBot="1" x14ac:dyDescent="0.25">
      <c r="A9" s="86"/>
      <c r="B9" s="87" t="s">
        <v>1</v>
      </c>
      <c r="C9" s="87"/>
      <c r="D9" s="88"/>
    </row>
    <row r="10" spans="1:11" ht="12" customHeight="1" x14ac:dyDescent="0.2">
      <c r="A10" s="188" t="s">
        <v>19</v>
      </c>
      <c r="B10" s="189"/>
      <c r="C10" s="190" t="s">
        <v>25</v>
      </c>
      <c r="D10" s="191"/>
    </row>
    <row r="11" spans="1:11" ht="27.95" customHeight="1" x14ac:dyDescent="0.2">
      <c r="A11" s="25" t="str">
        <f>'F Náklady stavby'!D7</f>
        <v>Přípravné a přidružené práce a dočasné zajištění staveniště</v>
      </c>
      <c r="B11" s="42">
        <f>'F Náklady stavby'!H7</f>
        <v>0</v>
      </c>
      <c r="C11" s="27" t="str">
        <f>'F Náklady stavby'!D66</f>
        <v>Geodetické práce před výstavbou</v>
      </c>
      <c r="D11" s="26">
        <f>'F Náklady stavby'!H66</f>
        <v>0</v>
      </c>
    </row>
    <row r="12" spans="1:11" ht="27.95" customHeight="1" x14ac:dyDescent="0.2">
      <c r="A12" s="25" t="str">
        <f>'F Náklady stavby'!D19</f>
        <v>Odstranění vegetace, očištění, odtěžení a obnova aku. prostoru</v>
      </c>
      <c r="B12" s="42">
        <f>'F Náklady stavby'!H19</f>
        <v>0</v>
      </c>
      <c r="C12" s="27" t="str">
        <f>'F Náklady stavby'!D67</f>
        <v>Geodetické práce po výstavbě</v>
      </c>
      <c r="D12" s="26">
        <f>'F Náklady stavby'!H67</f>
        <v>0</v>
      </c>
      <c r="H12" s="3"/>
      <c r="I12" s="3"/>
      <c r="J12" s="3"/>
      <c r="K12" s="3"/>
    </row>
    <row r="13" spans="1:11" s="4" customFormat="1" ht="27.95" customHeight="1" x14ac:dyDescent="0.2">
      <c r="A13" s="25" t="str">
        <f>'F Náklady stavby'!D27</f>
        <v>Zajištění skalního svahu ocelovou sítí 80 x 100 mm</v>
      </c>
      <c r="B13" s="42">
        <f>'F Náklady stavby'!H27</f>
        <v>0</v>
      </c>
      <c r="C13" s="27" t="str">
        <f>'F Náklady stavby'!D68</f>
        <v>Projektová dokumentace skutečného provedení stavby - DSPS</v>
      </c>
      <c r="D13" s="26">
        <f>'F Náklady stavby'!H68</f>
        <v>0</v>
      </c>
      <c r="H13" s="3"/>
      <c r="I13" s="3"/>
      <c r="J13" s="3"/>
      <c r="K13" s="3"/>
    </row>
    <row r="14" spans="1:11" s="4" customFormat="1" ht="27.95" customHeight="1" x14ac:dyDescent="0.2">
      <c r="A14" s="25" t="str">
        <f>'F Náklady stavby'!D35</f>
        <v>Ochranné ploty výšky do 2 m</v>
      </c>
      <c r="B14" s="42">
        <f>'F Náklady stavby'!H35</f>
        <v>0</v>
      </c>
      <c r="C14" s="27" t="str">
        <f>'F Náklady stavby'!D69</f>
        <v>Geotechnický dozor stavby</v>
      </c>
      <c r="D14" s="26">
        <f>'F Náklady stavby'!H69</f>
        <v>0</v>
      </c>
      <c r="H14" s="3"/>
      <c r="I14" s="3"/>
      <c r="J14" s="3"/>
      <c r="K14" s="3"/>
    </row>
    <row r="15" spans="1:11" ht="27.95" customHeight="1" x14ac:dyDescent="0.2">
      <c r="A15" s="25" t="str">
        <f>'F Náklady stavby'!D56</f>
        <v>Přesuny hmot</v>
      </c>
      <c r="B15" s="42">
        <f>'F Náklady stavby'!H56</f>
        <v>0</v>
      </c>
      <c r="C15" s="27" t="str">
        <f>'F Náklady stavby'!D70</f>
        <v>Vybavení staveniště, přenosné zdroje, zabezpečení staveniště, sociální zařízení, včetně jeho odstranění</v>
      </c>
      <c r="D15" s="26">
        <f>'F Náklady stavby'!H70</f>
        <v>0</v>
      </c>
      <c r="H15" s="14"/>
      <c r="I15" s="3"/>
      <c r="J15" s="3"/>
      <c r="K15" s="3"/>
    </row>
    <row r="16" spans="1:11" s="4" customFormat="1" ht="27.95" customHeight="1" thickBot="1" x14ac:dyDescent="0.25">
      <c r="A16" s="25"/>
      <c r="B16" s="42"/>
      <c r="C16" s="27"/>
      <c r="D16" s="26"/>
      <c r="H16" s="14"/>
      <c r="I16" s="3"/>
      <c r="J16" s="3"/>
      <c r="K16" s="3"/>
    </row>
    <row r="17" spans="1:11" ht="12" customHeight="1" thickBot="1" x14ac:dyDescent="0.25">
      <c r="A17" s="15" t="s">
        <v>21</v>
      </c>
      <c r="B17" s="43">
        <f>SUM(B11:B16)</f>
        <v>0</v>
      </c>
      <c r="C17" s="15" t="s">
        <v>28</v>
      </c>
      <c r="D17" s="43">
        <f>SUM(D11:D16)</f>
        <v>0</v>
      </c>
      <c r="F17" s="16"/>
      <c r="H17" s="3"/>
      <c r="I17" s="3"/>
      <c r="J17" s="3"/>
      <c r="K17" s="3"/>
    </row>
    <row r="18" spans="1:11" s="4" customFormat="1" ht="9.9499999999999993" customHeight="1" x14ac:dyDescent="0.2">
      <c r="A18" s="34"/>
      <c r="B18" s="28"/>
      <c r="C18" s="192"/>
      <c r="D18" s="193"/>
    </row>
    <row r="19" spans="1:11" ht="15" customHeight="1" x14ac:dyDescent="0.2">
      <c r="A19" s="35" t="s">
        <v>4</v>
      </c>
      <c r="B19" s="36">
        <f>D17+B17</f>
        <v>0</v>
      </c>
      <c r="C19" s="192"/>
      <c r="D19" s="193"/>
    </row>
    <row r="20" spans="1:11" ht="15" customHeight="1" x14ac:dyDescent="0.2">
      <c r="A20" s="37" t="s">
        <v>24</v>
      </c>
      <c r="B20" s="38">
        <f>0.21*B19</f>
        <v>0</v>
      </c>
      <c r="C20" s="192"/>
      <c r="D20" s="193"/>
    </row>
    <row r="21" spans="1:11" ht="9.9499999999999993" customHeight="1" thickBot="1" x14ac:dyDescent="0.25">
      <c r="A21" s="39"/>
      <c r="B21" s="40"/>
      <c r="C21" s="192"/>
      <c r="D21" s="193"/>
    </row>
    <row r="22" spans="1:11" ht="15" customHeight="1" thickBot="1" x14ac:dyDescent="0.25">
      <c r="A22" s="86" t="s">
        <v>20</v>
      </c>
      <c r="B22" s="89">
        <f>B19+B20</f>
        <v>0</v>
      </c>
      <c r="C22" s="194"/>
      <c r="D22" s="195"/>
    </row>
    <row r="23" spans="1:11" ht="12" customHeight="1" x14ac:dyDescent="0.2">
      <c r="A23" s="31" t="s">
        <v>5</v>
      </c>
      <c r="B23" s="28"/>
      <c r="C23" s="31" t="s">
        <v>29</v>
      </c>
      <c r="D23" s="29"/>
    </row>
    <row r="24" spans="1:11" ht="12" customHeight="1" x14ac:dyDescent="0.2">
      <c r="A24" s="32" t="s">
        <v>2</v>
      </c>
      <c r="B24" s="21"/>
      <c r="C24" s="32" t="s">
        <v>2</v>
      </c>
      <c r="D24" s="41" t="s">
        <v>23</v>
      </c>
    </row>
    <row r="25" spans="1:11" ht="12" customHeight="1" x14ac:dyDescent="0.2">
      <c r="A25" s="32" t="s">
        <v>0</v>
      </c>
      <c r="B25" s="21"/>
      <c r="C25" s="32" t="s">
        <v>0</v>
      </c>
      <c r="D25" s="30">
        <f ca="1">B7</f>
        <v>45196.625794560183</v>
      </c>
    </row>
    <row r="26" spans="1:11" ht="12" customHeight="1" thickBot="1" x14ac:dyDescent="0.25">
      <c r="A26" s="33" t="s">
        <v>3</v>
      </c>
      <c r="B26" s="24"/>
      <c r="C26" s="33" t="s">
        <v>3</v>
      </c>
      <c r="D26" s="24"/>
    </row>
    <row r="27" spans="1:11" ht="12" customHeight="1" x14ac:dyDescent="0.2">
      <c r="A27" s="6"/>
      <c r="B27" s="6"/>
      <c r="C27" s="6"/>
      <c r="D27" s="6"/>
    </row>
    <row r="28" spans="1:11" ht="15" customHeight="1" x14ac:dyDescent="0.2"/>
    <row r="29" spans="1:11" s="2" customFormat="1" ht="22.5" customHeight="1" x14ac:dyDescent="0.2"/>
    <row r="31" spans="1:11" ht="12" customHeight="1" x14ac:dyDescent="0.2"/>
    <row r="32" spans="1:11" ht="16.5" customHeight="1" x14ac:dyDescent="0.2"/>
    <row r="34" spans="1:4" ht="11.25" customHeight="1" x14ac:dyDescent="0.2">
      <c r="A34" s="8"/>
      <c r="B34" s="10"/>
      <c r="C34" s="13"/>
      <c r="D34" s="13"/>
    </row>
    <row r="35" spans="1:4" ht="15" customHeight="1" x14ac:dyDescent="0.2">
      <c r="A35" s="9"/>
      <c r="B35" s="11"/>
      <c r="C35" s="13"/>
      <c r="D35" s="13"/>
    </row>
    <row r="36" spans="1:4" ht="11.25" customHeight="1" x14ac:dyDescent="0.2">
      <c r="A36" s="7"/>
      <c r="B36" s="7"/>
      <c r="C36" s="13"/>
      <c r="D36" s="13"/>
    </row>
    <row r="37" spans="1:4" ht="11.25" customHeight="1" x14ac:dyDescent="0.2">
      <c r="A37" s="12"/>
      <c r="B37" s="7"/>
      <c r="C37" s="13"/>
      <c r="D37" s="13"/>
    </row>
    <row r="38" spans="1:4" ht="11.25" customHeight="1" x14ac:dyDescent="0.2">
      <c r="A38" s="7"/>
      <c r="B38" s="7"/>
      <c r="C38" s="183"/>
      <c r="D38" s="183"/>
    </row>
    <row r="39" spans="1:4" ht="12.75" customHeight="1" x14ac:dyDescent="0.2">
      <c r="A39" s="7"/>
      <c r="B39" s="7"/>
      <c r="C39" s="182"/>
      <c r="D39" s="182"/>
    </row>
    <row r="40" spans="1:4" ht="11.25" customHeight="1" x14ac:dyDescent="0.2">
      <c r="A40" s="5"/>
      <c r="B40" s="5"/>
      <c r="C40" s="5"/>
      <c r="D40" s="5"/>
    </row>
    <row r="41" spans="1:4" ht="11.25" customHeight="1" x14ac:dyDescent="0.2">
      <c r="A41" s="5"/>
      <c r="B41" s="5"/>
      <c r="C41" s="5"/>
      <c r="D41" s="5"/>
    </row>
  </sheetData>
  <mergeCells count="10">
    <mergeCell ref="B2:D2"/>
    <mergeCell ref="C39:D39"/>
    <mergeCell ref="C38:D38"/>
    <mergeCell ref="B6:D6"/>
    <mergeCell ref="B3:D3"/>
    <mergeCell ref="B4:D4"/>
    <mergeCell ref="A10:B10"/>
    <mergeCell ref="C10:D10"/>
    <mergeCell ref="C18:D22"/>
    <mergeCell ref="B5:D5"/>
  </mergeCells>
  <printOptions horizontalCentered="1"/>
  <pageMargins left="0.39370078740157483" right="0.39370078740157483" top="0.78740157480314965" bottom="0.39370078740157483" header="0.19685039370078741" footer="0.1968503937007874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N70"/>
  <sheetViews>
    <sheetView tabSelected="1" topLeftCell="A45" zoomScale="115" zoomScaleNormal="115" zoomScaleSheetLayoutView="80" workbookViewId="0">
      <selection activeCell="J68" sqref="J68"/>
    </sheetView>
  </sheetViews>
  <sheetFormatPr defaultRowHeight="12.75" customHeight="1" x14ac:dyDescent="0.2"/>
  <cols>
    <col min="1" max="1" width="3.140625" style="51" customWidth="1"/>
    <col min="2" max="2" width="3.140625" style="50" customWidth="1"/>
    <col min="3" max="3" width="10.7109375" style="50" customWidth="1"/>
    <col min="4" max="4" width="80.7109375" style="51" customWidth="1"/>
    <col min="5" max="5" width="6.7109375" style="50" customWidth="1"/>
    <col min="6" max="6" width="8.7109375" style="52" customWidth="1"/>
    <col min="7" max="7" width="10.7109375" style="52" customWidth="1"/>
    <col min="8" max="8" width="12.7109375" style="52" customWidth="1"/>
    <col min="9" max="9" width="10.7109375" style="51" customWidth="1"/>
    <col min="10" max="10" width="14.7109375" style="158" customWidth="1"/>
    <col min="11" max="11" width="10.7109375" style="158" customWidth="1"/>
    <col min="12" max="14" width="9.140625" style="158"/>
    <col min="15" max="16384" width="9.140625" style="51"/>
  </cols>
  <sheetData>
    <row r="1" spans="2:14" ht="2.1" customHeight="1" thickBot="1" x14ac:dyDescent="0.25"/>
    <row r="2" spans="2:14" ht="30" customHeight="1" thickBot="1" x14ac:dyDescent="0.25">
      <c r="B2" s="82"/>
      <c r="C2" s="83"/>
      <c r="D2" s="150" t="s">
        <v>41</v>
      </c>
      <c r="E2" s="83"/>
      <c r="F2" s="83"/>
      <c r="G2" s="83"/>
      <c r="H2" s="83"/>
      <c r="I2" s="84"/>
    </row>
    <row r="3" spans="2:14" ht="15" customHeight="1" x14ac:dyDescent="0.2">
      <c r="B3" s="200" t="s">
        <v>26</v>
      </c>
      <c r="C3" s="201"/>
      <c r="D3" s="74" t="s">
        <v>83</v>
      </c>
      <c r="E3" s="75"/>
      <c r="F3" s="75"/>
      <c r="G3" s="75"/>
      <c r="H3" s="75"/>
      <c r="I3" s="76"/>
    </row>
    <row r="4" spans="2:14" ht="15" customHeight="1" x14ac:dyDescent="0.2">
      <c r="B4" s="90"/>
      <c r="C4" s="91" t="s">
        <v>42</v>
      </c>
      <c r="D4" s="92" t="s">
        <v>84</v>
      </c>
      <c r="E4" s="93"/>
      <c r="F4" s="93"/>
      <c r="G4" s="93"/>
      <c r="H4" s="93"/>
      <c r="I4" s="94"/>
    </row>
    <row r="5" spans="2:14" ht="15" customHeight="1" thickBot="1" x14ac:dyDescent="0.25">
      <c r="B5" s="198" t="s">
        <v>5</v>
      </c>
      <c r="C5" s="199"/>
      <c r="D5" s="77" t="s">
        <v>85</v>
      </c>
      <c r="E5" s="78"/>
      <c r="F5" s="79"/>
      <c r="G5" s="79"/>
      <c r="H5" s="80"/>
      <c r="I5" s="81"/>
    </row>
    <row r="6" spans="2:14" ht="30" customHeight="1" thickBot="1" x14ac:dyDescent="0.25">
      <c r="B6" s="56" t="s">
        <v>27</v>
      </c>
      <c r="C6" s="57" t="s">
        <v>6</v>
      </c>
      <c r="D6" s="57" t="s">
        <v>7</v>
      </c>
      <c r="E6" s="57" t="s">
        <v>8</v>
      </c>
      <c r="F6" s="58" t="s">
        <v>9</v>
      </c>
      <c r="G6" s="58" t="s">
        <v>14</v>
      </c>
      <c r="H6" s="58" t="s">
        <v>10</v>
      </c>
      <c r="I6" s="59" t="s">
        <v>37</v>
      </c>
      <c r="K6" s="159"/>
    </row>
    <row r="7" spans="2:14" ht="12.95" customHeight="1" thickBot="1" x14ac:dyDescent="0.25">
      <c r="B7" s="63"/>
      <c r="C7" s="64"/>
      <c r="D7" s="65" t="s">
        <v>39</v>
      </c>
      <c r="E7" s="66"/>
      <c r="F7" s="66"/>
      <c r="G7" s="66"/>
      <c r="H7" s="67">
        <f>SUM(H8:H18)</f>
        <v>0</v>
      </c>
      <c r="I7" s="68"/>
      <c r="K7" s="53"/>
      <c r="L7" s="53"/>
    </row>
    <row r="8" spans="2:14" ht="12.95" customHeight="1" x14ac:dyDescent="0.2">
      <c r="B8" s="98">
        <v>1</v>
      </c>
      <c r="C8" s="99" t="s">
        <v>44</v>
      </c>
      <c r="D8" s="100" t="s">
        <v>48</v>
      </c>
      <c r="E8" s="101" t="s">
        <v>31</v>
      </c>
      <c r="F8" s="101">
        <v>140</v>
      </c>
      <c r="G8" s="149"/>
      <c r="H8" s="44">
        <f t="shared" ref="H8:H18" si="0">F8*G8</f>
        <v>0</v>
      </c>
      <c r="I8" s="47" t="s">
        <v>30</v>
      </c>
      <c r="J8" s="160"/>
      <c r="K8" s="160"/>
      <c r="L8" s="160"/>
      <c r="N8" s="161"/>
    </row>
    <row r="9" spans="2:14" ht="12.95" customHeight="1" x14ac:dyDescent="0.2">
      <c r="B9" s="98">
        <v>2</v>
      </c>
      <c r="C9" s="105">
        <v>966071822</v>
      </c>
      <c r="D9" s="119" t="s">
        <v>86</v>
      </c>
      <c r="E9" s="99" t="s">
        <v>12</v>
      </c>
      <c r="F9" s="99">
        <v>6</v>
      </c>
      <c r="G9" s="174"/>
      <c r="H9" s="44">
        <f t="shared" si="0"/>
        <v>0</v>
      </c>
      <c r="I9" s="46" t="s">
        <v>118</v>
      </c>
      <c r="J9" s="160"/>
      <c r="K9" s="160"/>
      <c r="L9" s="160"/>
      <c r="N9" s="161"/>
    </row>
    <row r="10" spans="2:14" ht="12.95" customHeight="1" x14ac:dyDescent="0.2">
      <c r="B10" s="123">
        <v>3</v>
      </c>
      <c r="C10" s="105">
        <v>348401230</v>
      </c>
      <c r="D10" s="119" t="s">
        <v>87</v>
      </c>
      <c r="E10" s="99" t="s">
        <v>12</v>
      </c>
      <c r="F10" s="99">
        <v>6</v>
      </c>
      <c r="G10" s="174"/>
      <c r="H10" s="44">
        <f t="shared" si="0"/>
        <v>0</v>
      </c>
      <c r="I10" s="46" t="s">
        <v>118</v>
      </c>
      <c r="J10" s="160"/>
      <c r="K10" s="160"/>
      <c r="L10" s="160"/>
      <c r="N10" s="161"/>
    </row>
    <row r="11" spans="2:14" ht="12.95" customHeight="1" x14ac:dyDescent="0.2">
      <c r="B11" s="123">
        <v>4</v>
      </c>
      <c r="C11" s="124">
        <v>944311112</v>
      </c>
      <c r="D11" s="102" t="s">
        <v>49</v>
      </c>
      <c r="E11" s="101" t="s">
        <v>12</v>
      </c>
      <c r="F11" s="101">
        <v>16</v>
      </c>
      <c r="G11" s="174"/>
      <c r="H11" s="44">
        <f t="shared" si="0"/>
        <v>0</v>
      </c>
      <c r="I11" s="46" t="s">
        <v>118</v>
      </c>
      <c r="J11" s="160"/>
      <c r="K11" s="160"/>
      <c r="L11" s="160"/>
      <c r="N11" s="161"/>
    </row>
    <row r="12" spans="2:14" ht="12.95" customHeight="1" x14ac:dyDescent="0.2">
      <c r="B12" s="123">
        <v>5</v>
      </c>
      <c r="C12" s="120">
        <v>944311211</v>
      </c>
      <c r="D12" s="104" t="s">
        <v>50</v>
      </c>
      <c r="E12" s="101" t="s">
        <v>81</v>
      </c>
      <c r="F12" s="101">
        <v>976</v>
      </c>
      <c r="G12" s="141"/>
      <c r="H12" s="44">
        <f t="shared" ref="H12" si="1">F12*G12</f>
        <v>0</v>
      </c>
      <c r="I12" s="46" t="s">
        <v>118</v>
      </c>
      <c r="J12" s="160"/>
      <c r="K12" s="160"/>
      <c r="L12" s="160"/>
      <c r="N12" s="161"/>
    </row>
    <row r="13" spans="2:14" ht="12.95" customHeight="1" x14ac:dyDescent="0.2">
      <c r="B13" s="123">
        <v>6</v>
      </c>
      <c r="C13" s="120">
        <v>944311812</v>
      </c>
      <c r="D13" s="104" t="s">
        <v>51</v>
      </c>
      <c r="E13" s="105" t="s">
        <v>12</v>
      </c>
      <c r="F13" s="105">
        <v>16</v>
      </c>
      <c r="G13" s="176"/>
      <c r="H13" s="44">
        <f t="shared" si="0"/>
        <v>0</v>
      </c>
      <c r="I13" s="46" t="s">
        <v>118</v>
      </c>
      <c r="J13" s="160"/>
      <c r="K13" s="160"/>
      <c r="L13" s="160"/>
      <c r="N13" s="161"/>
    </row>
    <row r="14" spans="2:14" ht="12.95" customHeight="1" x14ac:dyDescent="0.2">
      <c r="B14" s="98">
        <v>7</v>
      </c>
      <c r="C14" s="124">
        <v>944511111</v>
      </c>
      <c r="D14" s="100" t="s">
        <v>88</v>
      </c>
      <c r="E14" s="101" t="s">
        <v>31</v>
      </c>
      <c r="F14" s="101">
        <v>24</v>
      </c>
      <c r="G14" s="176"/>
      <c r="H14" s="44">
        <f t="shared" si="0"/>
        <v>0</v>
      </c>
      <c r="I14" s="46" t="s">
        <v>118</v>
      </c>
      <c r="J14" s="160"/>
      <c r="K14" s="160"/>
      <c r="L14" s="160"/>
      <c r="N14" s="161"/>
    </row>
    <row r="15" spans="2:14" ht="12.95" customHeight="1" x14ac:dyDescent="0.2">
      <c r="B15" s="98">
        <v>8</v>
      </c>
      <c r="C15" s="120">
        <v>944511211</v>
      </c>
      <c r="D15" s="104" t="s">
        <v>89</v>
      </c>
      <c r="E15" s="105" t="s">
        <v>93</v>
      </c>
      <c r="F15" s="105">
        <v>1464</v>
      </c>
      <c r="G15" s="177"/>
      <c r="H15" s="44">
        <f t="shared" si="0"/>
        <v>0</v>
      </c>
      <c r="I15" s="46" t="s">
        <v>118</v>
      </c>
      <c r="J15" s="160"/>
      <c r="K15" s="160"/>
      <c r="L15" s="160"/>
      <c r="N15" s="161"/>
    </row>
    <row r="16" spans="2:14" ht="12.95" customHeight="1" x14ac:dyDescent="0.2">
      <c r="B16" s="98">
        <v>9</v>
      </c>
      <c r="C16" s="120">
        <v>944511811</v>
      </c>
      <c r="D16" s="100" t="s">
        <v>90</v>
      </c>
      <c r="E16" s="105" t="s">
        <v>31</v>
      </c>
      <c r="F16" s="105">
        <v>24</v>
      </c>
      <c r="G16" s="176"/>
      <c r="H16" s="44">
        <f t="shared" si="0"/>
        <v>0</v>
      </c>
      <c r="I16" s="46" t="s">
        <v>118</v>
      </c>
      <c r="J16" s="160"/>
      <c r="K16" s="160"/>
      <c r="L16" s="160"/>
      <c r="N16" s="161"/>
    </row>
    <row r="17" spans="2:14" ht="12.95" customHeight="1" x14ac:dyDescent="0.2">
      <c r="B17" s="98">
        <v>10</v>
      </c>
      <c r="C17" s="120">
        <v>765142811</v>
      </c>
      <c r="D17" s="104" t="s">
        <v>91</v>
      </c>
      <c r="E17" s="105" t="s">
        <v>31</v>
      </c>
      <c r="F17" s="105">
        <v>8</v>
      </c>
      <c r="G17" s="176"/>
      <c r="H17" s="44">
        <f t="shared" si="0"/>
        <v>0</v>
      </c>
      <c r="I17" s="46" t="s">
        <v>118</v>
      </c>
      <c r="J17" s="160"/>
      <c r="K17" s="160"/>
      <c r="L17" s="160"/>
      <c r="N17" s="161"/>
    </row>
    <row r="18" spans="2:14" ht="12.95" customHeight="1" thickBot="1" x14ac:dyDescent="0.25">
      <c r="B18" s="98">
        <v>11</v>
      </c>
      <c r="C18" s="120">
        <v>765142051</v>
      </c>
      <c r="D18" s="100" t="s">
        <v>92</v>
      </c>
      <c r="E18" s="105" t="s">
        <v>31</v>
      </c>
      <c r="F18" s="105">
        <v>8</v>
      </c>
      <c r="G18" s="176"/>
      <c r="H18" s="44">
        <f t="shared" si="0"/>
        <v>0</v>
      </c>
      <c r="I18" s="46" t="s">
        <v>118</v>
      </c>
      <c r="J18" s="160"/>
      <c r="K18" s="160"/>
      <c r="L18" s="160"/>
      <c r="N18" s="161"/>
    </row>
    <row r="19" spans="2:14" s="60" customFormat="1" ht="12.95" customHeight="1" thickBot="1" x14ac:dyDescent="0.25">
      <c r="B19" s="63"/>
      <c r="C19" s="64"/>
      <c r="D19" s="65" t="s">
        <v>52</v>
      </c>
      <c r="E19" s="66"/>
      <c r="F19" s="66"/>
      <c r="G19" s="66"/>
      <c r="H19" s="67">
        <f>SUM(H20:H26)</f>
        <v>0</v>
      </c>
      <c r="I19" s="68"/>
      <c r="J19" s="162"/>
      <c r="K19" s="48"/>
      <c r="L19" s="49"/>
      <c r="M19" s="162"/>
      <c r="N19" s="161"/>
    </row>
    <row r="20" spans="2:14" s="60" customFormat="1" ht="12.95" customHeight="1" x14ac:dyDescent="0.2">
      <c r="B20" s="98">
        <v>12</v>
      </c>
      <c r="C20" s="103">
        <v>112151112</v>
      </c>
      <c r="D20" s="104" t="s">
        <v>75</v>
      </c>
      <c r="E20" s="105" t="s">
        <v>11</v>
      </c>
      <c r="F20" s="101">
        <v>4</v>
      </c>
      <c r="G20" s="176"/>
      <c r="H20" s="44">
        <f t="shared" ref="H20:H21" si="2">F20*G20</f>
        <v>0</v>
      </c>
      <c r="I20" s="46" t="s">
        <v>118</v>
      </c>
      <c r="J20" s="163"/>
      <c r="K20" s="163"/>
      <c r="L20" s="163"/>
      <c r="M20" s="162"/>
      <c r="N20" s="161"/>
    </row>
    <row r="21" spans="2:14" s="60" customFormat="1" ht="12.95" customHeight="1" x14ac:dyDescent="0.2">
      <c r="B21" s="98">
        <v>13</v>
      </c>
      <c r="C21" s="103">
        <v>112211272</v>
      </c>
      <c r="D21" s="104" t="s">
        <v>76</v>
      </c>
      <c r="E21" s="105" t="s">
        <v>11</v>
      </c>
      <c r="F21" s="99">
        <v>4</v>
      </c>
      <c r="G21" s="176"/>
      <c r="H21" s="44">
        <f t="shared" si="2"/>
        <v>0</v>
      </c>
      <c r="I21" s="46" t="s">
        <v>118</v>
      </c>
      <c r="J21" s="163"/>
      <c r="K21" s="163"/>
      <c r="L21" s="163"/>
      <c r="M21" s="162"/>
      <c r="N21" s="161"/>
    </row>
    <row r="22" spans="2:14" s="60" customFormat="1" ht="26.1" customHeight="1" x14ac:dyDescent="0.2">
      <c r="B22" s="98">
        <v>14</v>
      </c>
      <c r="C22" s="103">
        <v>155211112</v>
      </c>
      <c r="D22" s="104" t="s">
        <v>53</v>
      </c>
      <c r="E22" s="105" t="s">
        <v>31</v>
      </c>
      <c r="F22" s="99">
        <v>250</v>
      </c>
      <c r="G22" s="176"/>
      <c r="H22" s="44">
        <f t="shared" ref="H22:H24" si="3">F22*G22</f>
        <v>0</v>
      </c>
      <c r="I22" s="46" t="s">
        <v>118</v>
      </c>
      <c r="J22" s="163"/>
      <c r="K22" s="163"/>
      <c r="L22" s="163"/>
      <c r="M22" s="162"/>
      <c r="N22" s="161"/>
    </row>
    <row r="23" spans="2:14" s="60" customFormat="1" ht="26.1" customHeight="1" x14ac:dyDescent="0.2">
      <c r="B23" s="98">
        <v>15</v>
      </c>
      <c r="C23" s="142" t="s">
        <v>106</v>
      </c>
      <c r="D23" s="147" t="s">
        <v>107</v>
      </c>
      <c r="E23" s="148" t="s">
        <v>54</v>
      </c>
      <c r="F23" s="101">
        <v>4.3000000000000007</v>
      </c>
      <c r="G23" s="176"/>
      <c r="H23" s="44">
        <f t="shared" si="3"/>
        <v>0</v>
      </c>
      <c r="I23" s="46" t="s">
        <v>30</v>
      </c>
      <c r="J23" s="163"/>
      <c r="K23" s="163"/>
      <c r="L23" s="163"/>
      <c r="M23" s="162"/>
      <c r="N23" s="161"/>
    </row>
    <row r="24" spans="2:14" s="60" customFormat="1" ht="12.95" customHeight="1" x14ac:dyDescent="0.2">
      <c r="B24" s="98">
        <v>16</v>
      </c>
      <c r="C24" s="105">
        <v>155211122</v>
      </c>
      <c r="D24" s="106" t="s">
        <v>55</v>
      </c>
      <c r="E24" s="101" t="s">
        <v>54</v>
      </c>
      <c r="F24" s="101">
        <v>76.3</v>
      </c>
      <c r="G24" s="176"/>
      <c r="H24" s="44">
        <f t="shared" si="3"/>
        <v>0</v>
      </c>
      <c r="I24" s="46" t="s">
        <v>118</v>
      </c>
      <c r="J24" s="160"/>
      <c r="K24" s="160"/>
      <c r="L24" s="160"/>
      <c r="M24" s="162"/>
      <c r="N24" s="161"/>
    </row>
    <row r="25" spans="2:14" s="60" customFormat="1" ht="26.1" customHeight="1" x14ac:dyDescent="0.2">
      <c r="B25" s="98">
        <v>17</v>
      </c>
      <c r="C25" s="105">
        <v>155211311</v>
      </c>
      <c r="D25" s="95" t="s">
        <v>56</v>
      </c>
      <c r="E25" s="105" t="s">
        <v>54</v>
      </c>
      <c r="F25" s="105">
        <v>6</v>
      </c>
      <c r="G25" s="176"/>
      <c r="H25" s="44">
        <f t="shared" ref="H25:H26" si="4">F25*G25</f>
        <v>0</v>
      </c>
      <c r="I25" s="46" t="s">
        <v>118</v>
      </c>
      <c r="J25" s="160"/>
      <c r="K25" s="160"/>
      <c r="L25" s="160"/>
      <c r="M25" s="162"/>
      <c r="N25" s="161"/>
    </row>
    <row r="26" spans="2:14" ht="26.1" customHeight="1" thickBot="1" x14ac:dyDescent="0.25">
      <c r="B26" s="98">
        <v>18</v>
      </c>
      <c r="C26" s="103">
        <v>122211101</v>
      </c>
      <c r="D26" s="104" t="s">
        <v>94</v>
      </c>
      <c r="E26" s="107" t="s">
        <v>54</v>
      </c>
      <c r="F26" s="101">
        <v>68.5</v>
      </c>
      <c r="G26" s="176"/>
      <c r="H26" s="44">
        <f t="shared" si="4"/>
        <v>0</v>
      </c>
      <c r="I26" s="46" t="s">
        <v>118</v>
      </c>
      <c r="J26" s="160"/>
      <c r="K26" s="160"/>
      <c r="L26" s="160"/>
      <c r="N26" s="161"/>
    </row>
    <row r="27" spans="2:14" s="60" customFormat="1" ht="12.95" customHeight="1" thickBot="1" x14ac:dyDescent="0.25">
      <c r="B27" s="63"/>
      <c r="C27" s="64"/>
      <c r="D27" s="69" t="s">
        <v>57</v>
      </c>
      <c r="E27" s="64"/>
      <c r="F27" s="64"/>
      <c r="G27" s="70"/>
      <c r="H27" s="71">
        <f>SUM(H28:H34)</f>
        <v>0</v>
      </c>
      <c r="I27" s="68"/>
      <c r="J27" s="162"/>
      <c r="K27" s="53"/>
      <c r="L27" s="49"/>
      <c r="M27" s="162"/>
      <c r="N27" s="161"/>
    </row>
    <row r="28" spans="2:14" s="60" customFormat="1" ht="26.1" customHeight="1" x14ac:dyDescent="0.2">
      <c r="B28" s="98">
        <v>19</v>
      </c>
      <c r="C28" s="101">
        <v>155213612</v>
      </c>
      <c r="D28" s="96" t="s">
        <v>58</v>
      </c>
      <c r="E28" s="121" t="s">
        <v>11</v>
      </c>
      <c r="F28" s="101">
        <v>115</v>
      </c>
      <c r="G28" s="45"/>
      <c r="H28" s="44">
        <f t="shared" ref="H28:H69" si="5">F28*G28</f>
        <v>0</v>
      </c>
      <c r="I28" s="46" t="s">
        <v>118</v>
      </c>
      <c r="J28" s="160"/>
      <c r="K28" s="160"/>
      <c r="L28" s="160"/>
      <c r="M28" s="162"/>
      <c r="N28" s="161"/>
    </row>
    <row r="29" spans="2:14" s="60" customFormat="1" ht="12.95" customHeight="1" x14ac:dyDescent="0.2">
      <c r="B29" s="98">
        <v>20</v>
      </c>
      <c r="C29" s="105">
        <v>789321120</v>
      </c>
      <c r="D29" s="95" t="s">
        <v>45</v>
      </c>
      <c r="E29" s="105" t="s">
        <v>31</v>
      </c>
      <c r="F29" s="99">
        <v>47</v>
      </c>
      <c r="G29" s="44"/>
      <c r="H29" s="44">
        <f t="shared" si="5"/>
        <v>0</v>
      </c>
      <c r="I29" s="46" t="s">
        <v>118</v>
      </c>
      <c r="J29" s="160"/>
      <c r="K29" s="160"/>
      <c r="L29" s="160"/>
      <c r="M29" s="162"/>
      <c r="N29" s="161"/>
    </row>
    <row r="30" spans="2:14" s="60" customFormat="1" ht="12.95" customHeight="1" x14ac:dyDescent="0.2">
      <c r="B30" s="98">
        <v>21</v>
      </c>
      <c r="C30" s="105">
        <v>155214111</v>
      </c>
      <c r="D30" s="111" t="s">
        <v>46</v>
      </c>
      <c r="E30" s="105" t="s">
        <v>31</v>
      </c>
      <c r="F30" s="99">
        <v>439</v>
      </c>
      <c r="G30" s="44"/>
      <c r="H30" s="44">
        <f t="shared" si="5"/>
        <v>0</v>
      </c>
      <c r="I30" s="46" t="s">
        <v>118</v>
      </c>
      <c r="J30" s="160"/>
      <c r="K30" s="160"/>
      <c r="L30" s="160"/>
      <c r="M30" s="162"/>
      <c r="N30" s="161"/>
    </row>
    <row r="31" spans="2:14" s="60" customFormat="1" ht="12.95" customHeight="1" x14ac:dyDescent="0.2">
      <c r="B31" s="98">
        <v>22</v>
      </c>
      <c r="C31" s="105">
        <v>31319090</v>
      </c>
      <c r="D31" s="95" t="s">
        <v>95</v>
      </c>
      <c r="E31" s="105" t="s">
        <v>31</v>
      </c>
      <c r="F31" s="101">
        <v>528</v>
      </c>
      <c r="G31" s="44"/>
      <c r="H31" s="44">
        <f t="shared" si="5"/>
        <v>0</v>
      </c>
      <c r="I31" s="46" t="s">
        <v>118</v>
      </c>
      <c r="J31" s="160"/>
      <c r="K31" s="160"/>
      <c r="L31" s="160"/>
      <c r="M31" s="162"/>
      <c r="N31" s="161"/>
    </row>
    <row r="32" spans="2:14" s="60" customFormat="1" ht="12.95" customHeight="1" x14ac:dyDescent="0.2">
      <c r="B32" s="98">
        <v>23</v>
      </c>
      <c r="C32" s="105">
        <v>155214211</v>
      </c>
      <c r="D32" s="95" t="s">
        <v>47</v>
      </c>
      <c r="E32" s="110" t="s">
        <v>12</v>
      </c>
      <c r="F32" s="101">
        <v>343</v>
      </c>
      <c r="G32" s="44"/>
      <c r="H32" s="44">
        <f t="shared" si="5"/>
        <v>0</v>
      </c>
      <c r="I32" s="46" t="s">
        <v>118</v>
      </c>
      <c r="J32" s="160"/>
      <c r="K32" s="160"/>
      <c r="L32" s="160"/>
      <c r="M32" s="162"/>
      <c r="N32" s="161"/>
    </row>
    <row r="33" spans="2:14" s="60" customFormat="1" ht="12.95" customHeight="1" x14ac:dyDescent="0.2">
      <c r="B33" s="98">
        <v>24</v>
      </c>
      <c r="C33" s="105">
        <v>31452106</v>
      </c>
      <c r="D33" s="95" t="s">
        <v>96</v>
      </c>
      <c r="E33" s="110" t="s">
        <v>12</v>
      </c>
      <c r="F33" s="105">
        <v>222</v>
      </c>
      <c r="G33" s="44"/>
      <c r="H33" s="44">
        <f t="shared" ref="H33" si="6">F33*G33</f>
        <v>0</v>
      </c>
      <c r="I33" s="46" t="s">
        <v>118</v>
      </c>
      <c r="J33" s="160"/>
      <c r="K33" s="160"/>
      <c r="L33" s="160"/>
      <c r="M33" s="162"/>
      <c r="N33" s="161"/>
    </row>
    <row r="34" spans="2:14" s="60" customFormat="1" ht="12.95" customHeight="1" thickBot="1" x14ac:dyDescent="0.25">
      <c r="B34" s="98">
        <v>25</v>
      </c>
      <c r="C34" s="122">
        <v>31452107</v>
      </c>
      <c r="D34" s="95" t="s">
        <v>97</v>
      </c>
      <c r="E34" s="110" t="s">
        <v>12</v>
      </c>
      <c r="F34" s="101">
        <v>191</v>
      </c>
      <c r="G34" s="44"/>
      <c r="H34" s="44">
        <f t="shared" ref="H34" si="7">F34*G34</f>
        <v>0</v>
      </c>
      <c r="I34" s="46" t="s">
        <v>118</v>
      </c>
      <c r="J34" s="160"/>
      <c r="K34" s="160"/>
      <c r="L34" s="160"/>
      <c r="M34" s="162"/>
      <c r="N34" s="161"/>
    </row>
    <row r="35" spans="2:14" s="60" customFormat="1" ht="12.95" customHeight="1" thickBot="1" x14ac:dyDescent="0.25">
      <c r="B35" s="72"/>
      <c r="C35" s="64"/>
      <c r="D35" s="69" t="s">
        <v>80</v>
      </c>
      <c r="E35" s="64"/>
      <c r="F35" s="64"/>
      <c r="G35" s="73"/>
      <c r="H35" s="71">
        <f>SUM(H36:H55)</f>
        <v>0</v>
      </c>
      <c r="I35" s="68"/>
      <c r="J35" s="162"/>
      <c r="K35" s="53"/>
      <c r="L35" s="53"/>
      <c r="M35" s="162"/>
      <c r="N35" s="161"/>
    </row>
    <row r="36" spans="2:14" s="60" customFormat="1" ht="26.1" customHeight="1" x14ac:dyDescent="0.2">
      <c r="B36" s="127">
        <v>26</v>
      </c>
      <c r="C36" s="108">
        <v>155212114</v>
      </c>
      <c r="D36" s="109" t="s">
        <v>59</v>
      </c>
      <c r="E36" s="108" t="s">
        <v>12</v>
      </c>
      <c r="F36" s="168">
        <v>17.600000000000001</v>
      </c>
      <c r="G36" s="173"/>
      <c r="H36" s="97">
        <f t="shared" ref="H36:H55" si="8">F36*G36</f>
        <v>0</v>
      </c>
      <c r="I36" s="46" t="s">
        <v>118</v>
      </c>
      <c r="J36" s="164"/>
      <c r="K36" s="164"/>
      <c r="L36" s="164"/>
      <c r="M36" s="162"/>
      <c r="N36" s="161"/>
    </row>
    <row r="37" spans="2:14" s="60" customFormat="1" ht="26.1" customHeight="1" x14ac:dyDescent="0.2">
      <c r="B37" s="125">
        <v>27</v>
      </c>
      <c r="C37" s="110">
        <v>155212344</v>
      </c>
      <c r="D37" s="111" t="s">
        <v>60</v>
      </c>
      <c r="E37" s="110" t="s">
        <v>12</v>
      </c>
      <c r="F37" s="99">
        <v>27.5</v>
      </c>
      <c r="G37" s="112"/>
      <c r="H37" s="44">
        <f t="shared" si="8"/>
        <v>0</v>
      </c>
      <c r="I37" s="46" t="s">
        <v>118</v>
      </c>
      <c r="J37" s="164"/>
      <c r="K37" s="164"/>
      <c r="L37" s="164"/>
      <c r="M37" s="162"/>
      <c r="N37" s="161"/>
    </row>
    <row r="38" spans="2:14" s="60" customFormat="1" ht="26.1" customHeight="1" x14ac:dyDescent="0.2">
      <c r="B38" s="125">
        <v>28</v>
      </c>
      <c r="C38" s="110">
        <v>122211101</v>
      </c>
      <c r="D38" s="104" t="s">
        <v>94</v>
      </c>
      <c r="E38" s="105" t="s">
        <v>54</v>
      </c>
      <c r="F38" s="99">
        <v>4.1000000000000005</v>
      </c>
      <c r="G38" s="112"/>
      <c r="H38" s="44">
        <f t="shared" si="8"/>
        <v>0</v>
      </c>
      <c r="I38" s="46" t="s">
        <v>118</v>
      </c>
      <c r="J38" s="164"/>
      <c r="K38" s="164"/>
      <c r="L38" s="164"/>
      <c r="M38" s="162"/>
      <c r="N38" s="161"/>
    </row>
    <row r="39" spans="2:14" s="60" customFormat="1" ht="26.1" customHeight="1" x14ac:dyDescent="0.2">
      <c r="B39" s="125">
        <v>29</v>
      </c>
      <c r="C39" s="110">
        <v>275311127</v>
      </c>
      <c r="D39" s="111" t="s">
        <v>61</v>
      </c>
      <c r="E39" s="105" t="s">
        <v>54</v>
      </c>
      <c r="F39" s="101">
        <v>4.1000000000000005</v>
      </c>
      <c r="G39" s="112"/>
      <c r="H39" s="44">
        <f t="shared" si="8"/>
        <v>0</v>
      </c>
      <c r="I39" s="46" t="s">
        <v>118</v>
      </c>
      <c r="J39" s="164"/>
      <c r="K39" s="164"/>
      <c r="L39" s="164"/>
      <c r="M39" s="162"/>
      <c r="N39" s="161"/>
    </row>
    <row r="40" spans="2:14" s="60" customFormat="1" ht="26.1" customHeight="1" x14ac:dyDescent="0.2">
      <c r="B40" s="125">
        <v>30</v>
      </c>
      <c r="C40" s="110">
        <v>155214411</v>
      </c>
      <c r="D40" s="111" t="s">
        <v>98</v>
      </c>
      <c r="E40" s="110" t="s">
        <v>11</v>
      </c>
      <c r="F40" s="101">
        <v>25</v>
      </c>
      <c r="G40" s="112"/>
      <c r="H40" s="44">
        <f t="shared" si="8"/>
        <v>0</v>
      </c>
      <c r="I40" s="46" t="s">
        <v>118</v>
      </c>
      <c r="J40" s="164"/>
      <c r="K40" s="164"/>
      <c r="L40" s="164"/>
      <c r="M40" s="162"/>
      <c r="N40" s="161"/>
    </row>
    <row r="41" spans="2:14" s="60" customFormat="1" ht="26.1" customHeight="1" x14ac:dyDescent="0.2">
      <c r="B41" s="125">
        <v>31</v>
      </c>
      <c r="C41" s="110">
        <v>155214511</v>
      </c>
      <c r="D41" s="95" t="s">
        <v>99</v>
      </c>
      <c r="E41" s="110" t="s">
        <v>11</v>
      </c>
      <c r="F41" s="105">
        <v>16</v>
      </c>
      <c r="G41" s="112"/>
      <c r="H41" s="44">
        <f t="shared" si="8"/>
        <v>0</v>
      </c>
      <c r="I41" s="46" t="s">
        <v>118</v>
      </c>
      <c r="J41" s="164"/>
      <c r="K41" s="164"/>
      <c r="L41" s="164"/>
      <c r="M41" s="162"/>
      <c r="N41" s="161"/>
    </row>
    <row r="42" spans="2:14" s="60" customFormat="1" ht="26.1" customHeight="1" x14ac:dyDescent="0.2">
      <c r="B42" s="125">
        <v>32</v>
      </c>
      <c r="C42" s="110">
        <v>155213312</v>
      </c>
      <c r="D42" s="95" t="s">
        <v>79</v>
      </c>
      <c r="E42" s="110" t="s">
        <v>11</v>
      </c>
      <c r="F42" s="101">
        <v>16</v>
      </c>
      <c r="G42" s="112"/>
      <c r="H42" s="44">
        <f t="shared" si="8"/>
        <v>0</v>
      </c>
      <c r="I42" s="46" t="s">
        <v>118</v>
      </c>
      <c r="J42" s="164"/>
      <c r="K42" s="164"/>
      <c r="L42" s="164"/>
      <c r="M42" s="162"/>
      <c r="N42" s="161"/>
    </row>
    <row r="43" spans="2:14" s="60" customFormat="1" ht="12.95" customHeight="1" x14ac:dyDescent="0.2">
      <c r="B43" s="125">
        <v>33</v>
      </c>
      <c r="C43" s="110">
        <v>789321120</v>
      </c>
      <c r="D43" s="111" t="s">
        <v>45</v>
      </c>
      <c r="E43" s="105" t="s">
        <v>31</v>
      </c>
      <c r="F43" s="101">
        <v>22</v>
      </c>
      <c r="G43" s="112"/>
      <c r="H43" s="44">
        <f t="shared" si="8"/>
        <v>0</v>
      </c>
      <c r="I43" s="46" t="s">
        <v>118</v>
      </c>
      <c r="J43" s="164"/>
      <c r="K43" s="164"/>
      <c r="L43" s="164"/>
      <c r="M43" s="162"/>
      <c r="N43" s="161"/>
    </row>
    <row r="44" spans="2:14" s="60" customFormat="1" ht="12.95" customHeight="1" x14ac:dyDescent="0.2">
      <c r="B44" s="125">
        <v>34</v>
      </c>
      <c r="C44" s="110">
        <v>281604111</v>
      </c>
      <c r="D44" s="111" t="s">
        <v>100</v>
      </c>
      <c r="E44" s="110" t="s">
        <v>13</v>
      </c>
      <c r="F44" s="99">
        <v>3.6</v>
      </c>
      <c r="G44" s="112"/>
      <c r="H44" s="44">
        <f t="shared" si="8"/>
        <v>0</v>
      </c>
      <c r="I44" s="46" t="s">
        <v>118</v>
      </c>
      <c r="J44" s="164"/>
      <c r="K44" s="164"/>
      <c r="L44" s="164"/>
      <c r="M44" s="162"/>
      <c r="N44" s="161"/>
    </row>
    <row r="45" spans="2:14" s="60" customFormat="1" ht="12.95" customHeight="1" x14ac:dyDescent="0.2">
      <c r="B45" s="125">
        <v>35</v>
      </c>
      <c r="C45" s="110">
        <v>155214521</v>
      </c>
      <c r="D45" s="111" t="s">
        <v>62</v>
      </c>
      <c r="E45" s="105" t="s">
        <v>31</v>
      </c>
      <c r="F45" s="99">
        <v>74</v>
      </c>
      <c r="G45" s="112"/>
      <c r="H45" s="44">
        <f t="shared" si="8"/>
        <v>0</v>
      </c>
      <c r="I45" s="46" t="s">
        <v>118</v>
      </c>
      <c r="J45" s="164"/>
      <c r="K45" s="164"/>
      <c r="L45" s="164"/>
      <c r="M45" s="162"/>
      <c r="N45" s="161"/>
    </row>
    <row r="46" spans="2:14" s="60" customFormat="1" ht="12.95" customHeight="1" x14ac:dyDescent="0.2">
      <c r="B46" s="125">
        <v>36</v>
      </c>
      <c r="C46" s="110">
        <v>31319110</v>
      </c>
      <c r="D46" s="111" t="s">
        <v>77</v>
      </c>
      <c r="E46" s="105" t="s">
        <v>31</v>
      </c>
      <c r="F46" s="101">
        <v>90</v>
      </c>
      <c r="G46" s="112"/>
      <c r="H46" s="44">
        <f t="shared" si="8"/>
        <v>0</v>
      </c>
      <c r="I46" s="46" t="s">
        <v>118</v>
      </c>
      <c r="J46" s="164"/>
      <c r="K46" s="164"/>
      <c r="L46" s="164"/>
      <c r="M46" s="162"/>
      <c r="N46" s="161"/>
    </row>
    <row r="47" spans="2:14" s="60" customFormat="1" ht="12.95" customHeight="1" x14ac:dyDescent="0.2">
      <c r="B47" s="125">
        <v>37</v>
      </c>
      <c r="C47" s="110">
        <v>155214525</v>
      </c>
      <c r="D47" s="111" t="s">
        <v>63</v>
      </c>
      <c r="E47" s="110" t="s">
        <v>12</v>
      </c>
      <c r="F47" s="105">
        <v>185</v>
      </c>
      <c r="G47" s="112"/>
      <c r="H47" s="44">
        <f t="shared" si="8"/>
        <v>0</v>
      </c>
      <c r="I47" s="46" t="s">
        <v>118</v>
      </c>
      <c r="J47" s="164"/>
      <c r="K47" s="164"/>
      <c r="L47" s="164"/>
      <c r="M47" s="162"/>
      <c r="N47" s="161"/>
    </row>
    <row r="48" spans="2:14" s="60" customFormat="1" ht="12.95" customHeight="1" x14ac:dyDescent="0.2">
      <c r="B48" s="131">
        <v>38</v>
      </c>
      <c r="C48" s="122">
        <v>31452107</v>
      </c>
      <c r="D48" s="95" t="s">
        <v>97</v>
      </c>
      <c r="E48" s="110" t="s">
        <v>12</v>
      </c>
      <c r="F48" s="105">
        <v>222</v>
      </c>
      <c r="G48" s="44"/>
      <c r="H48" s="44">
        <f t="shared" si="8"/>
        <v>0</v>
      </c>
      <c r="I48" s="46" t="s">
        <v>118</v>
      </c>
      <c r="J48" s="160"/>
      <c r="K48" s="160"/>
      <c r="L48" s="160"/>
      <c r="M48" s="162"/>
      <c r="N48" s="161"/>
    </row>
    <row r="49" spans="2:14" s="60" customFormat="1" ht="12.95" customHeight="1" x14ac:dyDescent="0.2">
      <c r="B49" s="125">
        <v>39</v>
      </c>
      <c r="C49" s="99">
        <v>122211101</v>
      </c>
      <c r="D49" s="170" t="s">
        <v>108</v>
      </c>
      <c r="E49" s="171" t="s">
        <v>54</v>
      </c>
      <c r="F49" s="178">
        <v>0.9</v>
      </c>
      <c r="G49" s="174"/>
      <c r="H49" s="172">
        <f t="shared" si="8"/>
        <v>0</v>
      </c>
      <c r="I49" s="46" t="s">
        <v>118</v>
      </c>
      <c r="J49" s="160"/>
      <c r="K49" s="160"/>
      <c r="L49" s="160"/>
      <c r="M49" s="162"/>
      <c r="N49" s="161"/>
    </row>
    <row r="50" spans="2:14" s="60" customFormat="1" ht="12.95" customHeight="1" x14ac:dyDescent="0.2">
      <c r="B50" s="131">
        <v>40</v>
      </c>
      <c r="C50" s="105">
        <v>338171123</v>
      </c>
      <c r="D50" s="151" t="s">
        <v>109</v>
      </c>
      <c r="E50" s="105" t="s">
        <v>11</v>
      </c>
      <c r="F50" s="178">
        <v>14</v>
      </c>
      <c r="G50" s="174"/>
      <c r="H50" s="154">
        <f t="shared" si="8"/>
        <v>0</v>
      </c>
      <c r="I50" s="46" t="s">
        <v>118</v>
      </c>
      <c r="J50" s="160"/>
      <c r="K50" s="160"/>
      <c r="L50" s="160"/>
      <c r="M50" s="162"/>
      <c r="N50" s="161"/>
    </row>
    <row r="51" spans="2:14" s="60" customFormat="1" ht="25.5" customHeight="1" x14ac:dyDescent="0.2">
      <c r="B51" s="131">
        <v>41</v>
      </c>
      <c r="C51" s="105" t="s">
        <v>110</v>
      </c>
      <c r="D51" s="95" t="s">
        <v>111</v>
      </c>
      <c r="E51" s="105" t="s">
        <v>11</v>
      </c>
      <c r="F51" s="178">
        <v>10</v>
      </c>
      <c r="G51" s="174"/>
      <c r="H51" s="154">
        <f t="shared" si="8"/>
        <v>0</v>
      </c>
      <c r="I51" s="155" t="s">
        <v>30</v>
      </c>
      <c r="J51" s="160"/>
      <c r="K51" s="160"/>
      <c r="L51" s="160"/>
      <c r="M51" s="162"/>
      <c r="N51" s="161"/>
    </row>
    <row r="52" spans="2:14" s="60" customFormat="1" ht="12.95" customHeight="1" x14ac:dyDescent="0.2">
      <c r="B52" s="131">
        <v>42</v>
      </c>
      <c r="C52" s="105" t="s">
        <v>112</v>
      </c>
      <c r="D52" s="106" t="s">
        <v>113</v>
      </c>
      <c r="E52" s="105" t="s">
        <v>11</v>
      </c>
      <c r="F52" s="178">
        <v>4</v>
      </c>
      <c r="G52" s="174"/>
      <c r="H52" s="154">
        <f t="shared" si="8"/>
        <v>0</v>
      </c>
      <c r="I52" s="155" t="s">
        <v>30</v>
      </c>
      <c r="J52" s="160"/>
      <c r="K52" s="160"/>
      <c r="L52" s="160"/>
      <c r="M52" s="162"/>
      <c r="N52" s="161"/>
    </row>
    <row r="53" spans="2:14" s="60" customFormat="1" ht="12.95" customHeight="1" x14ac:dyDescent="0.2">
      <c r="B53" s="131">
        <v>43</v>
      </c>
      <c r="C53" s="105">
        <v>348401130</v>
      </c>
      <c r="D53" s="106" t="s">
        <v>114</v>
      </c>
      <c r="E53" s="105" t="s">
        <v>12</v>
      </c>
      <c r="F53" s="178">
        <v>16.5</v>
      </c>
      <c r="G53" s="174"/>
      <c r="H53" s="154">
        <f t="shared" si="8"/>
        <v>0</v>
      </c>
      <c r="I53" s="46" t="s">
        <v>118</v>
      </c>
      <c r="J53" s="160"/>
      <c r="K53" s="160"/>
      <c r="L53" s="160"/>
      <c r="M53" s="162"/>
      <c r="N53" s="161"/>
    </row>
    <row r="54" spans="2:14" s="60" customFormat="1" ht="12.95" customHeight="1" x14ac:dyDescent="0.2">
      <c r="B54" s="131">
        <v>44</v>
      </c>
      <c r="C54" s="105" t="s">
        <v>115</v>
      </c>
      <c r="D54" s="106" t="s">
        <v>116</v>
      </c>
      <c r="E54" s="105" t="s">
        <v>31</v>
      </c>
      <c r="F54" s="178">
        <v>40</v>
      </c>
      <c r="G54" s="174"/>
      <c r="H54" s="154">
        <f t="shared" si="8"/>
        <v>0</v>
      </c>
      <c r="I54" s="156" t="s">
        <v>30</v>
      </c>
      <c r="J54" s="160"/>
      <c r="K54" s="160"/>
      <c r="L54" s="160"/>
      <c r="M54" s="162"/>
      <c r="N54" s="161"/>
    </row>
    <row r="55" spans="2:14" s="60" customFormat="1" ht="12.95" customHeight="1" thickBot="1" x14ac:dyDescent="0.25">
      <c r="B55" s="135">
        <v>45</v>
      </c>
      <c r="C55" s="152">
        <v>348401350</v>
      </c>
      <c r="D55" s="153" t="s">
        <v>117</v>
      </c>
      <c r="E55" s="152" t="s">
        <v>12</v>
      </c>
      <c r="F55" s="179">
        <v>60</v>
      </c>
      <c r="G55" s="175"/>
      <c r="H55" s="157">
        <f t="shared" si="8"/>
        <v>0</v>
      </c>
      <c r="I55" s="46" t="s">
        <v>118</v>
      </c>
      <c r="J55" s="160"/>
      <c r="K55" s="160"/>
      <c r="L55" s="160"/>
      <c r="M55" s="162"/>
      <c r="N55" s="161"/>
    </row>
    <row r="56" spans="2:14" s="60" customFormat="1" ht="12.95" customHeight="1" thickBot="1" x14ac:dyDescent="0.25">
      <c r="B56" s="72"/>
      <c r="C56" s="64"/>
      <c r="D56" s="69" t="s">
        <v>64</v>
      </c>
      <c r="E56" s="64"/>
      <c r="F56" s="64"/>
      <c r="G56" s="73"/>
      <c r="H56" s="71">
        <f>SUM(H57:H64)</f>
        <v>0</v>
      </c>
      <c r="I56" s="68"/>
      <c r="J56" s="162"/>
      <c r="K56" s="53"/>
      <c r="L56" s="53"/>
      <c r="M56" s="162"/>
      <c r="N56" s="161"/>
    </row>
    <row r="57" spans="2:14" s="60" customFormat="1" ht="12.95" customHeight="1" x14ac:dyDescent="0.2">
      <c r="B57" s="125">
        <v>46</v>
      </c>
      <c r="C57" s="122">
        <v>998003111</v>
      </c>
      <c r="D57" s="95" t="s">
        <v>78</v>
      </c>
      <c r="E57" s="110" t="s">
        <v>70</v>
      </c>
      <c r="F57" s="101">
        <v>12.799999999999999</v>
      </c>
      <c r="G57" s="44"/>
      <c r="H57" s="44">
        <f t="shared" ref="H57" si="9">F57*G57</f>
        <v>0</v>
      </c>
      <c r="I57" s="46" t="s">
        <v>118</v>
      </c>
      <c r="J57" s="165"/>
      <c r="K57" s="165"/>
      <c r="L57" s="165"/>
      <c r="M57" s="162"/>
      <c r="N57" s="161"/>
    </row>
    <row r="58" spans="2:14" s="60" customFormat="1" ht="12.95" customHeight="1" x14ac:dyDescent="0.2">
      <c r="B58" s="125">
        <v>47</v>
      </c>
      <c r="C58" s="126">
        <v>162211311</v>
      </c>
      <c r="D58" s="119" t="s">
        <v>101</v>
      </c>
      <c r="E58" s="105" t="s">
        <v>54</v>
      </c>
      <c r="F58" s="99">
        <v>178.1</v>
      </c>
      <c r="G58" s="44"/>
      <c r="H58" s="44">
        <f t="shared" ref="H58:H64" si="10">F58*G58</f>
        <v>0</v>
      </c>
      <c r="I58" s="46" t="s">
        <v>118</v>
      </c>
      <c r="J58" s="160"/>
      <c r="K58" s="160"/>
      <c r="L58" s="160"/>
      <c r="M58" s="162"/>
      <c r="N58" s="161"/>
    </row>
    <row r="59" spans="2:14" s="60" customFormat="1" ht="25.5" customHeight="1" x14ac:dyDescent="0.2">
      <c r="B59" s="125">
        <v>48</v>
      </c>
      <c r="C59" s="126">
        <v>162211319</v>
      </c>
      <c r="D59" s="119" t="s">
        <v>102</v>
      </c>
      <c r="E59" s="105" t="s">
        <v>54</v>
      </c>
      <c r="F59" s="99">
        <v>178.1</v>
      </c>
      <c r="G59" s="44"/>
      <c r="H59" s="44">
        <f t="shared" si="10"/>
        <v>0</v>
      </c>
      <c r="I59" s="46" t="s">
        <v>118</v>
      </c>
      <c r="J59" s="160"/>
      <c r="K59" s="160"/>
      <c r="L59" s="160"/>
      <c r="M59" s="162"/>
      <c r="N59" s="161"/>
    </row>
    <row r="60" spans="2:14" s="60" customFormat="1" ht="12.95" customHeight="1" x14ac:dyDescent="0.2">
      <c r="B60" s="125">
        <v>49</v>
      </c>
      <c r="C60" s="99">
        <v>997002611</v>
      </c>
      <c r="D60" s="100" t="s">
        <v>71</v>
      </c>
      <c r="E60" s="101" t="s">
        <v>70</v>
      </c>
      <c r="F60" s="101">
        <v>282.75</v>
      </c>
      <c r="G60" s="44"/>
      <c r="H60" s="44">
        <f t="shared" si="10"/>
        <v>0</v>
      </c>
      <c r="I60" s="46" t="s">
        <v>118</v>
      </c>
      <c r="J60" s="165"/>
      <c r="K60" s="165"/>
      <c r="L60" s="165"/>
      <c r="M60" s="162"/>
      <c r="N60" s="161"/>
    </row>
    <row r="61" spans="2:14" s="60" customFormat="1" ht="12.95" customHeight="1" x14ac:dyDescent="0.2">
      <c r="B61" s="125">
        <v>50</v>
      </c>
      <c r="C61" s="103">
        <v>997002511</v>
      </c>
      <c r="D61" s="104" t="s">
        <v>72</v>
      </c>
      <c r="E61" s="114" t="s">
        <v>70</v>
      </c>
      <c r="F61" s="101">
        <v>302.53999999999996</v>
      </c>
      <c r="G61" s="44"/>
      <c r="H61" s="44">
        <f t="shared" si="10"/>
        <v>0</v>
      </c>
      <c r="I61" s="46" t="s">
        <v>118</v>
      </c>
      <c r="J61" s="166"/>
      <c r="K61" s="166"/>
      <c r="L61" s="166"/>
      <c r="M61" s="162"/>
      <c r="N61" s="161"/>
    </row>
    <row r="62" spans="2:14" s="60" customFormat="1" ht="12.95" customHeight="1" x14ac:dyDescent="0.2">
      <c r="B62" s="125">
        <v>51</v>
      </c>
      <c r="C62" s="103">
        <v>997002519</v>
      </c>
      <c r="D62" s="104" t="s">
        <v>73</v>
      </c>
      <c r="E62" s="105" t="s">
        <v>103</v>
      </c>
      <c r="F62" s="105">
        <v>3933.0200000000004</v>
      </c>
      <c r="G62" s="44"/>
      <c r="H62" s="44">
        <f t="shared" si="10"/>
        <v>0</v>
      </c>
      <c r="I62" s="46" t="s">
        <v>118</v>
      </c>
      <c r="J62" s="165"/>
      <c r="K62" s="165"/>
      <c r="L62" s="165"/>
      <c r="M62" s="162"/>
      <c r="N62" s="161"/>
    </row>
    <row r="63" spans="2:14" s="60" customFormat="1" ht="26.1" customHeight="1" x14ac:dyDescent="0.2">
      <c r="B63" s="125">
        <v>52</v>
      </c>
      <c r="C63" s="105">
        <v>997013873</v>
      </c>
      <c r="D63" s="95" t="s">
        <v>74</v>
      </c>
      <c r="E63" s="105" t="s">
        <v>70</v>
      </c>
      <c r="F63" s="101">
        <v>302.53999999999996</v>
      </c>
      <c r="G63" s="44"/>
      <c r="H63" s="44">
        <f t="shared" si="10"/>
        <v>0</v>
      </c>
      <c r="I63" s="46" t="s">
        <v>118</v>
      </c>
      <c r="J63" s="165"/>
      <c r="K63" s="165"/>
      <c r="L63" s="165"/>
      <c r="M63" s="162"/>
      <c r="N63" s="161"/>
    </row>
    <row r="64" spans="2:14" s="60" customFormat="1" ht="26.1" customHeight="1" thickBot="1" x14ac:dyDescent="0.25">
      <c r="B64" s="125">
        <v>53</v>
      </c>
      <c r="C64" s="115">
        <v>997221658</v>
      </c>
      <c r="D64" s="116" t="s">
        <v>105</v>
      </c>
      <c r="E64" s="115" t="s">
        <v>70</v>
      </c>
      <c r="F64" s="101">
        <v>5.7799999999999994</v>
      </c>
      <c r="G64" s="117"/>
      <c r="H64" s="117">
        <f t="shared" si="10"/>
        <v>0</v>
      </c>
      <c r="I64" s="118" t="s">
        <v>104</v>
      </c>
      <c r="J64" s="165"/>
      <c r="K64" s="165"/>
      <c r="L64" s="165"/>
      <c r="M64" s="162"/>
      <c r="N64" s="161"/>
    </row>
    <row r="65" spans="2:14" s="60" customFormat="1" ht="12.95" customHeight="1" thickBot="1" x14ac:dyDescent="0.25">
      <c r="B65" s="72"/>
      <c r="C65" s="64"/>
      <c r="D65" s="69" t="s">
        <v>22</v>
      </c>
      <c r="E65" s="64"/>
      <c r="F65" s="64"/>
      <c r="G65" s="73"/>
      <c r="H65" s="71">
        <f>SUM(H66:H70)</f>
        <v>0</v>
      </c>
      <c r="I65" s="68"/>
      <c r="J65" s="162"/>
      <c r="K65" s="53"/>
      <c r="L65" s="53"/>
      <c r="M65" s="162"/>
      <c r="N65" s="161"/>
    </row>
    <row r="66" spans="2:14" s="60" customFormat="1" ht="12.95" customHeight="1" x14ac:dyDescent="0.2">
      <c r="B66" s="127">
        <v>54</v>
      </c>
      <c r="C66" s="128" t="s">
        <v>66</v>
      </c>
      <c r="D66" s="129" t="s">
        <v>32</v>
      </c>
      <c r="E66" s="130" t="s">
        <v>33</v>
      </c>
      <c r="F66" s="168">
        <v>3</v>
      </c>
      <c r="G66" s="143"/>
      <c r="H66" s="97">
        <f t="shared" si="5"/>
        <v>0</v>
      </c>
      <c r="I66" s="54" t="s">
        <v>30</v>
      </c>
      <c r="J66" s="163"/>
      <c r="K66" s="163"/>
      <c r="L66" s="163"/>
      <c r="M66" s="162"/>
      <c r="N66" s="161"/>
    </row>
    <row r="67" spans="2:14" s="60" customFormat="1" ht="12.95" customHeight="1" x14ac:dyDescent="0.2">
      <c r="B67" s="131">
        <v>55</v>
      </c>
      <c r="C67" s="132" t="s">
        <v>67</v>
      </c>
      <c r="D67" s="133" t="s">
        <v>34</v>
      </c>
      <c r="E67" s="103" t="s">
        <v>33</v>
      </c>
      <c r="F67" s="99">
        <v>3</v>
      </c>
      <c r="G67" s="144"/>
      <c r="H67" s="44">
        <f t="shared" si="5"/>
        <v>0</v>
      </c>
      <c r="I67" s="55" t="s">
        <v>30</v>
      </c>
      <c r="J67" s="163"/>
      <c r="K67" s="163"/>
      <c r="L67" s="163"/>
      <c r="M67" s="162"/>
      <c r="N67" s="161"/>
    </row>
    <row r="68" spans="2:14" s="60" customFormat="1" ht="12.95" customHeight="1" x14ac:dyDescent="0.2">
      <c r="B68" s="131">
        <v>56</v>
      </c>
      <c r="C68" s="132" t="s">
        <v>68</v>
      </c>
      <c r="D68" s="134" t="s">
        <v>36</v>
      </c>
      <c r="E68" s="103" t="s">
        <v>33</v>
      </c>
      <c r="F68" s="99">
        <v>3</v>
      </c>
      <c r="G68" s="144"/>
      <c r="H68" s="44">
        <f t="shared" si="5"/>
        <v>0</v>
      </c>
      <c r="I68" s="55" t="s">
        <v>30</v>
      </c>
      <c r="J68" s="163"/>
      <c r="K68" s="163"/>
      <c r="L68" s="163"/>
      <c r="M68" s="162"/>
      <c r="N68" s="161"/>
    </row>
    <row r="69" spans="2:14" s="60" customFormat="1" ht="12.95" customHeight="1" x14ac:dyDescent="0.2">
      <c r="B69" s="131">
        <v>57</v>
      </c>
      <c r="C69" s="113" t="s">
        <v>65</v>
      </c>
      <c r="D69" s="62" t="s">
        <v>38</v>
      </c>
      <c r="E69" s="61" t="s">
        <v>13</v>
      </c>
      <c r="F69" s="101">
        <v>120</v>
      </c>
      <c r="G69" s="145"/>
      <c r="H69" s="44">
        <f t="shared" si="5"/>
        <v>0</v>
      </c>
      <c r="I69" s="55" t="s">
        <v>30</v>
      </c>
      <c r="J69" s="167"/>
      <c r="K69" s="167"/>
      <c r="L69" s="167"/>
      <c r="M69" s="162"/>
      <c r="N69" s="161"/>
    </row>
    <row r="70" spans="2:14" s="60" customFormat="1" ht="12.95" customHeight="1" thickBot="1" x14ac:dyDescent="0.25">
      <c r="B70" s="135">
        <v>58</v>
      </c>
      <c r="C70" s="136" t="s">
        <v>69</v>
      </c>
      <c r="D70" s="137" t="s">
        <v>35</v>
      </c>
      <c r="E70" s="138" t="s">
        <v>31</v>
      </c>
      <c r="F70" s="169">
        <v>179</v>
      </c>
      <c r="G70" s="146"/>
      <c r="H70" s="139">
        <f t="shared" ref="H70" si="11">F70*G70</f>
        <v>0</v>
      </c>
      <c r="I70" s="140" t="s">
        <v>30</v>
      </c>
      <c r="J70" s="163"/>
      <c r="K70" s="163"/>
      <c r="L70" s="163"/>
      <c r="M70" s="162"/>
      <c r="N70" s="161"/>
    </row>
  </sheetData>
  <protectedRanges>
    <protectedRange sqref="E26" name="Oblast1_3_3_1_3_1"/>
    <protectedRange sqref="D41" name="Oblast1_3_4_5_2_2_1_1_1_1"/>
    <protectedRange sqref="D42" name="Oblast1_3_4_2_3_2_7_1_1_1_1"/>
    <protectedRange sqref="E49" name="Oblast1_3_3_1_1_1"/>
  </protectedRanges>
  <sortState xmlns:xlrd2="http://schemas.microsoft.com/office/spreadsheetml/2017/richdata2" ref="H90:N113">
    <sortCondition ref="H89"/>
  </sortState>
  <mergeCells count="2">
    <mergeCell ref="B5:C5"/>
    <mergeCell ref="B3:C3"/>
  </mergeCells>
  <printOptions horizontalCentered="1"/>
  <pageMargins left="0.19685039370078741" right="0.19685039370078741" top="0.78740157480314965" bottom="0.59055118110236227" header="0" footer="0"/>
  <pageSetup paperSize="9" firstPageNumber="0" fitToHeight="3" orientation="landscape" horizontalDpi="300" verticalDpi="300" r:id="rId1"/>
  <headerFooter alignWithMargins="0">
    <oddFooter>Stránka &amp;P z &amp;N</oddFooter>
  </headerFooter>
  <ignoredErrors>
    <ignoredError sqref="H65 H27 H19 H5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Krycí list</vt:lpstr>
      <vt:lpstr>F Náklady stavby</vt:lpstr>
      <vt:lpstr>__xlnm.Print_Area_2</vt:lpstr>
      <vt:lpstr>'F Náklady stavby'!Názvy_tisku</vt:lpstr>
      <vt:lpstr>'F Náklady stavby'!Oblast_tisku</vt:lpstr>
      <vt:lpstr>'Krycí list'!Oblast_tisku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Tatíček</dc:creator>
  <cp:lastModifiedBy>Smolíková Miroslava</cp:lastModifiedBy>
  <cp:lastPrinted>2022-06-20T23:00:38Z</cp:lastPrinted>
  <dcterms:created xsi:type="dcterms:W3CDTF">2010-05-13T13:15:26Z</dcterms:created>
  <dcterms:modified xsi:type="dcterms:W3CDTF">2023-09-27T13:02:00Z</dcterms:modified>
</cp:coreProperties>
</file>