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e\Desktop\"/>
    </mc:Choice>
  </mc:AlternateContent>
  <xr:revisionPtr revIDLastSave="0" documentId="13_ncr:1_{6DE83B60-D7E1-43A0-9710-8FAB16FE8EB0}" xr6:coauthVersionLast="47" xr6:coauthVersionMax="47" xr10:uidLastSave="{00000000-0000-0000-0000-000000000000}"/>
  <bookViews>
    <workbookView xWindow="-120" yWindow="-120" windowWidth="24435" windowHeight="1599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KOB-074_00 Pol" sheetId="12" r:id="rId4"/>
    <sheet name="01 KOB-074_01 Pol" sheetId="13" r:id="rId5"/>
    <sheet name="02 KOB-074_02 Pol" sheetId="14" r:id="rId6"/>
    <sheet name="03 KOB-074_03 Pol" sheetId="15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KOB-074_00 Pol'!$1:$7</definedName>
    <definedName name="_xlnm.Print_Titles" localSheetId="4">'01 KOB-074_01 Pol'!$1:$7</definedName>
    <definedName name="_xlnm.Print_Titles" localSheetId="5">'02 KOB-074_02 Pol'!$1:$7</definedName>
    <definedName name="_xlnm.Print_Titles" localSheetId="6">'03 KOB-074_03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KOB-074_00 Pol'!$A$1:$Y$36</definedName>
    <definedName name="_xlnm.Print_Area" localSheetId="4">'01 KOB-074_01 Pol'!$A$1:$Y$652</definedName>
    <definedName name="_xlnm.Print_Area" localSheetId="5">'02 KOB-074_02 Pol'!$A$1:$Y$503</definedName>
    <definedName name="_xlnm.Print_Area" localSheetId="6">'03 KOB-074_03 Pol'!$A$1:$Y$126</definedName>
    <definedName name="_xlnm.Print_Area" localSheetId="1">Stavba!$A$1:$J$85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4" i="1" l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G48" i="1"/>
  <c r="G47" i="1"/>
  <c r="G46" i="1"/>
  <c r="G45" i="1"/>
  <c r="G44" i="1"/>
  <c r="G43" i="1"/>
  <c r="G42" i="1"/>
  <c r="G41" i="1"/>
  <c r="G39" i="1"/>
  <c r="F39" i="1"/>
  <c r="G120" i="15"/>
  <c r="BA29" i="15"/>
  <c r="BA26" i="15"/>
  <c r="BA23" i="15"/>
  <c r="BA20" i="15"/>
  <c r="BA17" i="15"/>
  <c r="BA10" i="15"/>
  <c r="G9" i="15"/>
  <c r="I9" i="15"/>
  <c r="K9" i="15"/>
  <c r="M9" i="15"/>
  <c r="O9" i="15"/>
  <c r="Q9" i="15"/>
  <c r="V9" i="15"/>
  <c r="G12" i="15"/>
  <c r="I12" i="15"/>
  <c r="K12" i="15"/>
  <c r="M12" i="15"/>
  <c r="O12" i="15"/>
  <c r="Q12" i="15"/>
  <c r="V12" i="15"/>
  <c r="G16" i="15"/>
  <c r="I16" i="15"/>
  <c r="K16" i="15"/>
  <c r="M16" i="15"/>
  <c r="O16" i="15"/>
  <c r="Q16" i="15"/>
  <c r="V16" i="15"/>
  <c r="G19" i="15"/>
  <c r="I19" i="15"/>
  <c r="K19" i="15"/>
  <c r="M19" i="15"/>
  <c r="O19" i="15"/>
  <c r="Q19" i="15"/>
  <c r="V19" i="15"/>
  <c r="G22" i="15"/>
  <c r="I22" i="15"/>
  <c r="K22" i="15"/>
  <c r="M22" i="15"/>
  <c r="O22" i="15"/>
  <c r="Q22" i="15"/>
  <c r="V22" i="15"/>
  <c r="G25" i="15"/>
  <c r="I25" i="15"/>
  <c r="K25" i="15"/>
  <c r="M25" i="15"/>
  <c r="O25" i="15"/>
  <c r="Q25" i="15"/>
  <c r="V25" i="15"/>
  <c r="G28" i="15"/>
  <c r="I28" i="15"/>
  <c r="K28" i="15"/>
  <c r="M28" i="15"/>
  <c r="O28" i="15"/>
  <c r="Q28" i="15"/>
  <c r="V28" i="15"/>
  <c r="G31" i="15"/>
  <c r="I31" i="15"/>
  <c r="K31" i="15"/>
  <c r="M31" i="15"/>
  <c r="O31" i="15"/>
  <c r="Q31" i="15"/>
  <c r="V31" i="15"/>
  <c r="G34" i="15"/>
  <c r="I34" i="15"/>
  <c r="K34" i="15"/>
  <c r="M34" i="15"/>
  <c r="O34" i="15"/>
  <c r="Q34" i="15"/>
  <c r="V34" i="15"/>
  <c r="G37" i="15"/>
  <c r="I37" i="15"/>
  <c r="K37" i="15"/>
  <c r="M37" i="15"/>
  <c r="O37" i="15"/>
  <c r="Q37" i="15"/>
  <c r="V37" i="15"/>
  <c r="G41" i="15"/>
  <c r="I41" i="15"/>
  <c r="K41" i="15"/>
  <c r="M41" i="15"/>
  <c r="O41" i="15"/>
  <c r="Q41" i="15"/>
  <c r="V41" i="15"/>
  <c r="G46" i="15"/>
  <c r="I46" i="15"/>
  <c r="K46" i="15"/>
  <c r="M46" i="15"/>
  <c r="O46" i="15"/>
  <c r="Q46" i="15"/>
  <c r="V46" i="15"/>
  <c r="G52" i="15"/>
  <c r="I52" i="15"/>
  <c r="K52" i="15"/>
  <c r="M52" i="15"/>
  <c r="O52" i="15"/>
  <c r="Q52" i="15"/>
  <c r="V52" i="15"/>
  <c r="G57" i="15"/>
  <c r="I57" i="15"/>
  <c r="K57" i="15"/>
  <c r="M57" i="15"/>
  <c r="O57" i="15"/>
  <c r="Q57" i="15"/>
  <c r="V57" i="15"/>
  <c r="G61" i="15"/>
  <c r="I61" i="15"/>
  <c r="K61" i="15"/>
  <c r="M61" i="15"/>
  <c r="O61" i="15"/>
  <c r="Q61" i="15"/>
  <c r="V61" i="15"/>
  <c r="G68" i="15"/>
  <c r="I68" i="15"/>
  <c r="K68" i="15"/>
  <c r="M68" i="15"/>
  <c r="O68" i="15"/>
  <c r="Q68" i="15"/>
  <c r="V68" i="15"/>
  <c r="G80" i="15"/>
  <c r="I80" i="15"/>
  <c r="K80" i="15"/>
  <c r="M80" i="15"/>
  <c r="O80" i="15"/>
  <c r="Q80" i="15"/>
  <c r="V80" i="15"/>
  <c r="G87" i="15"/>
  <c r="G86" i="15" s="1"/>
  <c r="I87" i="15"/>
  <c r="I86" i="15" s="1"/>
  <c r="K87" i="15"/>
  <c r="K86" i="15" s="1"/>
  <c r="M87" i="15"/>
  <c r="M86" i="15" s="1"/>
  <c r="O87" i="15"/>
  <c r="O86" i="15" s="1"/>
  <c r="Q87" i="15"/>
  <c r="Q86" i="15" s="1"/>
  <c r="V87" i="15"/>
  <c r="V86" i="15" s="1"/>
  <c r="G93" i="15"/>
  <c r="I93" i="15"/>
  <c r="K93" i="15"/>
  <c r="M93" i="15"/>
  <c r="O93" i="15"/>
  <c r="Q93" i="15"/>
  <c r="V93" i="15"/>
  <c r="G96" i="15"/>
  <c r="I96" i="15"/>
  <c r="K96" i="15"/>
  <c r="M96" i="15"/>
  <c r="O96" i="15"/>
  <c r="Q96" i="15"/>
  <c r="V96" i="15"/>
  <c r="G99" i="15"/>
  <c r="I99" i="15"/>
  <c r="K99" i="15"/>
  <c r="M99" i="15"/>
  <c r="O99" i="15"/>
  <c r="Q99" i="15"/>
  <c r="V99" i="15"/>
  <c r="G107" i="15"/>
  <c r="I107" i="15"/>
  <c r="K107" i="15"/>
  <c r="M107" i="15"/>
  <c r="O107" i="15"/>
  <c r="Q107" i="15"/>
  <c r="V107" i="15"/>
  <c r="G110" i="15"/>
  <c r="I110" i="15"/>
  <c r="K110" i="15"/>
  <c r="M110" i="15"/>
  <c r="O110" i="15"/>
  <c r="Q110" i="15"/>
  <c r="V110" i="15"/>
  <c r="G113" i="15"/>
  <c r="G112" i="15" s="1"/>
  <c r="I113" i="15"/>
  <c r="I112" i="15" s="1"/>
  <c r="K113" i="15"/>
  <c r="K112" i="15" s="1"/>
  <c r="M113" i="15"/>
  <c r="M112" i="15" s="1"/>
  <c r="O113" i="15"/>
  <c r="O112" i="15" s="1"/>
  <c r="Q113" i="15"/>
  <c r="Q112" i="15" s="1"/>
  <c r="V113" i="15"/>
  <c r="V112" i="15" s="1"/>
  <c r="AE120" i="15"/>
  <c r="AF120" i="15"/>
  <c r="G497" i="14"/>
  <c r="BA446" i="14"/>
  <c r="BA442" i="14"/>
  <c r="BA362" i="14"/>
  <c r="BA361" i="14"/>
  <c r="BA287" i="14"/>
  <c r="BA149" i="14"/>
  <c r="BA120" i="14"/>
  <c r="BA114" i="14"/>
  <c r="BA86" i="14"/>
  <c r="BA72" i="14"/>
  <c r="BA16" i="14"/>
  <c r="BA10" i="14"/>
  <c r="G9" i="14"/>
  <c r="I9" i="14"/>
  <c r="K9" i="14"/>
  <c r="M9" i="14"/>
  <c r="O9" i="14"/>
  <c r="Q9" i="14"/>
  <c r="V9" i="14"/>
  <c r="G15" i="14"/>
  <c r="I15" i="14"/>
  <c r="K15" i="14"/>
  <c r="M15" i="14"/>
  <c r="O15" i="14"/>
  <c r="Q15" i="14"/>
  <c r="V15" i="14"/>
  <c r="G71" i="14"/>
  <c r="I71" i="14"/>
  <c r="K71" i="14"/>
  <c r="M71" i="14"/>
  <c r="O71" i="14"/>
  <c r="Q71" i="14"/>
  <c r="V71" i="14"/>
  <c r="G85" i="14"/>
  <c r="I85" i="14"/>
  <c r="K85" i="14"/>
  <c r="M85" i="14"/>
  <c r="O85" i="14"/>
  <c r="Q85" i="14"/>
  <c r="V85" i="14"/>
  <c r="G113" i="14"/>
  <c r="I113" i="14"/>
  <c r="K113" i="14"/>
  <c r="M113" i="14"/>
  <c r="O113" i="14"/>
  <c r="Q113" i="14"/>
  <c r="V113" i="14"/>
  <c r="G119" i="14"/>
  <c r="I119" i="14"/>
  <c r="K119" i="14"/>
  <c r="M119" i="14"/>
  <c r="O119" i="14"/>
  <c r="Q119" i="14"/>
  <c r="V119" i="14"/>
  <c r="G123" i="14"/>
  <c r="I123" i="14"/>
  <c r="K123" i="14"/>
  <c r="M123" i="14"/>
  <c r="O123" i="14"/>
  <c r="Q123" i="14"/>
  <c r="V123" i="14"/>
  <c r="G128" i="14"/>
  <c r="I128" i="14"/>
  <c r="K128" i="14"/>
  <c r="M128" i="14"/>
  <c r="O128" i="14"/>
  <c r="Q128" i="14"/>
  <c r="V128" i="14"/>
  <c r="G136" i="14"/>
  <c r="I136" i="14"/>
  <c r="K136" i="14"/>
  <c r="M136" i="14"/>
  <c r="O136" i="14"/>
  <c r="Q136" i="14"/>
  <c r="V136" i="14"/>
  <c r="G148" i="14"/>
  <c r="I148" i="14"/>
  <c r="K148" i="14"/>
  <c r="M148" i="14"/>
  <c r="O148" i="14"/>
  <c r="Q148" i="14"/>
  <c r="V148" i="14"/>
  <c r="G156" i="14"/>
  <c r="I156" i="14"/>
  <c r="K156" i="14"/>
  <c r="M156" i="14"/>
  <c r="O156" i="14"/>
  <c r="Q156" i="14"/>
  <c r="V156" i="14"/>
  <c r="G187" i="14"/>
  <c r="I187" i="14"/>
  <c r="K187" i="14"/>
  <c r="M187" i="14"/>
  <c r="O187" i="14"/>
  <c r="Q187" i="14"/>
  <c r="V187" i="14"/>
  <c r="G193" i="14"/>
  <c r="I193" i="14"/>
  <c r="K193" i="14"/>
  <c r="M193" i="14"/>
  <c r="O193" i="14"/>
  <c r="Q193" i="14"/>
  <c r="V193" i="14"/>
  <c r="G212" i="14"/>
  <c r="I212" i="14"/>
  <c r="K212" i="14"/>
  <c r="M212" i="14"/>
  <c r="O212" i="14"/>
  <c r="Q212" i="14"/>
  <c r="V212" i="14"/>
  <c r="G222" i="14"/>
  <c r="I222" i="14"/>
  <c r="K222" i="14"/>
  <c r="M222" i="14"/>
  <c r="O222" i="14"/>
  <c r="Q222" i="14"/>
  <c r="V222" i="14"/>
  <c r="G225" i="14"/>
  <c r="I225" i="14"/>
  <c r="K225" i="14"/>
  <c r="M225" i="14"/>
  <c r="O225" i="14"/>
  <c r="Q225" i="14"/>
  <c r="V225" i="14"/>
  <c r="G232" i="14"/>
  <c r="I232" i="14"/>
  <c r="K232" i="14"/>
  <c r="M232" i="14"/>
  <c r="O232" i="14"/>
  <c r="Q232" i="14"/>
  <c r="V232" i="14"/>
  <c r="G240" i="14"/>
  <c r="I240" i="14"/>
  <c r="K240" i="14"/>
  <c r="M240" i="14"/>
  <c r="O240" i="14"/>
  <c r="Q240" i="14"/>
  <c r="V240" i="14"/>
  <c r="G244" i="14"/>
  <c r="I244" i="14"/>
  <c r="K244" i="14"/>
  <c r="M244" i="14"/>
  <c r="O244" i="14"/>
  <c r="Q244" i="14"/>
  <c r="V244" i="14"/>
  <c r="G251" i="14"/>
  <c r="I251" i="14"/>
  <c r="K251" i="14"/>
  <c r="M251" i="14"/>
  <c r="O251" i="14"/>
  <c r="Q251" i="14"/>
  <c r="V251" i="14"/>
  <c r="G257" i="14"/>
  <c r="I257" i="14"/>
  <c r="K257" i="14"/>
  <c r="M257" i="14"/>
  <c r="O257" i="14"/>
  <c r="Q257" i="14"/>
  <c r="V257" i="14"/>
  <c r="G264" i="14"/>
  <c r="I264" i="14"/>
  <c r="K264" i="14"/>
  <c r="M264" i="14"/>
  <c r="O264" i="14"/>
  <c r="Q264" i="14"/>
  <c r="V264" i="14"/>
  <c r="G271" i="14"/>
  <c r="I271" i="14"/>
  <c r="K271" i="14"/>
  <c r="M271" i="14"/>
  <c r="O271" i="14"/>
  <c r="Q271" i="14"/>
  <c r="V271" i="14"/>
  <c r="G275" i="14"/>
  <c r="I275" i="14"/>
  <c r="K275" i="14"/>
  <c r="M275" i="14"/>
  <c r="O275" i="14"/>
  <c r="Q275" i="14"/>
  <c r="V275" i="14"/>
  <c r="G279" i="14"/>
  <c r="I279" i="14"/>
  <c r="K279" i="14"/>
  <c r="M279" i="14"/>
  <c r="O279" i="14"/>
  <c r="Q279" i="14"/>
  <c r="V279" i="14"/>
  <c r="G282" i="14"/>
  <c r="I282" i="14"/>
  <c r="K282" i="14"/>
  <c r="M282" i="14"/>
  <c r="O282" i="14"/>
  <c r="Q282" i="14"/>
  <c r="V282" i="14"/>
  <c r="G286" i="14"/>
  <c r="G285" i="14" s="1"/>
  <c r="I286" i="14"/>
  <c r="I285" i="14" s="1"/>
  <c r="K286" i="14"/>
  <c r="K285" i="14" s="1"/>
  <c r="M286" i="14"/>
  <c r="M285" i="14" s="1"/>
  <c r="O286" i="14"/>
  <c r="O285" i="14" s="1"/>
  <c r="Q286" i="14"/>
  <c r="Q285" i="14" s="1"/>
  <c r="V286" i="14"/>
  <c r="V285" i="14" s="1"/>
  <c r="G293" i="14"/>
  <c r="G292" i="14" s="1"/>
  <c r="I293" i="14"/>
  <c r="I292" i="14" s="1"/>
  <c r="K293" i="14"/>
  <c r="K292" i="14" s="1"/>
  <c r="M293" i="14"/>
  <c r="M292" i="14" s="1"/>
  <c r="O293" i="14"/>
  <c r="O292" i="14" s="1"/>
  <c r="Q293" i="14"/>
  <c r="Q292" i="14" s="1"/>
  <c r="V293" i="14"/>
  <c r="V292" i="14" s="1"/>
  <c r="G296" i="14"/>
  <c r="G295" i="14" s="1"/>
  <c r="I296" i="14"/>
  <c r="I295" i="14" s="1"/>
  <c r="K296" i="14"/>
  <c r="K295" i="14" s="1"/>
  <c r="M296" i="14"/>
  <c r="M295" i="14" s="1"/>
  <c r="O296" i="14"/>
  <c r="O295" i="14" s="1"/>
  <c r="Q296" i="14"/>
  <c r="Q295" i="14" s="1"/>
  <c r="V296" i="14"/>
  <c r="V295" i="14" s="1"/>
  <c r="G299" i="14"/>
  <c r="I299" i="14"/>
  <c r="K299" i="14"/>
  <c r="M299" i="14"/>
  <c r="O299" i="14"/>
  <c r="Q299" i="14"/>
  <c r="V299" i="14"/>
  <c r="G325" i="14"/>
  <c r="I325" i="14"/>
  <c r="K325" i="14"/>
  <c r="M325" i="14"/>
  <c r="O325" i="14"/>
  <c r="Q325" i="14"/>
  <c r="V325" i="14"/>
  <c r="G332" i="14"/>
  <c r="I332" i="14"/>
  <c r="K332" i="14"/>
  <c r="M332" i="14"/>
  <c r="O332" i="14"/>
  <c r="Q332" i="14"/>
  <c r="V332" i="14"/>
  <c r="G360" i="14"/>
  <c r="I360" i="14"/>
  <c r="K360" i="14"/>
  <c r="M360" i="14"/>
  <c r="O360" i="14"/>
  <c r="Q360" i="14"/>
  <c r="V360" i="14"/>
  <c r="G368" i="14"/>
  <c r="I368" i="14"/>
  <c r="K368" i="14"/>
  <c r="M368" i="14"/>
  <c r="O368" i="14"/>
  <c r="Q368" i="14"/>
  <c r="V368" i="14"/>
  <c r="G371" i="14"/>
  <c r="I371" i="14"/>
  <c r="K371" i="14"/>
  <c r="M371" i="14"/>
  <c r="O371" i="14"/>
  <c r="Q371" i="14"/>
  <c r="V371" i="14"/>
  <c r="G376" i="14"/>
  <c r="I376" i="14"/>
  <c r="K376" i="14"/>
  <c r="M376" i="14"/>
  <c r="O376" i="14"/>
  <c r="Q376" i="14"/>
  <c r="V376" i="14"/>
  <c r="G379" i="14"/>
  <c r="I379" i="14"/>
  <c r="K379" i="14"/>
  <c r="M379" i="14"/>
  <c r="O379" i="14"/>
  <c r="Q379" i="14"/>
  <c r="V379" i="14"/>
  <c r="G382" i="14"/>
  <c r="I382" i="14"/>
  <c r="K382" i="14"/>
  <c r="M382" i="14"/>
  <c r="O382" i="14"/>
  <c r="Q382" i="14"/>
  <c r="V382" i="14"/>
  <c r="G389" i="14"/>
  <c r="I389" i="14"/>
  <c r="K389" i="14"/>
  <c r="M389" i="14"/>
  <c r="O389" i="14"/>
  <c r="Q389" i="14"/>
  <c r="V389" i="14"/>
  <c r="G393" i="14"/>
  <c r="I393" i="14"/>
  <c r="K393" i="14"/>
  <c r="M393" i="14"/>
  <c r="O393" i="14"/>
  <c r="Q393" i="14"/>
  <c r="V393" i="14"/>
  <c r="G399" i="14"/>
  <c r="I399" i="14"/>
  <c r="K399" i="14"/>
  <c r="M399" i="14"/>
  <c r="O399" i="14"/>
  <c r="Q399" i="14"/>
  <c r="V399" i="14"/>
  <c r="G403" i="14"/>
  <c r="G402" i="14" s="1"/>
  <c r="I403" i="14"/>
  <c r="I402" i="14" s="1"/>
  <c r="K403" i="14"/>
  <c r="K402" i="14" s="1"/>
  <c r="M403" i="14"/>
  <c r="M402" i="14" s="1"/>
  <c r="O403" i="14"/>
  <c r="O402" i="14" s="1"/>
  <c r="Q403" i="14"/>
  <c r="Q402" i="14" s="1"/>
  <c r="V403" i="14"/>
  <c r="V402" i="14" s="1"/>
  <c r="G407" i="14"/>
  <c r="G406" i="14" s="1"/>
  <c r="I407" i="14"/>
  <c r="I406" i="14" s="1"/>
  <c r="K407" i="14"/>
  <c r="K406" i="14" s="1"/>
  <c r="M407" i="14"/>
  <c r="M406" i="14" s="1"/>
  <c r="O407" i="14"/>
  <c r="O406" i="14" s="1"/>
  <c r="Q407" i="14"/>
  <c r="Q406" i="14" s="1"/>
  <c r="V407" i="14"/>
  <c r="V406" i="14" s="1"/>
  <c r="G438" i="14"/>
  <c r="G437" i="14" s="1"/>
  <c r="I438" i="14"/>
  <c r="I437" i="14" s="1"/>
  <c r="K438" i="14"/>
  <c r="K437" i="14" s="1"/>
  <c r="M438" i="14"/>
  <c r="M437" i="14" s="1"/>
  <c r="O438" i="14"/>
  <c r="O437" i="14" s="1"/>
  <c r="Q438" i="14"/>
  <c r="Q437" i="14" s="1"/>
  <c r="V438" i="14"/>
  <c r="V437" i="14" s="1"/>
  <c r="G441" i="14"/>
  <c r="I441" i="14"/>
  <c r="K441" i="14"/>
  <c r="M441" i="14"/>
  <c r="O441" i="14"/>
  <c r="Q441" i="14"/>
  <c r="V441" i="14"/>
  <c r="G445" i="14"/>
  <c r="I445" i="14"/>
  <c r="K445" i="14"/>
  <c r="M445" i="14"/>
  <c r="O445" i="14"/>
  <c r="Q445" i="14"/>
  <c r="V445" i="14"/>
  <c r="G448" i="14"/>
  <c r="I448" i="14"/>
  <c r="K448" i="14"/>
  <c r="M448" i="14"/>
  <c r="O448" i="14"/>
  <c r="Q448" i="14"/>
  <c r="V448" i="14"/>
  <c r="G451" i="14"/>
  <c r="I451" i="14"/>
  <c r="K451" i="14"/>
  <c r="M451" i="14"/>
  <c r="O451" i="14"/>
  <c r="Q451" i="14"/>
  <c r="V451" i="14"/>
  <c r="G454" i="14"/>
  <c r="I454" i="14"/>
  <c r="K454" i="14"/>
  <c r="M454" i="14"/>
  <c r="O454" i="14"/>
  <c r="Q454" i="14"/>
  <c r="V454" i="14"/>
  <c r="G457" i="14"/>
  <c r="I457" i="14"/>
  <c r="K457" i="14"/>
  <c r="M457" i="14"/>
  <c r="O457" i="14"/>
  <c r="Q457" i="14"/>
  <c r="V457" i="14"/>
  <c r="G459" i="14"/>
  <c r="I459" i="14"/>
  <c r="K459" i="14"/>
  <c r="M459" i="14"/>
  <c r="O459" i="14"/>
  <c r="Q459" i="14"/>
  <c r="V459" i="14"/>
  <c r="G461" i="14"/>
  <c r="I461" i="14"/>
  <c r="K461" i="14"/>
  <c r="M461" i="14"/>
  <c r="O461" i="14"/>
  <c r="Q461" i="14"/>
  <c r="V461" i="14"/>
  <c r="G469" i="14"/>
  <c r="I469" i="14"/>
  <c r="K469" i="14"/>
  <c r="M469" i="14"/>
  <c r="O469" i="14"/>
  <c r="Q469" i="14"/>
  <c r="V469" i="14"/>
  <c r="G475" i="14"/>
  <c r="I475" i="14"/>
  <c r="K475" i="14"/>
  <c r="M475" i="14"/>
  <c r="O475" i="14"/>
  <c r="Q475" i="14"/>
  <c r="V475" i="14"/>
  <c r="G480" i="14"/>
  <c r="I480" i="14"/>
  <c r="K480" i="14"/>
  <c r="M480" i="14"/>
  <c r="O480" i="14"/>
  <c r="Q480" i="14"/>
  <c r="V480" i="14"/>
  <c r="G485" i="14"/>
  <c r="I485" i="14"/>
  <c r="K485" i="14"/>
  <c r="M485" i="14"/>
  <c r="O485" i="14"/>
  <c r="Q485" i="14"/>
  <c r="V485" i="14"/>
  <c r="G490" i="14"/>
  <c r="I490" i="14"/>
  <c r="K490" i="14"/>
  <c r="M490" i="14"/>
  <c r="O490" i="14"/>
  <c r="Q490" i="14"/>
  <c r="V490" i="14"/>
  <c r="AE497" i="14"/>
  <c r="AF497" i="14"/>
  <c r="G646" i="13"/>
  <c r="BA594" i="13"/>
  <c r="BA590" i="13"/>
  <c r="BA497" i="13"/>
  <c r="BA496" i="13"/>
  <c r="BA379" i="13"/>
  <c r="BA189" i="13"/>
  <c r="BA156" i="13"/>
  <c r="BA111" i="13"/>
  <c r="BA91" i="13"/>
  <c r="BA16" i="13"/>
  <c r="BA10" i="13"/>
  <c r="G9" i="13"/>
  <c r="I9" i="13"/>
  <c r="K9" i="13"/>
  <c r="M9" i="13"/>
  <c r="O9" i="13"/>
  <c r="Q9" i="13"/>
  <c r="V9" i="13"/>
  <c r="G15" i="13"/>
  <c r="I15" i="13"/>
  <c r="K15" i="13"/>
  <c r="M15" i="13"/>
  <c r="O15" i="13"/>
  <c r="Q15" i="13"/>
  <c r="V15" i="13"/>
  <c r="G90" i="13"/>
  <c r="I90" i="13"/>
  <c r="K90" i="13"/>
  <c r="M90" i="13"/>
  <c r="O90" i="13"/>
  <c r="Q90" i="13"/>
  <c r="V90" i="13"/>
  <c r="G110" i="13"/>
  <c r="I110" i="13"/>
  <c r="K110" i="13"/>
  <c r="M110" i="13"/>
  <c r="O110" i="13"/>
  <c r="Q110" i="13"/>
  <c r="V110" i="13"/>
  <c r="G155" i="13"/>
  <c r="I155" i="13"/>
  <c r="K155" i="13"/>
  <c r="M155" i="13"/>
  <c r="O155" i="13"/>
  <c r="Q155" i="13"/>
  <c r="V155" i="13"/>
  <c r="G162" i="13"/>
  <c r="I162" i="13"/>
  <c r="K162" i="13"/>
  <c r="M162" i="13"/>
  <c r="O162" i="13"/>
  <c r="Q162" i="13"/>
  <c r="V162" i="13"/>
  <c r="G176" i="13"/>
  <c r="I176" i="13"/>
  <c r="K176" i="13"/>
  <c r="M176" i="13"/>
  <c r="O176" i="13"/>
  <c r="Q176" i="13"/>
  <c r="V176" i="13"/>
  <c r="G188" i="13"/>
  <c r="I188" i="13"/>
  <c r="K188" i="13"/>
  <c r="M188" i="13"/>
  <c r="O188" i="13"/>
  <c r="Q188" i="13"/>
  <c r="V188" i="13"/>
  <c r="G193" i="13"/>
  <c r="I193" i="13"/>
  <c r="K193" i="13"/>
  <c r="M193" i="13"/>
  <c r="O193" i="13"/>
  <c r="Q193" i="13"/>
  <c r="V193" i="13"/>
  <c r="G208" i="13"/>
  <c r="I208" i="13"/>
  <c r="K208" i="13"/>
  <c r="M208" i="13"/>
  <c r="O208" i="13"/>
  <c r="Q208" i="13"/>
  <c r="V208" i="13"/>
  <c r="G238" i="13"/>
  <c r="I238" i="13"/>
  <c r="K238" i="13"/>
  <c r="M238" i="13"/>
  <c r="O238" i="13"/>
  <c r="Q238" i="13"/>
  <c r="V238" i="13"/>
  <c r="G246" i="13"/>
  <c r="I246" i="13"/>
  <c r="K246" i="13"/>
  <c r="M246" i="13"/>
  <c r="O246" i="13"/>
  <c r="Q246" i="13"/>
  <c r="V246" i="13"/>
  <c r="G270" i="13"/>
  <c r="I270" i="13"/>
  <c r="K270" i="13"/>
  <c r="M270" i="13"/>
  <c r="O270" i="13"/>
  <c r="Q270" i="13"/>
  <c r="V270" i="13"/>
  <c r="G294" i="13"/>
  <c r="I294" i="13"/>
  <c r="K294" i="13"/>
  <c r="M294" i="13"/>
  <c r="O294" i="13"/>
  <c r="Q294" i="13"/>
  <c r="V294" i="13"/>
  <c r="G297" i="13"/>
  <c r="I297" i="13"/>
  <c r="K297" i="13"/>
  <c r="M297" i="13"/>
  <c r="O297" i="13"/>
  <c r="Q297" i="13"/>
  <c r="V297" i="13"/>
  <c r="G308" i="13"/>
  <c r="I308" i="13"/>
  <c r="K308" i="13"/>
  <c r="M308" i="13"/>
  <c r="O308" i="13"/>
  <c r="Q308" i="13"/>
  <c r="V308" i="13"/>
  <c r="G316" i="13"/>
  <c r="I316" i="13"/>
  <c r="K316" i="13"/>
  <c r="M316" i="13"/>
  <c r="O316" i="13"/>
  <c r="Q316" i="13"/>
  <c r="V316" i="13"/>
  <c r="G321" i="13"/>
  <c r="I321" i="13"/>
  <c r="K321" i="13"/>
  <c r="M321" i="13"/>
  <c r="O321" i="13"/>
  <c r="Q321" i="13"/>
  <c r="V321" i="13"/>
  <c r="G332" i="13"/>
  <c r="I332" i="13"/>
  <c r="K332" i="13"/>
  <c r="M332" i="13"/>
  <c r="O332" i="13"/>
  <c r="Q332" i="13"/>
  <c r="V332" i="13"/>
  <c r="G341" i="13"/>
  <c r="I341" i="13"/>
  <c r="K341" i="13"/>
  <c r="M341" i="13"/>
  <c r="O341" i="13"/>
  <c r="Q341" i="13"/>
  <c r="V341" i="13"/>
  <c r="G346" i="13"/>
  <c r="I346" i="13"/>
  <c r="K346" i="13"/>
  <c r="M346" i="13"/>
  <c r="O346" i="13"/>
  <c r="Q346" i="13"/>
  <c r="V346" i="13"/>
  <c r="G357" i="13"/>
  <c r="I357" i="13"/>
  <c r="K357" i="13"/>
  <c r="M357" i="13"/>
  <c r="O357" i="13"/>
  <c r="Q357" i="13"/>
  <c r="V357" i="13"/>
  <c r="G361" i="13"/>
  <c r="I361" i="13"/>
  <c r="K361" i="13"/>
  <c r="M361" i="13"/>
  <c r="O361" i="13"/>
  <c r="Q361" i="13"/>
  <c r="V361" i="13"/>
  <c r="G366" i="13"/>
  <c r="I366" i="13"/>
  <c r="K366" i="13"/>
  <c r="M366" i="13"/>
  <c r="O366" i="13"/>
  <c r="Q366" i="13"/>
  <c r="V366" i="13"/>
  <c r="G373" i="13"/>
  <c r="I373" i="13"/>
  <c r="K373" i="13"/>
  <c r="M373" i="13"/>
  <c r="O373" i="13"/>
  <c r="Q373" i="13"/>
  <c r="V373" i="13"/>
  <c r="G378" i="13"/>
  <c r="G377" i="13" s="1"/>
  <c r="I378" i="13"/>
  <c r="I377" i="13" s="1"/>
  <c r="K378" i="13"/>
  <c r="K377" i="13" s="1"/>
  <c r="M378" i="13"/>
  <c r="M377" i="13" s="1"/>
  <c r="O378" i="13"/>
  <c r="O377" i="13" s="1"/>
  <c r="Q378" i="13"/>
  <c r="Q377" i="13" s="1"/>
  <c r="V378" i="13"/>
  <c r="V377" i="13" s="1"/>
  <c r="G385" i="13"/>
  <c r="G384" i="13" s="1"/>
  <c r="I385" i="13"/>
  <c r="I384" i="13" s="1"/>
  <c r="K385" i="13"/>
  <c r="K384" i="13" s="1"/>
  <c r="M385" i="13"/>
  <c r="M384" i="13" s="1"/>
  <c r="O385" i="13"/>
  <c r="O384" i="13" s="1"/>
  <c r="Q385" i="13"/>
  <c r="Q384" i="13" s="1"/>
  <c r="V385" i="13"/>
  <c r="V384" i="13" s="1"/>
  <c r="G388" i="13"/>
  <c r="G387" i="13" s="1"/>
  <c r="I388" i="13"/>
  <c r="I387" i="13" s="1"/>
  <c r="K388" i="13"/>
  <c r="K387" i="13" s="1"/>
  <c r="M388" i="13"/>
  <c r="M387" i="13" s="1"/>
  <c r="O388" i="13"/>
  <c r="O387" i="13" s="1"/>
  <c r="Q388" i="13"/>
  <c r="Q387" i="13" s="1"/>
  <c r="V388" i="13"/>
  <c r="V387" i="13" s="1"/>
  <c r="G391" i="13"/>
  <c r="I391" i="13"/>
  <c r="K391" i="13"/>
  <c r="M391" i="13"/>
  <c r="O391" i="13"/>
  <c r="Q391" i="13"/>
  <c r="V391" i="13"/>
  <c r="G433" i="13"/>
  <c r="I433" i="13"/>
  <c r="K433" i="13"/>
  <c r="M433" i="13"/>
  <c r="O433" i="13"/>
  <c r="Q433" i="13"/>
  <c r="V433" i="13"/>
  <c r="G445" i="13"/>
  <c r="I445" i="13"/>
  <c r="K445" i="13"/>
  <c r="M445" i="13"/>
  <c r="O445" i="13"/>
  <c r="Q445" i="13"/>
  <c r="V445" i="13"/>
  <c r="G495" i="13"/>
  <c r="I495" i="13"/>
  <c r="K495" i="13"/>
  <c r="M495" i="13"/>
  <c r="O495" i="13"/>
  <c r="Q495" i="13"/>
  <c r="V495" i="13"/>
  <c r="G503" i="13"/>
  <c r="I503" i="13"/>
  <c r="K503" i="13"/>
  <c r="M503" i="13"/>
  <c r="O503" i="13"/>
  <c r="Q503" i="13"/>
  <c r="V503" i="13"/>
  <c r="G506" i="13"/>
  <c r="I506" i="13"/>
  <c r="K506" i="13"/>
  <c r="M506" i="13"/>
  <c r="O506" i="13"/>
  <c r="Q506" i="13"/>
  <c r="V506" i="13"/>
  <c r="G511" i="13"/>
  <c r="I511" i="13"/>
  <c r="K511" i="13"/>
  <c r="M511" i="13"/>
  <c r="O511" i="13"/>
  <c r="Q511" i="13"/>
  <c r="V511" i="13"/>
  <c r="G514" i="13"/>
  <c r="I514" i="13"/>
  <c r="K514" i="13"/>
  <c r="M514" i="13"/>
  <c r="O514" i="13"/>
  <c r="Q514" i="13"/>
  <c r="V514" i="13"/>
  <c r="G517" i="13"/>
  <c r="I517" i="13"/>
  <c r="K517" i="13"/>
  <c r="M517" i="13"/>
  <c r="O517" i="13"/>
  <c r="Q517" i="13"/>
  <c r="V517" i="13"/>
  <c r="G524" i="13"/>
  <c r="I524" i="13"/>
  <c r="K524" i="13"/>
  <c r="M524" i="13"/>
  <c r="O524" i="13"/>
  <c r="Q524" i="13"/>
  <c r="V524" i="13"/>
  <c r="G528" i="13"/>
  <c r="I528" i="13"/>
  <c r="K528" i="13"/>
  <c r="M528" i="13"/>
  <c r="O528" i="13"/>
  <c r="Q528" i="13"/>
  <c r="V528" i="13"/>
  <c r="G534" i="13"/>
  <c r="I534" i="13"/>
  <c r="K534" i="13"/>
  <c r="M534" i="13"/>
  <c r="O534" i="13"/>
  <c r="Q534" i="13"/>
  <c r="V534" i="13"/>
  <c r="G538" i="13"/>
  <c r="G537" i="13" s="1"/>
  <c r="I538" i="13"/>
  <c r="I537" i="13" s="1"/>
  <c r="K538" i="13"/>
  <c r="K537" i="13" s="1"/>
  <c r="M538" i="13"/>
  <c r="M537" i="13" s="1"/>
  <c r="O538" i="13"/>
  <c r="O537" i="13" s="1"/>
  <c r="Q538" i="13"/>
  <c r="Q537" i="13" s="1"/>
  <c r="V538" i="13"/>
  <c r="V537" i="13" s="1"/>
  <c r="G542" i="13"/>
  <c r="G541" i="13" s="1"/>
  <c r="I542" i="13"/>
  <c r="I541" i="13" s="1"/>
  <c r="K542" i="13"/>
  <c r="K541" i="13" s="1"/>
  <c r="M542" i="13"/>
  <c r="M541" i="13" s="1"/>
  <c r="O542" i="13"/>
  <c r="O541" i="13" s="1"/>
  <c r="Q542" i="13"/>
  <c r="Q541" i="13" s="1"/>
  <c r="V542" i="13"/>
  <c r="V541" i="13" s="1"/>
  <c r="G586" i="13"/>
  <c r="G585" i="13" s="1"/>
  <c r="I586" i="13"/>
  <c r="I585" i="13" s="1"/>
  <c r="K586" i="13"/>
  <c r="K585" i="13" s="1"/>
  <c r="M586" i="13"/>
  <c r="M585" i="13" s="1"/>
  <c r="O586" i="13"/>
  <c r="O585" i="13" s="1"/>
  <c r="Q586" i="13"/>
  <c r="Q585" i="13" s="1"/>
  <c r="V586" i="13"/>
  <c r="V585" i="13" s="1"/>
  <c r="G589" i="13"/>
  <c r="I589" i="13"/>
  <c r="K589" i="13"/>
  <c r="M589" i="13"/>
  <c r="O589" i="13"/>
  <c r="Q589" i="13"/>
  <c r="V589" i="13"/>
  <c r="G593" i="13"/>
  <c r="I593" i="13"/>
  <c r="K593" i="13"/>
  <c r="M593" i="13"/>
  <c r="O593" i="13"/>
  <c r="Q593" i="13"/>
  <c r="V593" i="13"/>
  <c r="G596" i="13"/>
  <c r="I596" i="13"/>
  <c r="K596" i="13"/>
  <c r="M596" i="13"/>
  <c r="O596" i="13"/>
  <c r="Q596" i="13"/>
  <c r="V596" i="13"/>
  <c r="G599" i="13"/>
  <c r="I599" i="13"/>
  <c r="K599" i="13"/>
  <c r="M599" i="13"/>
  <c r="O599" i="13"/>
  <c r="Q599" i="13"/>
  <c r="V599" i="13"/>
  <c r="G602" i="13"/>
  <c r="I602" i="13"/>
  <c r="K602" i="13"/>
  <c r="M602" i="13"/>
  <c r="O602" i="13"/>
  <c r="Q602" i="13"/>
  <c r="V602" i="13"/>
  <c r="G604" i="13"/>
  <c r="I604" i="13"/>
  <c r="K604" i="13"/>
  <c r="M604" i="13"/>
  <c r="O604" i="13"/>
  <c r="Q604" i="13"/>
  <c r="V604" i="13"/>
  <c r="G608" i="13"/>
  <c r="I608" i="13"/>
  <c r="K608" i="13"/>
  <c r="M608" i="13"/>
  <c r="O608" i="13"/>
  <c r="Q608" i="13"/>
  <c r="V608" i="13"/>
  <c r="G610" i="13"/>
  <c r="I610" i="13"/>
  <c r="K610" i="13"/>
  <c r="M610" i="13"/>
  <c r="O610" i="13"/>
  <c r="Q610" i="13"/>
  <c r="V610" i="13"/>
  <c r="G618" i="13"/>
  <c r="I618" i="13"/>
  <c r="K618" i="13"/>
  <c r="M618" i="13"/>
  <c r="O618" i="13"/>
  <c r="Q618" i="13"/>
  <c r="V618" i="13"/>
  <c r="G624" i="13"/>
  <c r="I624" i="13"/>
  <c r="K624" i="13"/>
  <c r="M624" i="13"/>
  <c r="O624" i="13"/>
  <c r="Q624" i="13"/>
  <c r="V624" i="13"/>
  <c r="G629" i="13"/>
  <c r="I629" i="13"/>
  <c r="K629" i="13"/>
  <c r="M629" i="13"/>
  <c r="O629" i="13"/>
  <c r="Q629" i="13"/>
  <c r="V629" i="13"/>
  <c r="G634" i="13"/>
  <c r="I634" i="13"/>
  <c r="K634" i="13"/>
  <c r="M634" i="13"/>
  <c r="O634" i="13"/>
  <c r="Q634" i="13"/>
  <c r="V634" i="13"/>
  <c r="G639" i="13"/>
  <c r="I639" i="13"/>
  <c r="K639" i="13"/>
  <c r="M639" i="13"/>
  <c r="O639" i="13"/>
  <c r="Q639" i="13"/>
  <c r="V639" i="13"/>
  <c r="AE646" i="13"/>
  <c r="AF646" i="13"/>
  <c r="G35" i="12"/>
  <c r="BA32" i="12"/>
  <c r="BA29" i="12"/>
  <c r="BA26" i="12"/>
  <c r="BA23" i="12"/>
  <c r="BA10" i="12"/>
  <c r="G9" i="12"/>
  <c r="I9" i="12"/>
  <c r="K9" i="12"/>
  <c r="M9" i="12"/>
  <c r="O9" i="12"/>
  <c r="Q9" i="12"/>
  <c r="V9" i="12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9" i="12"/>
  <c r="I19" i="12"/>
  <c r="K19" i="12"/>
  <c r="M19" i="12"/>
  <c r="O19" i="12"/>
  <c r="Q19" i="12"/>
  <c r="V19" i="12"/>
  <c r="G22" i="12"/>
  <c r="I22" i="12"/>
  <c r="K22" i="12"/>
  <c r="M22" i="12"/>
  <c r="O22" i="12"/>
  <c r="Q22" i="12"/>
  <c r="V22" i="12"/>
  <c r="G25" i="12"/>
  <c r="I25" i="12"/>
  <c r="K25" i="12"/>
  <c r="M25" i="12"/>
  <c r="O25" i="12"/>
  <c r="Q25" i="12"/>
  <c r="V25" i="12"/>
  <c r="G28" i="12"/>
  <c r="I28" i="12"/>
  <c r="K28" i="12"/>
  <c r="M28" i="12"/>
  <c r="O28" i="12"/>
  <c r="Q28" i="12"/>
  <c r="V28" i="12"/>
  <c r="G31" i="12"/>
  <c r="I31" i="12"/>
  <c r="K31" i="12"/>
  <c r="M31" i="12"/>
  <c r="O31" i="12"/>
  <c r="Q31" i="12"/>
  <c r="V31" i="12"/>
  <c r="AE35" i="12"/>
  <c r="AF35" i="12"/>
  <c r="I20" i="1"/>
  <c r="I19" i="1"/>
  <c r="I18" i="1"/>
  <c r="I17" i="1"/>
  <c r="I16" i="1"/>
  <c r="I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85" i="1" s="1"/>
  <c r="G49" i="1"/>
  <c r="G25" i="1" s="1"/>
  <c r="A25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21" i="1"/>
  <c r="J28" i="1"/>
  <c r="J26" i="1"/>
  <c r="G38" i="1"/>
  <c r="J25" i="1"/>
  <c r="J27" i="1"/>
  <c r="E26" i="1"/>
  <c r="G26" i="1" l="1"/>
  <c r="A26" i="1"/>
  <c r="G28" i="1"/>
  <c r="V98" i="15"/>
  <c r="Q98" i="15"/>
  <c r="O98" i="15"/>
  <c r="M98" i="15"/>
  <c r="K98" i="15"/>
  <c r="I98" i="15"/>
  <c r="G98" i="15"/>
  <c r="V92" i="15"/>
  <c r="Q92" i="15"/>
  <c r="O92" i="15"/>
  <c r="M92" i="15"/>
  <c r="K92" i="15"/>
  <c r="I92" i="15"/>
  <c r="G92" i="15"/>
  <c r="V60" i="15"/>
  <c r="Q60" i="15"/>
  <c r="O60" i="15"/>
  <c r="M60" i="15"/>
  <c r="K60" i="15"/>
  <c r="I60" i="15"/>
  <c r="G60" i="15"/>
  <c r="V51" i="15"/>
  <c r="Q51" i="15"/>
  <c r="O51" i="15"/>
  <c r="M51" i="15"/>
  <c r="K51" i="15"/>
  <c r="I51" i="15"/>
  <c r="G51" i="15"/>
  <c r="V40" i="15"/>
  <c r="Q40" i="15"/>
  <c r="O40" i="15"/>
  <c r="M40" i="15"/>
  <c r="K40" i="15"/>
  <c r="I40" i="15"/>
  <c r="G40" i="15"/>
  <c r="V8" i="15"/>
  <c r="Q8" i="15"/>
  <c r="O8" i="15"/>
  <c r="M8" i="15"/>
  <c r="K8" i="15"/>
  <c r="I8" i="15"/>
  <c r="G8" i="15"/>
  <c r="V440" i="14"/>
  <c r="Q440" i="14"/>
  <c r="O440" i="14"/>
  <c r="M440" i="14"/>
  <c r="K440" i="14"/>
  <c r="I440" i="14"/>
  <c r="G440" i="14"/>
  <c r="V392" i="14"/>
  <c r="Q392" i="14"/>
  <c r="O392" i="14"/>
  <c r="M392" i="14"/>
  <c r="K392" i="14"/>
  <c r="I392" i="14"/>
  <c r="G392" i="14"/>
  <c r="V367" i="14"/>
  <c r="Q367" i="14"/>
  <c r="O367" i="14"/>
  <c r="M367" i="14"/>
  <c r="K367" i="14"/>
  <c r="I367" i="14"/>
  <c r="G367" i="14"/>
  <c r="V298" i="14"/>
  <c r="Q298" i="14"/>
  <c r="O298" i="14"/>
  <c r="M298" i="14"/>
  <c r="K298" i="14"/>
  <c r="I298" i="14"/>
  <c r="G298" i="14"/>
  <c r="V8" i="14"/>
  <c r="Q8" i="14"/>
  <c r="O8" i="14"/>
  <c r="M8" i="14"/>
  <c r="K8" i="14"/>
  <c r="I8" i="14"/>
  <c r="G8" i="14"/>
  <c r="V588" i="13"/>
  <c r="Q588" i="13"/>
  <c r="O588" i="13"/>
  <c r="M588" i="13"/>
  <c r="K588" i="13"/>
  <c r="I588" i="13"/>
  <c r="G588" i="13"/>
  <c r="V527" i="13"/>
  <c r="Q527" i="13"/>
  <c r="O527" i="13"/>
  <c r="M527" i="13"/>
  <c r="K527" i="13"/>
  <c r="I527" i="13"/>
  <c r="G527" i="13"/>
  <c r="V502" i="13"/>
  <c r="Q502" i="13"/>
  <c r="O502" i="13"/>
  <c r="M502" i="13"/>
  <c r="K502" i="13"/>
  <c r="I502" i="13"/>
  <c r="G502" i="13"/>
  <c r="V390" i="13"/>
  <c r="Q390" i="13"/>
  <c r="O390" i="13"/>
  <c r="M390" i="13"/>
  <c r="K390" i="13"/>
  <c r="I390" i="13"/>
  <c r="G390" i="13"/>
  <c r="V8" i="13"/>
  <c r="Q8" i="13"/>
  <c r="O8" i="13"/>
  <c r="M8" i="13"/>
  <c r="K8" i="13"/>
  <c r="I8" i="13"/>
  <c r="G8" i="13"/>
  <c r="V18" i="12"/>
  <c r="Q18" i="12"/>
  <c r="O18" i="12"/>
  <c r="M18" i="12"/>
  <c r="K18" i="12"/>
  <c r="I18" i="12"/>
  <c r="G18" i="12"/>
  <c r="V8" i="12"/>
  <c r="Q8" i="12"/>
  <c r="O8" i="12"/>
  <c r="M8" i="12"/>
  <c r="K8" i="12"/>
  <c r="I8" i="12"/>
  <c r="G8" i="12"/>
  <c r="H49" i="1"/>
  <c r="I39" i="1"/>
  <c r="I49" i="1" s="1"/>
  <c r="A23" i="1" l="1"/>
  <c r="J48" i="1"/>
  <c r="J47" i="1"/>
  <c r="J46" i="1"/>
  <c r="J45" i="1"/>
  <c r="J44" i="1"/>
  <c r="J43" i="1"/>
  <c r="J42" i="1"/>
  <c r="J41" i="1"/>
  <c r="J39" i="1"/>
  <c r="J49" i="1" s="1"/>
  <c r="A27" i="1" l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5E452DDB-DA88-499A-B7F6-DD18CAFF66D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87965A8-754D-443F-97F7-E611DC9F571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844CBE7E-D1E5-47AA-A183-25464B888BB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B9E90A2-3FF2-4A3C-8AD6-AE316C3FA69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15EE7A4D-EF6D-445F-8C54-AA7C03F8A21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BB03D3-809E-4444-97B1-554230AB8AC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BE8DA27F-0EDB-4060-9519-1C1B0EA4DBA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A3656F1-6C44-4938-BFAC-ACD916EEB38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<sst xmlns="http://schemas.openxmlformats.org/spreadsheetml/2006/main" count="3812" uniqueCount="882">
  <si>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</si>
  <si>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</si>
  <si>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</si>
  <si>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</si>
  <si>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</si>
  <si>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</si>
  <si>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</si>
  <si>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</si>
  <si>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</si>
  <si>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</si>
  <si>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</si>
  <si>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</si>
  <si>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</si>
  <si>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</si>
  <si>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</si>
  <si>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</si>
  <si>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</si>
  <si>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</si>
  <si>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</si>
  <si>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</si>
  <si>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</si>
  <si>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</si>
  <si>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</si>
  <si>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</si>
  <si>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</si>
  <si>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</si>
  <si>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</si>
  <si>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</si>
  <si>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</si>
  <si>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</si>
  <si>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</si>
  <si>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</si>
  <si>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</si>
  <si>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</si>
  <si>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</si>
  <si>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</si>
  <si>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</si>
  <si>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</si>
  <si>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</si>
  <si>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</si>
  <si>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KOB-074</t>
  </si>
  <si>
    <t>Demolice budov Trnitá 39 a Trnitá 41, Brno</t>
  </si>
  <si>
    <t>Brněnské komunikace a.s.</t>
  </si>
  <si>
    <t>Renneská třída 787/1a</t>
  </si>
  <si>
    <t>Brno-Štýřice</t>
  </si>
  <si>
    <t>63900</t>
  </si>
  <si>
    <t>60733098</t>
  </si>
  <si>
    <t>CZ60733098</t>
  </si>
  <si>
    <t>RGB studio s.r.o.</t>
  </si>
  <si>
    <t>Minská 921/1a</t>
  </si>
  <si>
    <t>Brno</t>
  </si>
  <si>
    <t>61600</t>
  </si>
  <si>
    <t>27750566</t>
  </si>
  <si>
    <t>Stavba</t>
  </si>
  <si>
    <t>Stavební objekt</t>
  </si>
  <si>
    <t>00</t>
  </si>
  <si>
    <t>Vedlejší a ostatní náklady</t>
  </si>
  <si>
    <t>KOB-074/00</t>
  </si>
  <si>
    <t>01</t>
  </si>
  <si>
    <t>Demolice budova Trnitá 39, Brno</t>
  </si>
  <si>
    <t>KOB-074/01</t>
  </si>
  <si>
    <t>Demolice budovy Trnitá 39, Brno</t>
  </si>
  <si>
    <t>02</t>
  </si>
  <si>
    <t>Demolice budovy Trnitá 41, Brno</t>
  </si>
  <si>
    <t>KOB-074/02</t>
  </si>
  <si>
    <t>03</t>
  </si>
  <si>
    <t>Stavební práce po demolicích objektů SO 01 (Trnitá 39) a SO 02 (Trnitá 41)</t>
  </si>
  <si>
    <t>KOB-074/03</t>
  </si>
  <si>
    <t>Stavební práce po demolicích objektů SO01 (Trnitá 39) a SO02 (Trnitá 41)</t>
  </si>
  <si>
    <t>Celkem za stavbu</t>
  </si>
  <si>
    <t>CZK</t>
  </si>
  <si>
    <t>#POPS</t>
  </si>
  <si>
    <t>Popis stavby: KOB-074 - Demolice budov Trnitá 39 a Trnitá 41, Brno</t>
  </si>
  <si>
    <t>#POPO</t>
  </si>
  <si>
    <t>Popis objektu: 00 - Vedlejší a ostatní náklady</t>
  </si>
  <si>
    <t>#POPR</t>
  </si>
  <si>
    <t>Popis rozpočtu: KOB-074/00 - Vedlejší a ostatní náklady</t>
  </si>
  <si>
    <t>Popis objektu: 01 - Demolice budova Trnitá 39, Brno</t>
  </si>
  <si>
    <t>Popis rozpočtu: KOB-074/01 - Demolice budovy Trnitá 39, Brno</t>
  </si>
  <si>
    <t>Popis objektu: 02 - Demolice budovy Trnitá 41, Brno</t>
  </si>
  <si>
    <t>Popis rozpočtu: KOB-074/02 - Demolice budovy Trnitá 41, Brno</t>
  </si>
  <si>
    <t>Popis objektu: 03 - Stavební práce po demolicích objektů SO 01 (Trnitá 39) a SO 02 (Trnitá 41)</t>
  </si>
  <si>
    <t>Popis rozpočtu: KOB-074/03 - Stavební práce po demolicích objektů SO01 (Trnitá 39) a SO02 (Trnitá 41)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</si>
  <si>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</si>
  <si>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</si>
  <si>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</si>
  <si>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</si>
  <si>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</si>
  <si>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</si>
  <si>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</si>
  <si>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</si>
  <si>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</si>
  <si>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</si>
  <si>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</si>
  <si>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</si>
  <si>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</si>
  <si>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</si>
  <si>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94</t>
  </si>
  <si>
    <t>Lešení a stavební výtahy</t>
  </si>
  <si>
    <t>96</t>
  </si>
  <si>
    <t>Bourání konstrukcí</t>
  </si>
  <si>
    <t>99</t>
  </si>
  <si>
    <t>Staveništní přesun hmot</t>
  </si>
  <si>
    <t>720</t>
  </si>
  <si>
    <t>Zdravotechnická instalace</t>
  </si>
  <si>
    <t>723</t>
  </si>
  <si>
    <t>Vnitřní plynovod</t>
  </si>
  <si>
    <t>762</t>
  </si>
  <si>
    <t>Konstrukce tesařské</t>
  </si>
  <si>
    <t>764</t>
  </si>
  <si>
    <t>Konstrukce klempířské</t>
  </si>
  <si>
    <t>765</t>
  </si>
  <si>
    <t>Krytiny tvrdé</t>
  </si>
  <si>
    <t>767</t>
  </si>
  <si>
    <t>Konstrukce zámečnické</t>
  </si>
  <si>
    <t>776</t>
  </si>
  <si>
    <t>Podlahy povlakové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</si>
  <si>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</si>
  <si>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</si>
  <si>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</si>
  <si>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</si>
  <si>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</si>
  <si>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</si>
  <si>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</si>
  <si>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</si>
  <si>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</si>
  <si>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</si>
  <si>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</si>
  <si>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</si>
  <si>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</si>
  <si>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</si>
  <si>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</si>
  <si>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</si>
  <si>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</si>
  <si>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</si>
  <si>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</si>
  <si>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</si>
  <si>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</si>
  <si>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</si>
  <si>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</si>
  <si>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</si>
  <si>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</si>
  <si>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</si>
  <si>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</si>
  <si>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</si>
  <si>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</si>
  <si>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</si>
  <si>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</si>
  <si>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</si>
  <si>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</si>
  <si>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</si>
  <si>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</si>
  <si>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</si>
  <si>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005111021R</t>
  </si>
  <si>
    <t>Vytyčení inženýrských sítí</t>
  </si>
  <si>
    <t>Soubor</t>
  </si>
  <si>
    <t>RTS 23/ II</t>
  </si>
  <si>
    <t>Indiv</t>
  </si>
  <si>
    <t>VRN</t>
  </si>
  <si>
    <t>Běžná</t>
  </si>
  <si>
    <t>POL99_8</t>
  </si>
  <si>
    <t>Zaměření a vytýčení stávajících inženýrských sítí v místě stavby z hlediska jejich ochrany při provádění stavby.</t>
  </si>
  <si>
    <t>POP</t>
  </si>
  <si>
    <t>SPU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</si>
  <si>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</si>
  <si>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</si>
  <si>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</si>
  <si>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</si>
  <si>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</si>
  <si>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</si>
  <si>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</si>
  <si>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</si>
  <si>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</si>
  <si>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</si>
  <si>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</si>
  <si>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</si>
  <si>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</si>
  <si>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</si>
  <si>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</si>
  <si>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</si>
  <si>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</si>
  <si>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</si>
  <si>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</si>
  <si>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</si>
  <si>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</si>
  <si>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</si>
  <si>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END</t>
  </si>
  <si>
    <t>962031116R00</t>
  </si>
  <si>
    <t>Bourání příček z cihel pálených plných, tloušťky 140 mm</t>
  </si>
  <si>
    <t>m2</t>
  </si>
  <si>
    <t>801-3</t>
  </si>
  <si>
    <t>RTS 23/ I</t>
  </si>
  <si>
    <t>Práce</t>
  </si>
  <si>
    <t>POL1_</t>
  </si>
  <si>
    <t>nebo vybourání otvorů průřezové plochy přes 4 m2 v příčkách, včetně pomocného lešení o výšce podlahy do 1900 mm a pro zatížení do 1,5 kPa  (150 kg/m2),</t>
  </si>
  <si>
    <t>SPI</t>
  </si>
  <si>
    <t xml:space="preserve">štítové zdi krovu : </t>
  </si>
  <si>
    <t>VV</t>
  </si>
  <si>
    <t>13,00*3,00*0,50*2</t>
  </si>
  <si>
    <t>10,205*3,00*0,50</t>
  </si>
  <si>
    <t>962032231R00</t>
  </si>
  <si>
    <t>Bourání zdiva nadzákladového z cihel pálených nebo vápenopískových, na maltu vápenou nebo vápenocementovou</t>
  </si>
  <si>
    <t>m3</t>
  </si>
  <si>
    <t>nebo vybourání otvorů průřezové plochy přes 4 m2 ve zdivu nadzákladovém, včetně pomocného lešení o výšce podlahy do 1900 mm a pro zatížení do 1,5 kPa  (150 kg/m2)</t>
  </si>
  <si>
    <t xml:space="preserve">1.np : </t>
  </si>
  <si>
    <t>(21,25*2-2,52+(13,00-1,20)*2)*4,00*0,60</t>
  </si>
  <si>
    <t>(21,25-1,20-1,35*4-1,70)*4,00*0,60</t>
  </si>
  <si>
    <t>(5,50+5,70)*4,00*0,60*2</t>
  </si>
  <si>
    <t>5,70*4,00*0,45</t>
  </si>
  <si>
    <t>-1,10*2,00*0,60*6</t>
  </si>
  <si>
    <t>-1,00*3,80*0,60</t>
  </si>
  <si>
    <t>-1,10*2,60*0,60*11</t>
  </si>
  <si>
    <t>(5,855+8,975+1,485+1,10)*4,00*0,60</t>
  </si>
  <si>
    <t>-0,55*0,50*0,60*3</t>
  </si>
  <si>
    <t>-1,10*2,60*0,60*5</t>
  </si>
  <si>
    <t>-1,10*2,00*0,60</t>
  </si>
  <si>
    <t>(13,75*2+(10,205-1,20)*2)*4,00*0,60</t>
  </si>
  <si>
    <t>(13,75-1,20-1,35*2-0,45-1,65)*4,00*0,60</t>
  </si>
  <si>
    <t>-1,205*2,60*0,60</t>
  </si>
  <si>
    <t>-1,10*2,60*0,60*(3+6)</t>
  </si>
  <si>
    <t>Mezisoučet</t>
  </si>
  <si>
    <t xml:space="preserve">2.np : </t>
  </si>
  <si>
    <t>(21,25*2-2,52+(13,00-1,20)*2)*3,00*0,60</t>
  </si>
  <si>
    <t>(21,25-1,20-1,35*4)*3,00*0,60</t>
  </si>
  <si>
    <t>(5,70*2+5,50*2)*3,00*0,60</t>
  </si>
  <si>
    <t>5,70*3,00*0,45</t>
  </si>
  <si>
    <t>-1,10*2,00*0,60*7</t>
  </si>
  <si>
    <t>-1,10*1,60*0,60*(9+3)</t>
  </si>
  <si>
    <t>-1,10*1,60*0,60*5</t>
  </si>
  <si>
    <t>-1,205*1,60*0,60</t>
  </si>
  <si>
    <t>-1,10*1,60*0,60*(2+6)</t>
  </si>
  <si>
    <t xml:space="preserve">3.np : </t>
  </si>
  <si>
    <t xml:space="preserve">4.np : </t>
  </si>
  <si>
    <t xml:space="preserve">odpočet zdiva 1.np, v.2,50m - pro oplocení : </t>
  </si>
  <si>
    <t>-(18,50*2,50-1,205*1,17-1,10*1,17*4-0,60*0,40*3)*0,60</t>
  </si>
  <si>
    <t>962032241R00</t>
  </si>
  <si>
    <t>Bourání zdiva nadzákladového z cihel pálených nebo vápenopískových, na maltu cementovou</t>
  </si>
  <si>
    <t xml:space="preserve">1.pp : </t>
  </si>
  <si>
    <t>(21,25*2+(13,00-1,80)*3)*1,25*0,60</t>
  </si>
  <si>
    <t>(5,70*3+5,50*3)*1,25*0,60</t>
  </si>
  <si>
    <t>komín.zdivo : -1,35*0,60*1,25*4</t>
  </si>
  <si>
    <t>otvory : -(1,10*7+1,50+1,70)*0,25*0,60</t>
  </si>
  <si>
    <t>-2,52*1,25*0,60</t>
  </si>
  <si>
    <t>-1,10*0,50*0,60*10</t>
  </si>
  <si>
    <t>(1,485+1,10)*1,25*0,60</t>
  </si>
  <si>
    <t>(5,855+8,975)*1,25*0,60</t>
  </si>
  <si>
    <t>otvory : -1,10*0,50*0,60*5</t>
  </si>
  <si>
    <t>(13,75*3+(10,205-1,80)*2)*1,25*0,60</t>
  </si>
  <si>
    <t>komíny : -(1,35+0,45+1,35+1,65)*1,25*0,60</t>
  </si>
  <si>
    <t>otvory : -1,10*0,25*0,60*6</t>
  </si>
  <si>
    <t>-1,10*0,50*0,60*8</t>
  </si>
  <si>
    <t>-1,205*0,50*0,60</t>
  </si>
  <si>
    <t>962032432R00</t>
  </si>
  <si>
    <t>Bourání zdiva nadzákladového z dutých cihel nebo tvárnic pálených nebo nepálených, na maltu vápenou nebo vápenocementovou</t>
  </si>
  <si>
    <t>(12,55+2,20*2+1,475*2+4,43*2)*0,90*0,30</t>
  </si>
  <si>
    <t>-1,10*0,25*0,30*3</t>
  </si>
  <si>
    <t>(5,70+1,375*4)*0,90*0,30</t>
  </si>
  <si>
    <t>-1,00*0,25*0,30*3</t>
  </si>
  <si>
    <t>(5,50*4,00-1,10*2,00)*0,30</t>
  </si>
  <si>
    <t>(5,70+5,50+2,20)*4,00*0,45</t>
  </si>
  <si>
    <t>(5,70+1,375*4)*3,65*0,30</t>
  </si>
  <si>
    <t>-1,10*2,00*0,30*3</t>
  </si>
  <si>
    <t>(13,75-1,20)*3,65*0,30</t>
  </si>
  <si>
    <t>(2,20+1,475+4,43)*3,65*0,30*2</t>
  </si>
  <si>
    <t>(5,70+5,50*2)*3,00*0,30</t>
  </si>
  <si>
    <t>-1,10*2,00*0,30</t>
  </si>
  <si>
    <t>(5,70+1,375*4)*2,65*0,30</t>
  </si>
  <si>
    <t>(13,75-1,20)*2,65*0,30</t>
  </si>
  <si>
    <t>(2,20+1,475+4,43)*2,65*0,30*2</t>
  </si>
  <si>
    <t>962032641R00</t>
  </si>
  <si>
    <t>Bourání zdiva nadzákladového komínového z jakýchkoliv cihel pálených, šamotových nebo vápenopískových nad střechou, na maltu cementovou</t>
  </si>
  <si>
    <t xml:space="preserve">na celou výšku : </t>
  </si>
  <si>
    <t>1,35*0,60*20,20*6-0,15*0,15*(20,20-1,95)*4*6</t>
  </si>
  <si>
    <t>(0,45*0,60-0,15*0,15)*(20,20-1,95)</t>
  </si>
  <si>
    <t>(1,65*0,60-0,15*0,15*5)*(20,20-1,95)</t>
  </si>
  <si>
    <t>963031532R00</t>
  </si>
  <si>
    <t>Bourání cihelných kleneb na maltu vápenocementovou, do ocelových nosníků, bez jejich vybourání, tloušťky do 150 mm</t>
  </si>
  <si>
    <t>včetně pomocného lešení o výšce podlahy do 1900 mm a pro zatížení do 1,5 kPa  (150 kg/m2),</t>
  </si>
  <si>
    <t xml:space="preserve">prům délka nosníků: 5,855+8,975)*0,50=7,415m : </t>
  </si>
  <si>
    <t xml:space="preserve">strop nad 1.pp : </t>
  </si>
  <si>
    <t>7,415*1,45*8</t>
  </si>
  <si>
    <t xml:space="preserve">strop nad 1.np : </t>
  </si>
  <si>
    <t xml:space="preserve">strop nad 2.np : </t>
  </si>
  <si>
    <t xml:space="preserve">strop nad 3.np : </t>
  </si>
  <si>
    <t xml:space="preserve">strop nad 4.np : </t>
  </si>
  <si>
    <t>963053936R00</t>
  </si>
  <si>
    <t>Bourání železobetonových schodišťových ramen samonosných</t>
  </si>
  <si>
    <t xml:space="preserve">na celý prostor - vč podest a úprav povrchů : </t>
  </si>
  <si>
    <t xml:space="preserve">hlavní schody : </t>
  </si>
  <si>
    <t>2,52*1,90*0,35*5</t>
  </si>
  <si>
    <t>2,52*1,25*0,15*4</t>
  </si>
  <si>
    <t>1,10*2,70*0,20*9</t>
  </si>
  <si>
    <t xml:space="preserve">vstupní schody : </t>
  </si>
  <si>
    <t>1,70*5,80*0,30</t>
  </si>
  <si>
    <t>1,70*0,15*0,30*0,50*5</t>
  </si>
  <si>
    <t>964061331R00</t>
  </si>
  <si>
    <t>Uvolnění zhlaví trámu ze zdiva cihelného, o průřezu zhlaví do 0,05m2</t>
  </si>
  <si>
    <t>kus</t>
  </si>
  <si>
    <t>při jeho výměně pro jakoukoliv délku uložení, včetně pomocného lešení o výšce podlahy do 1900 mm a pro zatížení do 1,5 kPa  (150 kg/m2),</t>
  </si>
  <si>
    <t>ocel.nosníky : 8*2*5</t>
  </si>
  <si>
    <t>trámy : 37*2*5</t>
  </si>
  <si>
    <t>964073441R00</t>
  </si>
  <si>
    <t>Vybourání válcovaných nosníků uložených ve zdivu cihelném, délky do 8 m, hmotnosti do 55 kg/m</t>
  </si>
  <si>
    <t>t</t>
  </si>
  <si>
    <t>včetně pomocného lešení o výšce podlahy do 1900 mm a pro zatížení do 1,5 kPa  (150 kg/m2)</t>
  </si>
  <si>
    <t xml:space="preserve">odhad I200 - 26,30kg/bm : </t>
  </si>
  <si>
    <t xml:space="preserve">prům. délka nosníků vč. uložení = 8,00m : </t>
  </si>
  <si>
    <t>26,30*8,00*8*0,001</t>
  </si>
  <si>
    <t>965044121R00</t>
  </si>
  <si>
    <t>Bourání podkladů pod dlažby nebo litých celistvých dlažeb a mazanin  s rabicovým pletivem ve střešních konstrukcích, tloušťky do 40 mm, jakékoliv plochy</t>
  </si>
  <si>
    <t>m.č.101 : 1,70*7,70+1,40*0,60+1,10*0,60</t>
  </si>
  <si>
    <t>m.č.102 : (5,855+8,975)*0,50*10,40-5,70*1,675</t>
  </si>
  <si>
    <t>1,10*0,60*5+1,10*1,30</t>
  </si>
  <si>
    <t>m.č.104 : (1,50*1,375+1,10*0,30)*3</t>
  </si>
  <si>
    <t>m.č.105 : 3,82*(2,20+1,475+4,43)+1,10*(0,30+0,60)</t>
  </si>
  <si>
    <t>m.č.106 : 4,45*(2,20+1,475+4,43)+1,10*(0,30+0,60)</t>
  </si>
  <si>
    <t>m.č.107 : 3,68*(2,20+1,475+4,43)+1,10*(0,30+0,60)</t>
  </si>
  <si>
    <t>m.č.108 : 6,70*5,70+1,10*0,60</t>
  </si>
  <si>
    <t>4,135*5,50+1,10*0,60</t>
  </si>
  <si>
    <t>m.č.109 : 3,95*5,70+1,10*0,60</t>
  </si>
  <si>
    <t>4,37*5,50+1,10*(0,30+0,60)</t>
  </si>
  <si>
    <t>4,85*3,70+1,80*1,80</t>
  </si>
  <si>
    <t>m.č.110 : 2,93*5,70+3,81*5,50+1,10*0,60</t>
  </si>
  <si>
    <t>m.č.202 : (5,855+8,975)*0,50*10,40</t>
  </si>
  <si>
    <t>-5,70*1,675+1,10*0,60*5+1,20*1,10</t>
  </si>
  <si>
    <t>m.č.206 : (1,50*1,375+1,00*0,30)*3</t>
  </si>
  <si>
    <t>m.č.203 : 1,70*5,70+1,10*0,60</t>
  </si>
  <si>
    <t>m.č.204 : 4,10+(4,37+1,995)*5,50</t>
  </si>
  <si>
    <t>1,10*0,60*2+1,10*0,30</t>
  </si>
  <si>
    <t>m.č.205 : 6,70*5,70+4,135*5,50+1,10*0,60*2</t>
  </si>
  <si>
    <t>m.č.207 : 3,82*(2,20+1,475+4,43)+1,10*(0,30+0,60)</t>
  </si>
  <si>
    <t>m.č.208 : 4,45*(2,20+1,475+4,43)+1,10*(0,30+0,60)</t>
  </si>
  <si>
    <t>m.č.209 : 3,68*(2,20+1,475+4,43)+1,10*(0,30+0,60)</t>
  </si>
  <si>
    <t>m.č.210 : 2,93*2,70+1,10*1,15+1,10*0,60</t>
  </si>
  <si>
    <t>965081113R00</t>
  </si>
  <si>
    <t>Bourání podlah z dlaždic půdních,  , plochy přes 1 m2</t>
  </si>
  <si>
    <t>bez podkladního lože, s jakoukoliv výplní spár</t>
  </si>
  <si>
    <t>20,95*(13,00-1,20)-1,35*0,60*4</t>
  </si>
  <si>
    <t>13,00*(10,205-0,60)-(1,35*2+0,45+1,65)*0,60</t>
  </si>
  <si>
    <t>(5,855+0,60+8,975+0,60)*0,50*10,40</t>
  </si>
  <si>
    <t>965081713R00</t>
  </si>
  <si>
    <t>Bourání podlah z keramických dlaždic, tloušťky do 10 mm, plochy přes 1 m2</t>
  </si>
  <si>
    <t>m.č.302 : (5,855+8,975)*0,50*10,40</t>
  </si>
  <si>
    <t>m.č.306 : (1,50*1,375+1,00*0,30)*3</t>
  </si>
  <si>
    <t>m.č.402 : (5,855+8,975)*0,50*10,40</t>
  </si>
  <si>
    <t>m.č.406 : (1,50*1,375+1,00*0,30)*3</t>
  </si>
  <si>
    <t>965082941R00</t>
  </si>
  <si>
    <t>Odstranění násypu pod podlahami a ochranného na střechách tloušťky přes 200 mm, jakékoliv plochy</t>
  </si>
  <si>
    <t xml:space="preserve">na klenbových stropech : </t>
  </si>
  <si>
    <t xml:space="preserve">nad1.pp : </t>
  </si>
  <si>
    <t>(5,855+8,975)*0,50*10,40*0,20</t>
  </si>
  <si>
    <t xml:space="preserve">nad 1.np : </t>
  </si>
  <si>
    <t xml:space="preserve">nad 2.np : </t>
  </si>
  <si>
    <t xml:space="preserve">nad 3.np : </t>
  </si>
  <si>
    <t xml:space="preserve">nad 4.np : </t>
  </si>
  <si>
    <t xml:space="preserve">podklad půdních dlaždic tl.50mm : </t>
  </si>
  <si>
    <t>(20,95*(13,00-1,20)-1,35*0,60*4)*0,05</t>
  </si>
  <si>
    <t>(13,00*(10,205-0,60)-(1,35*2+0,45+1,65)*0,60)*0,05</t>
  </si>
  <si>
    <t>((5,855+0,60+8,975+0,60)*0,50*10,40)*0,05</t>
  </si>
  <si>
    <t>966054121R00</t>
  </si>
  <si>
    <t>Vybourání částí říms ze železobetonu vyložených do 500 mm</t>
  </si>
  <si>
    <t>m</t>
  </si>
  <si>
    <t>20,95+5,175+2,66+15,75+14,25+2,00+8,595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</si>
  <si>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</si>
  <si>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</si>
  <si>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</si>
  <si>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3+(19+6)*2</t>
  </si>
  <si>
    <t>3+26*2</t>
  </si>
  <si>
    <t>968061125R00</t>
  </si>
  <si>
    <t>Vyvěšení nebo zavěšení dřevěných křídel dveří, plochy do 2 m2</t>
  </si>
  <si>
    <t>1.pp : 19</t>
  </si>
  <si>
    <t>1.np : 19</t>
  </si>
  <si>
    <t>2.np : 20</t>
  </si>
  <si>
    <t>3.np : 20</t>
  </si>
  <si>
    <t>4.np : 20</t>
  </si>
  <si>
    <t>968061126R00</t>
  </si>
  <si>
    <t>Vyvěšení nebo zavěšení dřevěných křídel dveří, plochy přes 2 m2</t>
  </si>
  <si>
    <t>968062354R00</t>
  </si>
  <si>
    <t>Vybourání dřevěných rámů oken dvojitých nebo zdvojených, plochy do 1 m2</t>
  </si>
  <si>
    <t>0,55*0,50*3</t>
  </si>
  <si>
    <t>968062355R00</t>
  </si>
  <si>
    <t>Vybourání dřevěných rámů oken dvojitých nebo zdvojených, plochy do 2 m2</t>
  </si>
  <si>
    <t>1,10*1,60*26</t>
  </si>
  <si>
    <t>968062356R00</t>
  </si>
  <si>
    <t>Vybourání dřevěných rámů oken dvojitých nebo zdvojených, plochy do 4 m2</t>
  </si>
  <si>
    <t>1,10*2,60*(19+6)</t>
  </si>
  <si>
    <t>968062455R00</t>
  </si>
  <si>
    <t>Vybourání dřevěných rámů dveřních zárubní, plochy do 2 m2</t>
  </si>
  <si>
    <t>1,00*2,00*19</t>
  </si>
  <si>
    <t>1,00*2,00*20</t>
  </si>
  <si>
    <t>968062456R00</t>
  </si>
  <si>
    <t>Vybourání dřevěných rámů dveřních zárubní, plochy přes 2 m2</t>
  </si>
  <si>
    <t>1.np : 1,10*3,80</t>
  </si>
  <si>
    <t>968071112R00</t>
  </si>
  <si>
    <t>Vyvěšení nebo zavěšení kovových křídel oken, plochy do 1,5 m2</t>
  </si>
  <si>
    <t>s případným uložením a opětovným zavěšením po provedení stavebních změn,</t>
  </si>
  <si>
    <t>23+3+1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</si>
  <si>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</si>
  <si>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</si>
  <si>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1,10*0,50*23</t>
  </si>
  <si>
    <t>1,205*0,50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</si>
  <si>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</si>
  <si>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</si>
  <si>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998011003R00</t>
  </si>
  <si>
    <t>Přesun hmot pro budovy s nosnou konstrukcí zděnou výšky přes 12 do 24 m</t>
  </si>
  <si>
    <t>801-1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</si>
  <si>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</si>
  <si>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</si>
  <si>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</si>
  <si>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 xml:space="preserve">Hmotnosti z položek s pořadovými čísly: : </t>
  </si>
  <si>
    <t xml:space="preserve">1,2,3,4,6,8,9,18,19,20,21,22,24,25, : </t>
  </si>
  <si>
    <t>Součet: : 3,50747</t>
  </si>
  <si>
    <t>720-PC</t>
  </si>
  <si>
    <t>Demontáž instalací zdravotechniky + zařizovacích předmětů, vč. likvidace</t>
  </si>
  <si>
    <t>kpl</t>
  </si>
  <si>
    <t>Vlastní</t>
  </si>
  <si>
    <t>723-PC</t>
  </si>
  <si>
    <t>Demontáž plynoinstalace, vč. likvidace</t>
  </si>
  <si>
    <t>762811811R00</t>
  </si>
  <si>
    <t>Demontáž záklopů stropů vrchních, zapuštěných z hrubých prken tloušťky do 32 mm</t>
  </si>
  <si>
    <t>800-762</t>
  </si>
  <si>
    <t>1,70*11,78+2,30*1,40+1,10*0,60</t>
  </si>
  <si>
    <t>6,70*5,70+4,135*5,50+1,10*0,60*2</t>
  </si>
  <si>
    <t>3,95*5,70+4,37*5,50+4,85*3,70+1,10*(0,60*2+0,30)</t>
  </si>
  <si>
    <t>2,93*5,70+3,81*5,50+1,10*1,15+1,10*0,60</t>
  </si>
  <si>
    <t>3,82*(2,20+1,475+4,43)+1,10*(0,30+0,60)</t>
  </si>
  <si>
    <t>4,45*(2,20+1,475+4,43)+1,10*(0,30+0,60)</t>
  </si>
  <si>
    <t>3,68*(2,20+1,475+4,43)+1,10*(0,30+0,60)</t>
  </si>
  <si>
    <t>1,70*5,70+1,10*0,60</t>
  </si>
  <si>
    <t>4,10*5,70+4,37*5,50+1,995*5,50+1,10*(0,60*2+0,30)</t>
  </si>
  <si>
    <t>2,93*5,70+1,10*1,15+1,10*0,60</t>
  </si>
  <si>
    <t>762822830R00</t>
  </si>
  <si>
    <t>Demontáž stropnic z řeziva průřezové plochy přes 288 do 450 cm2</t>
  </si>
  <si>
    <t>12,60*20+6,10*4+9,60*13</t>
  </si>
  <si>
    <t>12,60*24+9,60*13</t>
  </si>
  <si>
    <t>762841812R00</t>
  </si>
  <si>
    <t>Demontáž podbití stropů a střech do 60° z prken tl. do 35 mm s omítkou</t>
  </si>
  <si>
    <t xml:space="preserve">strop 1.pp : </t>
  </si>
  <si>
    <t>(4,135+4,07+1,695+3,94+3,81)*5,50</t>
  </si>
  <si>
    <t>(6,705+3,80+1,70+2,935)*5,70</t>
  </si>
  <si>
    <t>1,70*6,30</t>
  </si>
  <si>
    <t>(1,00+1,30)*0,50*1,10</t>
  </si>
  <si>
    <t>3,82*(2,20+1,475+4,43)</t>
  </si>
  <si>
    <t>4,45*(2,20+1,475+4,43)</t>
  </si>
  <si>
    <t>3,68*(2,20+1,475+4,43)</t>
  </si>
  <si>
    <t xml:space="preserve">strop 1.np : </t>
  </si>
  <si>
    <t>m.č.105 : 3,82*(2,20+1,475+4,43)</t>
  </si>
  <si>
    <t>m.č.106 : 4,45*(2,20+1,475+4,43)</t>
  </si>
  <si>
    <t>m.č.107 : 3,68*(2,20+1,475+4,43)</t>
  </si>
  <si>
    <t>m.č.108 : 6,70*5,70</t>
  </si>
  <si>
    <t>4,135*5,50</t>
  </si>
  <si>
    <t>m.č.109 : 3,95*5,70</t>
  </si>
  <si>
    <t>4,37*5,50</t>
  </si>
  <si>
    <t>m.č.110 : 2,93*5,70+3,81*5,50+1,10*1,20</t>
  </si>
  <si>
    <t xml:space="preserve">strop 2.np : </t>
  </si>
  <si>
    <t>m.č.203 : 1,70*5,70</t>
  </si>
  <si>
    <t>m.č.205 : 6,70*5,70+4,135*5,50</t>
  </si>
  <si>
    <t>m.č.207 : 3,82*(2,20+1,475+4,43)</t>
  </si>
  <si>
    <t>m.č.208 : 4,45*(2,20+1,475+4,43)</t>
  </si>
  <si>
    <t>m.č.209 : 3,68*(2,20+1,475+4,43)</t>
  </si>
  <si>
    <t>m.č.210 : 2,93*2,70+1,10*1,15</t>
  </si>
  <si>
    <t>m.č.303 : 1,70*5,70</t>
  </si>
  <si>
    <t>m.č.304 : 4,10+(4,37+1,995)*5,50</t>
  </si>
  <si>
    <t>m.č.305 : 6,70*5,70+4,135*5,50</t>
  </si>
  <si>
    <t>m.č.307 : 3,82*(2,20+1,475+4,43)</t>
  </si>
  <si>
    <t>m.č.308 : 4,45*(2,20+1,475+4,43)</t>
  </si>
  <si>
    <t>m.č.309 : 3,68*(2,20+1,475+4,43)</t>
  </si>
  <si>
    <t>m.č.310 : 2,93*2,70+1,10*1,15</t>
  </si>
  <si>
    <t>m.č.401 : 2,52*6,30</t>
  </si>
  <si>
    <t>m.č.403 : 1,70*5,70</t>
  </si>
  <si>
    <t>m.č.404 : 4,10+(4,37+1,995)*5,50</t>
  </si>
  <si>
    <t>m.č.405 : 6,70*5,70+4,135*5,50</t>
  </si>
  <si>
    <t>m.č.407 : 3,82*(2,20+1,475+4,43)</t>
  </si>
  <si>
    <t>m.č.408 : 4,45*(2,20+1,475+4,43)</t>
  </si>
  <si>
    <t>m.č.409 : 3,68*(2,20+1,475+4,43)</t>
  </si>
  <si>
    <t>m.č.410 : 2,93*2,70+1,10*1,15</t>
  </si>
  <si>
    <t>762900030RAA</t>
  </si>
  <si>
    <t>Demontáž krovů  , s laťováním</t>
  </si>
  <si>
    <t>AP-PSV</t>
  </si>
  <si>
    <t>Agregovaná položka</t>
  </si>
  <si>
    <t>POL2_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</si>
  <si>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</si>
  <si>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Svislé přemístění ze 2. NP, nebo 1. PP, vodorovné vnitrostaveništní přemístění do 30 m, odvoz na skládku do 10 km. Bez poplatku za skládku.</t>
  </si>
  <si>
    <t>20,95*14,00</t>
  </si>
  <si>
    <t>14,10*10,705</t>
  </si>
  <si>
    <t>(8,095+(15,75-10,705))*0,50*15,60</t>
  </si>
  <si>
    <t>764321821R00</t>
  </si>
  <si>
    <t>Demontáž oplechování říms pod nadřímsovým žlabem, rš 500 mm, sklonu přes 30 do 45°</t>
  </si>
  <si>
    <t>800-764</t>
  </si>
  <si>
    <t>20,95+5,175+8,095+1,50+14,25+15,75+2,66</t>
  </si>
  <si>
    <t>764331851R00</t>
  </si>
  <si>
    <t>Demontáž lemování zdí  na střechách s tvrdou krytinou, rš 400 a 500 mm, sklonu přes 30 do 45°</t>
  </si>
  <si>
    <t>(1,75+0,60)*2*6</t>
  </si>
  <si>
    <t>(2,05+0,60)*2</t>
  </si>
  <si>
    <t>(0,65+0,60)*2</t>
  </si>
  <si>
    <t>764352811R00</t>
  </si>
  <si>
    <t>Demontáž žlabů podokapních půlkruhových rovných, rš 330 mm, sklonu přes 30 do 45°</t>
  </si>
  <si>
    <t>764392841R00</t>
  </si>
  <si>
    <t>Demontáž ostatních prvků střešních úžlabí, rš 500 mm, sklonu přes 30 do 45°</t>
  </si>
  <si>
    <t>8,50+11,50+9,00</t>
  </si>
  <si>
    <t>764410850R00</t>
  </si>
  <si>
    <t>Demontáž oplechování parapetů rš od 100 do 330 mm</t>
  </si>
  <si>
    <t>1.pp : 1,10*23+0,55*3</t>
  </si>
  <si>
    <t>1.np : 1,10*24+0,55*3</t>
  </si>
  <si>
    <t>2.np : 1,10*25+0,55*3</t>
  </si>
  <si>
    <t>3.np : 1,10*25+0,55*3</t>
  </si>
  <si>
    <t>4.np : 1,10*25+0,55*3</t>
  </si>
  <si>
    <t>764454802R00</t>
  </si>
  <si>
    <t>Demontáž odpadních trub nebo součástí trub kruhových , o průměru 120 mm</t>
  </si>
  <si>
    <t>13,75*(2+3)+13,00*2</t>
  </si>
  <si>
    <t>765312810R00</t>
  </si>
  <si>
    <t>Demontáž pálené krytiny z tašek drážkových, na sucho, do suti</t>
  </si>
  <si>
    <t>800-765</t>
  </si>
  <si>
    <t>20,95*7,46*2</t>
  </si>
  <si>
    <t>14,10*6,36*2</t>
  </si>
  <si>
    <t>(8,095+15,75-10,705)*0,50*6,988*2</t>
  </si>
  <si>
    <t>-(1,35*6+0,45+0,65)*0,60</t>
  </si>
  <si>
    <t>765318861R00</t>
  </si>
  <si>
    <t>Demontáž pálené krytiny hřebenů a nároží  z hřebenáčů, se zvětralou maltou, do suti</t>
  </si>
  <si>
    <t>20,95+19,20+7,80+8,60</t>
  </si>
  <si>
    <t>7679-PC</t>
  </si>
  <si>
    <t>Demontáž zábradlí hlavního schodiště</t>
  </si>
  <si>
    <t>bm</t>
  </si>
  <si>
    <t>2,70*11+0,30*10+1,40</t>
  </si>
  <si>
    <t>776511810R00</t>
  </si>
  <si>
    <t>Odstranění povlakových podlah z nášlapné plochy lepených, bez podložky, z ploch přes 20 m2</t>
  </si>
  <si>
    <t>800-775</t>
  </si>
  <si>
    <t>m.č.303 : 1,70*5,70+1,10*0,60</t>
  </si>
  <si>
    <t>m.č.305 : 6,70*5,70+4,135*5,50+1,10*0,60*2</t>
  </si>
  <si>
    <t>m.č.307 : 3,82*(2,20+1,475+4,43)+1,10*(0,30+0,60)</t>
  </si>
  <si>
    <t>m.č.308 : 4,45*(2,20+1,475+4,43)+1,10*(0,30+0,60)</t>
  </si>
  <si>
    <t>m.č.309 : 3,68*(2,20+1,475+4,43)+1,10*(0,30+0,60)</t>
  </si>
  <si>
    <t>m.č.310 : 2,93*2,70+1,10*1,15+1,10*0,60</t>
  </si>
  <si>
    <t>m.č.403 : 1,70*5,70+1,10*0,60</t>
  </si>
  <si>
    <t>m.č.405 : 6,70*5,70+4,135*5,50+1,10*0,60*2</t>
  </si>
  <si>
    <t>m.č.407 : 3,82*(2,20+1,475+4,43)+1,10*(0,30+0,60)</t>
  </si>
  <si>
    <t>m.č.408 : 4,45*(2,20+1,475+4,43)+1,10*(0,30+0,60)</t>
  </si>
  <si>
    <t>m.č.409 : 3,68*(2,20+1,475+4,43)+1,10*(0,30+0,60)</t>
  </si>
  <si>
    <t>m.č.410 : 2,93*2,70+1,10*1,15+1,10*0,60</t>
  </si>
  <si>
    <t>210-PC</t>
  </si>
  <si>
    <t>Demontáž elektroinstalace+hromosvodu, vč. likvidace</t>
  </si>
  <si>
    <t>979951111R00</t>
  </si>
  <si>
    <t>Výkup kovů - železný šrot tl. do 4 mm</t>
  </si>
  <si>
    <t>Pro vyjádření výnosu ve prospěch zhotovitele je nutné jednotkovou cenu uvést se záporným znaménkem. (Získaná částka ponižuje náklad stavby.)</t>
  </si>
  <si>
    <t>0,91504+2,888+0,742</t>
  </si>
  <si>
    <t>979951161R00</t>
  </si>
  <si>
    <t>Výkup kovů - zinek, plechy</t>
  </si>
  <si>
    <t>979011111R00</t>
  </si>
  <si>
    <t>Svislá doprava suti a vybouraných hmot Svislá doprava suti a vybour. hmot za 2.NP a 1.PP</t>
  </si>
  <si>
    <t>710,1164*1,3</t>
  </si>
  <si>
    <t>979011121R00</t>
  </si>
  <si>
    <t>Svislá doprava suti a vybouraných hmot Příplatek za každé další podlaží</t>
  </si>
  <si>
    <t>710,1164*2</t>
  </si>
  <si>
    <t>979990161R00</t>
  </si>
  <si>
    <t>Poplatek za skládku za uložení - dřevo, skupina odpadu 170201</t>
  </si>
  <si>
    <t>979990162R00</t>
  </si>
  <si>
    <t>Poplatek za skládku za uložení suti - dřevo+sklo, skupina odpadu 170904</t>
  </si>
  <si>
    <t>0,2475+8,51136+3,861</t>
  </si>
  <si>
    <t>13,904+0,28006</t>
  </si>
  <si>
    <t>979990181R00</t>
  </si>
  <si>
    <t>Poplatek za skládku za uložení suti - PVC podlahová krytina, skupina odpadu 200307</t>
  </si>
  <si>
    <t>979999997R00</t>
  </si>
  <si>
    <t>Poplatek za skládku za recyklaci směsi suti betonu, cihel, tašek a keram.výrobků, kusovost do 1600 cm2 (170107)</t>
  </si>
  <si>
    <t>3550,5820</t>
  </si>
  <si>
    <t>-4,54504</t>
  </si>
  <si>
    <t>-1,17971</t>
  </si>
  <si>
    <t>-170,07747</t>
  </si>
  <si>
    <t>-26,80392</t>
  </si>
  <si>
    <t>-0,93884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</si>
  <si>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</si>
  <si>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</si>
  <si>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</si>
  <si>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</si>
  <si>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</si>
  <si>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</si>
  <si>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1,2,3,4,5,6,7,8,9,10,11,12,13,14,18,19,20,21,22,24,25,29,30,31,33,34,35,36,37,38,39,40,41,42, : </t>
  </si>
  <si>
    <t>Součet: : 3550,58200</t>
  </si>
  <si>
    <t>979081121R00</t>
  </si>
  <si>
    <t>Odvoz suti a vybouraných hmot na skládku příplatek za každý další 1 km</t>
  </si>
  <si>
    <t>Součet: : 67461,05802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</si>
  <si>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</si>
  <si>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</si>
  <si>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</si>
  <si>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</si>
  <si>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7101,16400</t>
  </si>
  <si>
    <t>979093111R00</t>
  </si>
  <si>
    <t>Uložení suti na skládku bez zhutnění</t>
  </si>
  <si>
    <t>800-6</t>
  </si>
  <si>
    <t>s hrubým urovnáním,</t>
  </si>
  <si>
    <t>JKSO:</t>
  </si>
  <si>
    <t>803.5</t>
  </si>
  <si>
    <t>Domy bytové netypové</t>
  </si>
  <si>
    <t>JKSO</t>
  </si>
  <si>
    <t xml:space="preserve"> m3</t>
  </si>
  <si>
    <t>svislá nosná konstrukce zděná z cihel,tvárnic, bloků</t>
  </si>
  <si>
    <t>JKSOChar</t>
  </si>
  <si>
    <t>ostatní stavební akce</t>
  </si>
  <si>
    <t>JKSOAkce</t>
  </si>
  <si>
    <t xml:space="preserve">štítové zdivo krovu : </t>
  </si>
  <si>
    <t>14,02*3,00*0,50</t>
  </si>
  <si>
    <t>13,80*3,00*0,50</t>
  </si>
  <si>
    <t>(19,26+13,80-1,20+14,02-1,20+21,29)*4,00*0,60</t>
  </si>
  <si>
    <t>-7,15*4,00*0,60</t>
  </si>
  <si>
    <t>((1,67+1,35+2,07)*2-5,75-1,20)*4,00*0,60</t>
  </si>
  <si>
    <t>-1,10*2,00*0,60*10</t>
  </si>
  <si>
    <t>-1,10*3,75*0,60</t>
  </si>
  <si>
    <t>-1,10*1,60*0,60*3</t>
  </si>
  <si>
    <t>-0,50*1,20*0,60*2</t>
  </si>
  <si>
    <t>(20,20-1,20+5,50*2+6,57*2+8,825)*4,00*0,60</t>
  </si>
  <si>
    <t>-1,35*4,00*0,60*5</t>
  </si>
  <si>
    <t>-1,40*3,00*0,60*2</t>
  </si>
  <si>
    <t>-0,50*1,20*0,60</t>
  </si>
  <si>
    <t>(19,26+13,80-1,20+14,02-1,20+21,29)*3,00*0,60</t>
  </si>
  <si>
    <t>-7,15*3,00*0,60</t>
  </si>
  <si>
    <t>((1,67+1,35+2,07)*2-5,75-1,20)*3,00*0,60</t>
  </si>
  <si>
    <t>-1,10*2,00*0,60*2</t>
  </si>
  <si>
    <t>-1,10*1,60*0,60*12</t>
  </si>
  <si>
    <t>(20,20-1,20+5,50*2+6,57*2+8,825)*3,00*0,60</t>
  </si>
  <si>
    <t>-(1,35*3+2,55+1,65)*3,00*0,60</t>
  </si>
  <si>
    <t>-0,80*2,00*0,60*2</t>
  </si>
  <si>
    <t>(19,26+13,80-1,20+14,02-1,20+21,29)*1,25*0,60</t>
  </si>
  <si>
    <t>-7,15*1,25*0,60</t>
  </si>
  <si>
    <t>((1,67+1,35+2,07)*2+5,75-1,20)*1,25*0,60</t>
  </si>
  <si>
    <t>-1,10*0,50*0,60*9</t>
  </si>
  <si>
    <t>(20,20-1,20+5,50*2+6,57*2+8,825)*1,25*0,60</t>
  </si>
  <si>
    <t>-1,35*1,25*0,60*5</t>
  </si>
  <si>
    <t>-1,10*0,25*0,60*6</t>
  </si>
  <si>
    <t>-1,40*0,90*0,60*2</t>
  </si>
  <si>
    <t>-0,80*0,25*0,60*2</t>
  </si>
  <si>
    <t>(6,57*2+1,50+5,50*2+4,40*2)*0,90*0,30</t>
  </si>
  <si>
    <t>(1,37+1,00)*2*0,90*0,30-0,60*0,25*0,30*2</t>
  </si>
  <si>
    <t>-0,80*0,25*0,30*2</t>
  </si>
  <si>
    <t>(6,57*2+1,50+5,50*2+4,40*2)*2,65*0,30</t>
  </si>
  <si>
    <t>-1,00*2,00*0,30*3</t>
  </si>
  <si>
    <t>(1,37+1,00)*2,65*0,30*2-0,80*2,00*0,30</t>
  </si>
  <si>
    <t>(6,57*2+1,50+5,50+4,40)*2,65*0,30</t>
  </si>
  <si>
    <t xml:space="preserve">na celou výšku objetu : </t>
  </si>
  <si>
    <t>(1,35*0,60*4+1,65*0,60)*(20,20-1,95)</t>
  </si>
  <si>
    <t>1,20*0,60*15,20</t>
  </si>
  <si>
    <t>962052314R00</t>
  </si>
  <si>
    <t>Bourání zdiva železobetonového piliřů</t>
  </si>
  <si>
    <t>nebo vybourání otvorů průřezové plochy přes 4 m2 ve zdivu železobetonovém, včetně pomocného lešení o výšce podlahy do 1900 mm a pro zatížení do 1,5 kPa  (150 kg/m2),</t>
  </si>
  <si>
    <t>0,60*0,60*(16,00-1,95)*2</t>
  </si>
  <si>
    <t>963031432R00</t>
  </si>
  <si>
    <t>Bourání cihelných kleneb na jakoukoliv maltu vápenou nebo vápenocementovou, tloušťky do 150 mm</t>
  </si>
  <si>
    <t>8,825*1,90*4</t>
  </si>
  <si>
    <t>(5,50+4,40)*1,90</t>
  </si>
  <si>
    <t>963051113R00</t>
  </si>
  <si>
    <t>Bourání železobetonových stropů deskových  tloušťky přes 80 mm</t>
  </si>
  <si>
    <t xml:space="preserve">vč. úprav povrchů : </t>
  </si>
  <si>
    <t xml:space="preserve">chodba nad 1.pp : </t>
  </si>
  <si>
    <t>1,60*10,20*0,35</t>
  </si>
  <si>
    <t xml:space="preserve">stropy nad WC : </t>
  </si>
  <si>
    <t>1,60*1,97*0,35*5</t>
  </si>
  <si>
    <t xml:space="preserve">vč. povrch.úprav : </t>
  </si>
  <si>
    <t xml:space="preserve">3-ramenné schodiště : </t>
  </si>
  <si>
    <t>1,10*2,20*0,15*13</t>
  </si>
  <si>
    <t>1,10*1,40*0,30*8</t>
  </si>
  <si>
    <t>1,10*(0,15*0,30*0,50)*23*5</t>
  </si>
  <si>
    <t xml:space="preserve">vstupní schody s podestou : </t>
  </si>
  <si>
    <t>1,60*3,00*0,30</t>
  </si>
  <si>
    <t>1,60*0,15*0,30*0,50*5</t>
  </si>
  <si>
    <t>nad 1.pp : 37*2</t>
  </si>
  <si>
    <t>nad 1.np : 37*2</t>
  </si>
  <si>
    <t>nad 2.np : 38*2</t>
  </si>
  <si>
    <t>nad 3.np : 38*2</t>
  </si>
  <si>
    <t>nad 4.np : 42*2</t>
  </si>
  <si>
    <t>1.np : (4,02+3,31*2+1,60+4,50)*5,50</t>
  </si>
  <si>
    <t>1,50*(2,985+3,215)</t>
  </si>
  <si>
    <t>(2,22+2,70+2,50)*6,57</t>
  </si>
  <si>
    <t>(3,31*2+1,60)*4,40+8,825*1,60+1,00*1,37*2</t>
  </si>
  <si>
    <t>1,10*0,60*6+1,00*0,30*3</t>
  </si>
  <si>
    <t>0,80*(0,60*2+0,30*2)</t>
  </si>
  <si>
    <t>1,40*1,60*2</t>
  </si>
  <si>
    <t>2.np : (4,02+3,31*2+1,60+4,50)*5,50</t>
  </si>
  <si>
    <t>(3,31+5,21)*4,40+8,825*1,60+1,00*1,37*2</t>
  </si>
  <si>
    <t>3.np : (4,02+3,31*2+1,60+4,50)*5,50</t>
  </si>
  <si>
    <t>4.np : (4,02+3,31*2+1,60+4,50)*5,50</t>
  </si>
  <si>
    <t xml:space="preserve">na půdě pod dlažbou : </t>
  </si>
  <si>
    <t>(19,26-1,20+21,29-1,20)*0,50*(13,80-1,20)</t>
  </si>
  <si>
    <t>-(1,35*3+2,55+1,65)*0,60</t>
  </si>
  <si>
    <t xml:space="preserve">1.np - m.č.102+103+104 : </t>
  </si>
  <si>
    <t>8,825*1,60+1,40*0,60+1,10*0,20*2+0,80*0,60*2</t>
  </si>
  <si>
    <t>(1,00*1,37+0,80*0,30)*2</t>
  </si>
  <si>
    <t xml:space="preserve">2.np - m.č.201+203+204 : </t>
  </si>
  <si>
    <t xml:space="preserve">3.np - m.č.302+203+304 : </t>
  </si>
  <si>
    <t xml:space="preserve">4.np - m.č.402+403+404 : </t>
  </si>
  <si>
    <t xml:space="preserve">nad cihelnými klenbami : </t>
  </si>
  <si>
    <t>8,825*1,60*0,15*4</t>
  </si>
  <si>
    <t>(5,50+4,40)*1,60*0,15</t>
  </si>
  <si>
    <t>(19,26-1,20+21,29-1,20)*0,50*(13,80-1,20)*0,05</t>
  </si>
  <si>
    <t>-(1,35*3+2,55+1,65)*0,60*0,05</t>
  </si>
  <si>
    <t>18,98+21,29-0,30+3,81*2</t>
  </si>
  <si>
    <t>1.np : 12*2+3</t>
  </si>
  <si>
    <t>2.np : 12*2+2*2+3</t>
  </si>
  <si>
    <t>3.np : 12*2+2*2+3</t>
  </si>
  <si>
    <t>4.np : 12*2+2*2+3+2*2</t>
  </si>
  <si>
    <t>1.pp : 9+4</t>
  </si>
  <si>
    <t>1.np : 9+4</t>
  </si>
  <si>
    <t>2.np : 9+4</t>
  </si>
  <si>
    <t>3.np : 9+4</t>
  </si>
  <si>
    <t>4.np : 9+4</t>
  </si>
  <si>
    <t>1.np : 2</t>
  </si>
  <si>
    <t>1.np : 0,50*1,20*3</t>
  </si>
  <si>
    <t>2.np : 0,50*1,20*3</t>
  </si>
  <si>
    <t>3.np : 0,50*1,20*3</t>
  </si>
  <si>
    <t>4.np : 0,50*1,20*3+1,10*0,75*2</t>
  </si>
  <si>
    <t>2.np : 1,10*1,60*12</t>
  </si>
  <si>
    <t>3.np : 1,10*1,60*12</t>
  </si>
  <si>
    <t>4.np : 1,10*1,60*12</t>
  </si>
  <si>
    <t>1.np : 1,10*2,00*12</t>
  </si>
  <si>
    <t>2.np : 1,10*2,00*2</t>
  </si>
  <si>
    <t>3.np : 1,10*2,00*2</t>
  </si>
  <si>
    <t>4.np : 1,10*2,00*2</t>
  </si>
  <si>
    <t>1.np : 1,00*2,00*+0,80*2,00*4</t>
  </si>
  <si>
    <t>2.np : 1,00*2,00*+0,80*2,00*4</t>
  </si>
  <si>
    <t>3.np : 1,00*2,00*+0,80*2,00*4</t>
  </si>
  <si>
    <t>4.np : 1,00*2,00*+0,80*2,00*4</t>
  </si>
  <si>
    <t>1.np : 1,10*2,10+1,10*3,75</t>
  </si>
  <si>
    <t>1.pp : 9+2</t>
  </si>
  <si>
    <t>1.pp : 1,10*0,50*9+0,50*0,50*2</t>
  </si>
  <si>
    <t>1.pp : 1,00*2,00*9+0,80*2,00*4</t>
  </si>
  <si>
    <t xml:space="preserve">1,2,3,4,6,7,8,10,19,20,21,22,23,25,26, : </t>
  </si>
  <si>
    <t>Součet: : 2,24869</t>
  </si>
  <si>
    <t>1.np : (4,02+3,31*2+4,50)*5,50</t>
  </si>
  <si>
    <t>3,31*4,40*2</t>
  </si>
  <si>
    <t>2.np : (4,02+3,31*2+4,50)*5,50</t>
  </si>
  <si>
    <t>(3,31+5,21)*4,40</t>
  </si>
  <si>
    <t>3.np : (4,02+3,31*2+4,50)*5,50</t>
  </si>
  <si>
    <t>4.np : (4,02+3,31*2+4,50)*5,50</t>
  </si>
  <si>
    <t>nad 4.np : (19,26-1,20+21,29-1,20)*0,50*(13,80-1,20)</t>
  </si>
  <si>
    <t>4,55*3,71</t>
  </si>
  <si>
    <t>nad 1.pp : 6,10*18+7,20*10+5,00*9</t>
  </si>
  <si>
    <t>nad 1.np : 6,10*18+7,20*10+5,00*9</t>
  </si>
  <si>
    <t>nad 2.np : 6,10*19+7,20*10+5,00*9</t>
  </si>
  <si>
    <t>nad 3.np : 6,10*19+7,20*10+5,00*9</t>
  </si>
  <si>
    <t>nad 4.np : 6,10*19+7,20*10+5,00*9+6,15*4</t>
  </si>
  <si>
    <t>nad 1.pp : (4,02+3,31*2+4,50)*5,50</t>
  </si>
  <si>
    <t>nad 1.np : (4,02+3,31*2+4,50)*5,50</t>
  </si>
  <si>
    <t>nad 2.np : (4,02+3,31*2+4,50)*5,50</t>
  </si>
  <si>
    <t>nad 3.np : (4,02+3,31*2+4,50)*5,50</t>
  </si>
  <si>
    <t>nad 4.np : (4,02+3,31*2+4,50)*5,50</t>
  </si>
  <si>
    <t>5,50*3,71</t>
  </si>
  <si>
    <t>Součtová</t>
  </si>
  <si>
    <t xml:space="preserve">půdorysná plocha krovu : </t>
  </si>
  <si>
    <t>(19,26+21,29)*0,50*14,80</t>
  </si>
  <si>
    <t>6,75*3,81+1,40*1,50*2</t>
  </si>
  <si>
    <t>19,00+21,29+-0,15*2+3,81*2+(2,00+1,90)*2</t>
  </si>
  <si>
    <t>(1,75+0,60)*2*3</t>
  </si>
  <si>
    <t>(2,95+0,60)*2</t>
  </si>
  <si>
    <t>4,80*2</t>
  </si>
  <si>
    <t>1.pp : 1,10*9+0,50*2</t>
  </si>
  <si>
    <t>1.np : 1,10*12+0,50*2</t>
  </si>
  <si>
    <t>2.np : 1,10*14+0,50*2</t>
  </si>
  <si>
    <t>3.np : 1,10*14+0,50*2</t>
  </si>
  <si>
    <t>4.np : 1,10*16+0,50*2</t>
  </si>
  <si>
    <t>13,75*6</t>
  </si>
  <si>
    <t>(19,2+20,20)*0,50*7,46</t>
  </si>
  <si>
    <t>(20,20+21,29)*0,50*8,35</t>
  </si>
  <si>
    <t>6,75*4,00+2,00*2,10*2</t>
  </si>
  <si>
    <t>20,20+4,00+4,80*2</t>
  </si>
  <si>
    <t>Kalkul</t>
  </si>
  <si>
    <t>2,20*13</t>
  </si>
  <si>
    <t>byt č.105 : 4,02*5,50+2,22*6,57+1,50*(2,985+3,215)</t>
  </si>
  <si>
    <t>1,10*0,60+1,00*0,30*2</t>
  </si>
  <si>
    <t>byt č.106 : 3,31*(5,50+4,40)+1,10*(0,20+0,60)</t>
  </si>
  <si>
    <t>byt č.107 : 3,31*(5,50+4,40)+1,10*(0,20+0,60)</t>
  </si>
  <si>
    <t>byt č.108 : (2,70+2,50)*6,57+1,10*(0,30+0,60)+4,50*5,50</t>
  </si>
  <si>
    <t>byt č.205 : 4,02*5,50+2,22*6,57+1,50*(2,985+3,215)</t>
  </si>
  <si>
    <t>byt č.206 : 3,31*(5,50+4,40)+1,10*(0,20+0,60)</t>
  </si>
  <si>
    <t>byt č.207 : 5,21*(5,50+4,40)+1,10*(0,20+0,60)</t>
  </si>
  <si>
    <t>byt č.208 : (2,70+2,50)*6,57+1,10*(0,30+0,60)+4,50*5,50</t>
  </si>
  <si>
    <t>byt č.305 : 4,02*5,50+2,22*6,57+1,50*(2,985+3,215)</t>
  </si>
  <si>
    <t>byt č.306 : 3,31*(5,50+4,40)+1,10*(0,20+0,60)</t>
  </si>
  <si>
    <t>byt č.307 : 5,21*(5,50+4,40)+1,10*(0,20+0,60)</t>
  </si>
  <si>
    <t>byt č.308 : (2,70+2,50)*6,57+1,10*(0,30+0,60)+4,50*5,50</t>
  </si>
  <si>
    <t>byt č.405 : 4,02*5,50+2,22*6,57+1,50*(2,985+3,215)</t>
  </si>
  <si>
    <t>byt č.406 : 3,31*(5,50+4,40)+1,10*(0,20+0,60)</t>
  </si>
  <si>
    <t>byt č.407 : 5,21*(5,50+4,40)+1,10*(0,20+0,60)</t>
  </si>
  <si>
    <t>byt č.408 : (2,70+2,50)*6,57+1,10*(0,30+0,60)+4,50*5,50</t>
  </si>
  <si>
    <t>0,35425+1,85440+0,0286</t>
  </si>
  <si>
    <t>417,6179*1,3</t>
  </si>
  <si>
    <t>417,6179*2</t>
  </si>
  <si>
    <t>113,25345+0,43115</t>
  </si>
  <si>
    <t>2088,08953</t>
  </si>
  <si>
    <t>-2,23725</t>
  </si>
  <si>
    <t>-0,86907</t>
  </si>
  <si>
    <t>-113,68460</t>
  </si>
  <si>
    <t>-6,73040</t>
  </si>
  <si>
    <t>-0,75426</t>
  </si>
  <si>
    <t xml:space="preserve">1,2,3,4,5,6,7,8,9,10,11,12,13,14,15,19,20,21,22,23,25,26,30,31,32,34,35,36,37,38,39,40,41,42,43, : </t>
  </si>
  <si>
    <t>Součet: : 2088,08953</t>
  </si>
  <si>
    <t>Součet: : 39673,70100</t>
  </si>
  <si>
    <t>Součet: : 4176,17905</t>
  </si>
  <si>
    <t>111201101R00</t>
  </si>
  <si>
    <t>Odstranění křovin a stromů o průměru do 10 cm při celkové ploše do 1 000 m2</t>
  </si>
  <si>
    <t>800-1</t>
  </si>
  <si>
    <t>s odstraněním kořenů a s případným nutným odklizením křovin a stromů na hromady na vzdálenost do 50 m nebo s naložením na dopravní prostředek, do sklonu terénu 1 : 5,</t>
  </si>
  <si>
    <t>111201401R00</t>
  </si>
  <si>
    <t>Spálení odstraněných křovin a stromů o průměru kmene do 100 mm, na hromadách, pro jakoukoliv plochu</t>
  </si>
  <si>
    <t>Včetně očištění spáleniště, uložení popela a zbytků na hromadu.</t>
  </si>
  <si>
    <t>Včetně nákladů na přihrnování křovin, očištění spáleniště, uložení popela a zbytků na hromadu.</t>
  </si>
  <si>
    <t>112101101R00</t>
  </si>
  <si>
    <t>Kácení stromů listnatých  o průměru kmene přes 100 do 300 mm</t>
  </si>
  <si>
    <t>s odřezáním kmene a odvětvením, včetně případného odklizení kmene a větví na oddělené hromady na vzdálenost do 50 m nebo s naložením na dopravní prostředek,</t>
  </si>
  <si>
    <t>112201102R00</t>
  </si>
  <si>
    <t>Odstranění pařezů pod úrovní terénu vykopáním  o průměru přes 300 do 500 mm</t>
  </si>
  <si>
    <t>s jejich vykopáním nebo vytrháním, s přesekáním kořenů a s případným nutným přemístěním pařezů na hromady do vzdálenosti do 50 m nebo s naložením na dopravní prostředek,</t>
  </si>
  <si>
    <t>119001401R00</t>
  </si>
  <si>
    <t>Dočasné zajištění podzemního potrubí nebo vedení ocelového potrubí 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</si>
  <si>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</si>
  <si>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119001411R00</t>
  </si>
  <si>
    <t>Dočasné zajištění podzemního potrubí nebo vedení betonového potrubí  DN  do 200 mm</t>
  </si>
  <si>
    <t>119001422R00</t>
  </si>
  <si>
    <t>Dočasné zajištění podzemního potrubí nebo vedení kabelů přes 3 do 6 kabelů</t>
  </si>
  <si>
    <t>162301401R00</t>
  </si>
  <si>
    <t>Vodorovné přemístění větví, kmenů, nebo pařezů větví stromů listnatých, průměru kmene přes 100 do 300 mm, na vzdálenost do 5 000 m</t>
  </si>
  <si>
    <t xml:space="preserve"> s naložením, složením a dopravou,</t>
  </si>
  <si>
    <t>162301411R00</t>
  </si>
  <si>
    <t>Vodorovné přemístění větví, kmenů, nebo pařezů kmenů stromů listnatých, průměru kmene přes 100 do 300 mm, na vzdálenost do 5 000 m</t>
  </si>
  <si>
    <t>181101101R00</t>
  </si>
  <si>
    <t>Úprava pláně v zářezech v hornině 1 až 4, bez zhutnění</t>
  </si>
  <si>
    <t>vyrovnáním výškových rozdílů, ploch vodorovných a ploch do sklonu 1 : 5.</t>
  </si>
  <si>
    <t>310271420R00</t>
  </si>
  <si>
    <t>Zazdívka otvorů z pórobetonových tvárnic plochy do 0,25 m2, tloušťka zdiva 200 mm</t>
  </si>
  <si>
    <t>801-4</t>
  </si>
  <si>
    <t>ve zdivu nadzákladovém, včetně pomocného pracovního lešení</t>
  </si>
  <si>
    <t xml:space="preserve">zazdívka okenních otvorů ve zdivu obj. SO 01 : </t>
  </si>
  <si>
    <t>310271620R00</t>
  </si>
  <si>
    <t>Zazdívka otvorů z pórobetonových tvárnic plochy od 1 m2 do 4 m2, tloušťka zdiva 200 mm</t>
  </si>
  <si>
    <t xml:space="preserve">zazdívka okenních otvorů ve zdivu  SO 01 : </t>
  </si>
  <si>
    <t>1,10*1,17*0,20*5</t>
  </si>
  <si>
    <t>564112230R00</t>
  </si>
  <si>
    <t>Podklad nebo podsyp z betonového recyklátu frakce 16-32 mm, tloušťka po zhutnění 30 cm</t>
  </si>
  <si>
    <t>822-1</t>
  </si>
  <si>
    <t>s rozprostřením, vlhčením a zhutněním</t>
  </si>
  <si>
    <t xml:space="preserve"> pro v. zásypu 1,65m, tj.5,50*0,30 : </t>
  </si>
  <si>
    <t>804,00*5,50</t>
  </si>
  <si>
    <t>564113510R00</t>
  </si>
  <si>
    <t>Podklad nebo podsyp z asfaltového recyklátu frakce 0-32 mm, tloušťka po zhutnění 10 cm</t>
  </si>
  <si>
    <t>620451211R00</t>
  </si>
  <si>
    <t>Postřik izolací nebo neomítaných vnějších stěn maltou cementovou</t>
  </si>
  <si>
    <t>vodotěsných izolací nebo pod obklady apod.</t>
  </si>
  <si>
    <t xml:space="preserve">omítka sousedních objektů po demolicích SO01 a SO02 : </t>
  </si>
  <si>
    <t>p.č.876 : 36,00</t>
  </si>
  <si>
    <t>p.č.875 : 50,00</t>
  </si>
  <si>
    <t>p.č.873 : 33,00</t>
  </si>
  <si>
    <t>622421131R00</t>
  </si>
  <si>
    <t>Omítky vnější stěn vápenné nebo vápenocementové hladké,  , složitost 1÷ 2</t>
  </si>
  <si>
    <t xml:space="preserve">doplňující omítka na dozděných otvorech : </t>
  </si>
  <si>
    <t>0,60*0,40*3*2</t>
  </si>
  <si>
    <t>1,10*1,17*4*2</t>
  </si>
  <si>
    <t>1,205*1,17*2</t>
  </si>
  <si>
    <t>622904112R00</t>
  </si>
  <si>
    <t>Očištění fasád tlakovou vodou, složitost fasády 1 - 2</t>
  </si>
  <si>
    <t>632451011R00</t>
  </si>
  <si>
    <t>Vyrovnávací potěr ze suché směsi v pásu tloušťky 20 mm</t>
  </si>
  <si>
    <t xml:space="preserve">na zdivu oplocení : </t>
  </si>
  <si>
    <t>(18,50-0,60*3-1,205-1,10*4)*0,60</t>
  </si>
  <si>
    <t>(0,60*2+1,205+1,10*4)*0,20</t>
  </si>
  <si>
    <t>900-PC01</t>
  </si>
  <si>
    <t>Oplocení z poplastovaného pletiva, ocelové sloupky - D+M - vč.zemních prací, 2-křídl.brána š. 3,00m, ostnatý drát, celková výška 2,00m</t>
  </si>
  <si>
    <t xml:space="preserve"> m</t>
  </si>
  <si>
    <t>4,80+21,25+19,26+1,71+4,50</t>
  </si>
  <si>
    <t>900-PC02</t>
  </si>
  <si>
    <t>Doplnění zděného oplocení - 2*ostnatý drát poplastovaný vč.poplast.držáků - D+M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</si>
  <si>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</si>
  <si>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</si>
  <si>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</si>
  <si>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</si>
  <si>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</si>
  <si>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 xml:space="preserve">pro omítku sousedních objektů po demolicích SO01 a SO02 : 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</si>
  <si>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</si>
  <si>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</si>
  <si>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941941831R00</t>
  </si>
  <si>
    <t>Demontáž lešení lehkého řadového s podlahami šířky od 0,8 do 1 m, výšky do 10 m</t>
  </si>
  <si>
    <t>999281105R00</t>
  </si>
  <si>
    <t xml:space="preserve">Přesun hmot pro opravy a údržbu objektů pro opravy a údržbu dosavadních objektů včetně vnějších plášťů  výšky do 6 m,  </t>
  </si>
  <si>
    <t>oborů 801, 803, 811 a 812</t>
  </si>
  <si>
    <t xml:space="preserve">2,4,5,6,7,11,12,13,14,15,16,17,18,21,22, : </t>
  </si>
  <si>
    <t>Součet: : 2828,10672</t>
  </si>
  <si>
    <t>Rekapitulace s daní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</si>
</sst>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19" fillId="0" borderId="0" xfId="0" quotePrefix="1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vertical="top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35</v>
      </c>
    </row>
    <row r="2" spans="1:7" ht="57.75" customHeight="1" x14ac:dyDescent="0.2">
      <c r="A2" s="185" t="s">
        <v>36</v>
      </c>
      <c r="B2" s="185"/>
      <c r="C2" s="185"/>
      <c r="D2" s="185"/>
      <c r="E2" s="185"/>
      <c r="F2" s="185"/>
      <c r="G2" s="185"/>
    </row>
  </sheetData>
  <sheetProtection algorithmName="SHA-512" hashValue="Zp1MIO3QIzzI5LNjk2Msuf77UrnLOW19FKfKT4dSnnNVs0P4JWDnaF8DCGzytRrxx41cDd4SIBLxmbKGEXnzzw==" saltValue="eqzWpTbSxl5lRkK00mf6l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8"/>
  <sheetViews>
    <sheetView showGridLines="0" tabSelected="1" topLeftCell="B1" zoomScaleNormal="100" zoomScaleSheetLayoutView="75" workbookViewId="0">
      <selection activeCell="F49" sqref="F4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33</v>
      </c>
      <c r="B1" s="220" t="s">
        <v>38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">
      <c r="A2" s="2"/>
      <c r="B2" s="73" t="s">
        <v>20</v>
      </c>
      <c r="C2" s="74"/>
      <c r="D2" s="75" t="s">
        <v>40</v>
      </c>
      <c r="E2" s="226" t="s">
        <v>41</v>
      </c>
      <c r="F2" s="227"/>
      <c r="G2" s="227"/>
      <c r="H2" s="227"/>
      <c r="I2" s="227"/>
      <c r="J2" s="228"/>
      <c r="O2" s="1"/>
    </row>
    <row r="3" spans="1:15" ht="27" hidden="1" customHeight="1" x14ac:dyDescent="0.2">
      <c r="A3" s="2"/>
      <c r="B3" s="76"/>
      <c r="C3" s="74"/>
      <c r="D3" s="77"/>
      <c r="E3" s="229"/>
      <c r="F3" s="230"/>
      <c r="G3" s="230"/>
      <c r="H3" s="230"/>
      <c r="I3" s="230"/>
      <c r="J3" s="231"/>
    </row>
    <row r="4" spans="1:15" ht="23.25" customHeight="1" x14ac:dyDescent="0.2">
      <c r="A4" s="2"/>
      <c r="B4" s="78"/>
      <c r="C4" s="79"/>
      <c r="D4" s="80"/>
      <c r="E4" s="210"/>
      <c r="F4" s="210"/>
      <c r="G4" s="210"/>
      <c r="H4" s="210"/>
      <c r="I4" s="210"/>
      <c r="J4" s="211"/>
    </row>
    <row r="5" spans="1:15" ht="24" customHeight="1" x14ac:dyDescent="0.2">
      <c r="A5" s="2"/>
      <c r="B5" s="31" t="s">
        <v>39</v>
      </c>
      <c r="D5" s="214" t="s">
        <v>42</v>
      </c>
      <c r="E5" s="215"/>
      <c r="F5" s="215"/>
      <c r="G5" s="215"/>
      <c r="H5" s="18" t="s">
        <v>37</v>
      </c>
      <c r="I5" s="83" t="s">
        <v>46</v>
      </c>
      <c r="J5" s="8"/>
    </row>
    <row r="6" spans="1:15" ht="15.75" customHeight="1" x14ac:dyDescent="0.2">
      <c r="A6" s="2"/>
      <c r="B6" s="28"/>
      <c r="C6" s="53"/>
      <c r="D6" s="216" t="s">
        <v>43</v>
      </c>
      <c r="E6" s="217"/>
      <c r="F6" s="217"/>
      <c r="G6" s="217"/>
      <c r="H6" s="18" t="s">
        <v>31</v>
      </c>
      <c r="I6" s="83" t="s">
        <v>47</v>
      </c>
      <c r="J6" s="8"/>
    </row>
    <row r="7" spans="1:15" ht="15.75" customHeight="1" x14ac:dyDescent="0.2">
      <c r="A7" s="2"/>
      <c r="B7" s="29"/>
      <c r="C7" s="54"/>
      <c r="D7" s="82" t="s">
        <v>45</v>
      </c>
      <c r="E7" s="218" t="s">
        <v>44</v>
      </c>
      <c r="F7" s="219"/>
      <c r="G7" s="219"/>
      <c r="H7" s="24"/>
      <c r="I7" s="23"/>
      <c r="J7" s="34"/>
    </row>
    <row r="8" spans="1:15" ht="24" hidden="1" customHeight="1" x14ac:dyDescent="0.2">
      <c r="A8" s="2"/>
      <c r="B8" s="31" t="s">
        <v>18</v>
      </c>
      <c r="D8" s="81" t="s">
        <v>48</v>
      </c>
      <c r="H8" s="18" t="s">
        <v>37</v>
      </c>
      <c r="I8" s="83" t="s">
        <v>52</v>
      </c>
      <c r="J8" s="8"/>
    </row>
    <row r="9" spans="1:15" ht="15.75" hidden="1" customHeight="1" x14ac:dyDescent="0.2">
      <c r="A9" s="2"/>
      <c r="B9" s="2"/>
      <c r="D9" s="81" t="s">
        <v>49</v>
      </c>
      <c r="H9" s="18" t="s">
        <v>31</v>
      </c>
      <c r="I9" s="22"/>
      <c r="J9" s="8"/>
    </row>
    <row r="10" spans="1:15" ht="15.75" hidden="1" customHeight="1" x14ac:dyDescent="0.2">
      <c r="A10" s="2"/>
      <c r="B10" s="35"/>
      <c r="C10" s="54"/>
      <c r="D10" s="82" t="s">
        <v>51</v>
      </c>
      <c r="E10" s="84" t="s">
        <v>50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17</v>
      </c>
      <c r="D11" s="233"/>
      <c r="E11" s="233"/>
      <c r="F11" s="233"/>
      <c r="G11" s="233"/>
      <c r="H11" s="18" t="s">
        <v>37</v>
      </c>
      <c r="I11" s="85"/>
      <c r="J11" s="8"/>
    </row>
    <row r="12" spans="1:15" ht="15.75" customHeight="1" x14ac:dyDescent="0.2">
      <c r="A12" s="2"/>
      <c r="B12" s="28"/>
      <c r="C12" s="53"/>
      <c r="D12" s="209"/>
      <c r="E12" s="209"/>
      <c r="F12" s="209"/>
      <c r="G12" s="209"/>
      <c r="H12" s="18" t="s">
        <v>31</v>
      </c>
      <c r="I12" s="85"/>
      <c r="J12" s="8"/>
    </row>
    <row r="13" spans="1:15" ht="15.75" customHeight="1" x14ac:dyDescent="0.2">
      <c r="A13" s="2"/>
      <c r="B13" s="29"/>
      <c r="C13" s="54"/>
      <c r="D13" s="86"/>
      <c r="E13" s="212"/>
      <c r="F13" s="213"/>
      <c r="G13" s="213"/>
      <c r="H13" s="19"/>
      <c r="I13" s="23"/>
      <c r="J13" s="34"/>
    </row>
    <row r="14" spans="1:15" ht="24" customHeight="1" x14ac:dyDescent="0.2">
      <c r="A14" s="2"/>
      <c r="B14" s="43" t="s">
        <v>19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30</v>
      </c>
      <c r="C15" s="58"/>
      <c r="D15" s="52"/>
      <c r="E15" s="232"/>
      <c r="F15" s="232"/>
      <c r="G15" s="234"/>
      <c r="H15" s="234"/>
      <c r="I15" s="234" t="s">
        <v>27</v>
      </c>
      <c r="J15" s="235"/>
    </row>
    <row r="16" spans="1:15" ht="23.25" customHeight="1" x14ac:dyDescent="0.2">
      <c r="A16" s="139" t="s">
        <v>22</v>
      </c>
      <c r="B16" s="38" t="s">
        <v>22</v>
      </c>
      <c r="C16" s="59"/>
      <c r="D16" s="60"/>
      <c r="E16" s="198"/>
      <c r="F16" s="199"/>
      <c r="G16" s="198"/>
      <c r="H16" s="199"/>
      <c r="I16" s="198">
        <f>SUMIF(F65:F84,A16,I65:I84)+SUMIF(F65:F84,"PSU",I65:I84)</f>
        <v>0</v>
      </c>
      <c r="J16" s="200"/>
    </row>
    <row r="17" spans="1:10" ht="23.25" customHeight="1" x14ac:dyDescent="0.2">
      <c r="A17" s="139" t="s">
        <v>23</v>
      </c>
      <c r="B17" s="38" t="s">
        <v>23</v>
      </c>
      <c r="C17" s="59"/>
      <c r="D17" s="60"/>
      <c r="E17" s="198"/>
      <c r="F17" s="199"/>
      <c r="G17" s="198"/>
      <c r="H17" s="199"/>
      <c r="I17" s="198">
        <f>SUMIF(F65:F84,A17,I65:I84)</f>
        <v>0</v>
      </c>
      <c r="J17" s="200"/>
    </row>
    <row r="18" spans="1:10" ht="23.25" customHeight="1" x14ac:dyDescent="0.2">
      <c r="A18" s="139" t="s">
        <v>24</v>
      </c>
      <c r="B18" s="38" t="s">
        <v>24</v>
      </c>
      <c r="C18" s="59"/>
      <c r="D18" s="60"/>
      <c r="E18" s="198"/>
      <c r="F18" s="199"/>
      <c r="G18" s="198"/>
      <c r="H18" s="199"/>
      <c r="I18" s="198">
        <f>SUMIF(F65:F84,A18,I65:I84)</f>
        <v>0</v>
      </c>
      <c r="J18" s="200"/>
    </row>
    <row r="19" spans="1:10" ht="23.25" customHeight="1" x14ac:dyDescent="0.2">
      <c r="A19" s="139" t="s">
        <v>122</v>
      </c>
      <c r="B19" s="38" t="s">
        <v>25</v>
      </c>
      <c r="C19" s="59"/>
      <c r="D19" s="60"/>
      <c r="E19" s="198"/>
      <c r="F19" s="199"/>
      <c r="G19" s="198"/>
      <c r="H19" s="199"/>
      <c r="I19" s="198">
        <f>SUMIF(F65:F84,A19,I65:I84)</f>
        <v>0</v>
      </c>
      <c r="J19" s="200"/>
    </row>
    <row r="20" spans="1:10" ht="23.25" customHeight="1" x14ac:dyDescent="0.2">
      <c r="A20" s="139" t="s">
        <v>123</v>
      </c>
      <c r="B20" s="38" t="s">
        <v>26</v>
      </c>
      <c r="C20" s="59"/>
      <c r="D20" s="60"/>
      <c r="E20" s="198"/>
      <c r="F20" s="199"/>
      <c r="G20" s="198"/>
      <c r="H20" s="199"/>
      <c r="I20" s="198">
        <f>SUMIF(F65:F84,A20,I65:I84)</f>
        <v>0</v>
      </c>
      <c r="J20" s="200"/>
    </row>
    <row r="21" spans="1:10" ht="23.25" customHeight="1" x14ac:dyDescent="0.2">
      <c r="A21" s="2"/>
      <c r="B21" s="48" t="s">
        <v>27</v>
      </c>
      <c r="C21" s="61"/>
      <c r="D21" s="62"/>
      <c r="E21" s="201"/>
      <c r="F21" s="236"/>
      <c r="G21" s="201"/>
      <c r="H21" s="236"/>
      <c r="I21" s="201">
        <f>SUM(I16:J20)</f>
        <v>0</v>
      </c>
      <c r="J21" s="202"/>
    </row>
    <row r="22" spans="1:10" ht="33" customHeight="1" x14ac:dyDescent="0.2">
      <c r="A22" s="2"/>
      <c r="B22" s="42" t="s">
        <v>881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/>
      <c r="C23" s="59"/>
      <c r="D23" s="60"/>
      <c r="E23" s="64"/>
      <c r="F23" s="39"/>
      <c r="G23" s="196"/>
      <c r="H23" s="197"/>
      <c r="I23" s="197"/>
      <c r="J23" s="40"/>
    </row>
    <row r="24" spans="1:10" ht="23.25" customHeight="1" x14ac:dyDescent="0.2">
      <c r="A24" s="2">
        <f>(A23-INT(A23))*100</f>
        <v>0</v>
      </c>
      <c r="B24" s="38"/>
      <c r="C24" s="59"/>
      <c r="D24" s="60"/>
      <c r="E24" s="64"/>
      <c r="F24" s="39"/>
      <c r="G24" s="194"/>
      <c r="H24" s="195"/>
      <c r="I24" s="195"/>
      <c r="J24" s="40"/>
    </row>
    <row r="25" spans="1:10" ht="23.25" customHeight="1" x14ac:dyDescent="0.2">
      <c r="A25" s="2">
        <f>ZakladDPHZakl*SazbaDPH2/100</f>
        <v>0</v>
      </c>
      <c r="B25" s="38" t="s">
        <v>12</v>
      </c>
      <c r="C25" s="59"/>
      <c r="D25" s="60"/>
      <c r="E25" s="64">
        <v>21</v>
      </c>
      <c r="F25" s="39" t="s">
        <v>0</v>
      </c>
      <c r="G25" s="196">
        <f>ZakladDPHZaklVypocet</f>
        <v>0</v>
      </c>
      <c r="H25" s="197"/>
      <c r="I25" s="197"/>
      <c r="J25" s="40" t="str">
        <f t="shared" ref="J23:J28" si="0">Mena</f>
        <v>CZK</v>
      </c>
    </row>
    <row r="26" spans="1:10" ht="23.25" customHeight="1" x14ac:dyDescent="0.2">
      <c r="A26" s="2">
        <f>(A25-INT(A25))*100</f>
        <v>0</v>
      </c>
      <c r="B26" s="32" t="s">
        <v>13</v>
      </c>
      <c r="C26" s="65"/>
      <c r="D26" s="52"/>
      <c r="E26" s="66">
        <f>SazbaDPH2</f>
        <v>21</v>
      </c>
      <c r="F26" s="30" t="s">
        <v>0</v>
      </c>
      <c r="G26" s="223">
        <f>A25</f>
        <v>0</v>
      </c>
      <c r="H26" s="224"/>
      <c r="I26" s="22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25">
        <f>CenaCelkem-(ZakladDPHSni+DPHSni+ZakladDPHZakl+DPHZakl)</f>
        <v>0</v>
      </c>
      <c r="H27" s="225"/>
      <c r="I27" s="225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21</v>
      </c>
      <c r="C28" s="113"/>
      <c r="D28" s="113"/>
      <c r="E28" s="114"/>
      <c r="F28" s="115"/>
      <c r="G28" s="204">
        <f>ZakladDPHSniVypocet+ZakladDPHZaklVypocet</f>
        <v>0</v>
      </c>
      <c r="H28" s="204"/>
      <c r="I28" s="204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32</v>
      </c>
      <c r="C29" s="117"/>
      <c r="D29" s="117"/>
      <c r="E29" s="117"/>
      <c r="F29" s="118"/>
      <c r="G29" s="203">
        <f>A27</f>
        <v>0</v>
      </c>
      <c r="H29" s="203"/>
      <c r="I29" s="203"/>
      <c r="J29" s="119" t="s">
        <v>70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05"/>
      <c r="E34" s="206"/>
      <c r="G34" s="207"/>
      <c r="H34" s="208"/>
      <c r="I34" s="208"/>
      <c r="J34" s="25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89" t="s">
        <v>14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34</v>
      </c>
      <c r="B38" s="93" t="s">
        <v>15</v>
      </c>
      <c r="C38" s="94" t="s">
        <v>5</v>
      </c>
      <c r="D38" s="94"/>
      <c r="E38" s="94"/>
      <c r="F38" s="95"/>
      <c r="G38" s="95" t="str">
        <f>B25</f>
        <v>Základ pro základní DPH</v>
      </c>
      <c r="H38" s="96" t="s">
        <v>16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53</v>
      </c>
      <c r="C39" s="191"/>
      <c r="D39" s="191"/>
      <c r="E39" s="191"/>
      <c r="F39" s="99">
        <f>'00 KOB-074_00 Pol'!AE35+'01 KOB-074_01 Pol'!AE646+'02 KOB-074_02 Pol'!AE497+'03 KOB-074_03 Pol'!AE120</f>
        <v>0</v>
      </c>
      <c r="G39" s="100">
        <f>'00 KOB-074_00 Pol'!AF35+'01 KOB-074_01 Pol'!AF646+'02 KOB-074_02 Pol'!AF497+'03 KOB-074_03 Pol'!AF120</f>
        <v>0</v>
      </c>
      <c r="H39" s="101">
        <f t="shared" ref="H39:H48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192" t="s">
        <v>54</v>
      </c>
      <c r="D40" s="192"/>
      <c r="E40" s="192"/>
      <c r="F40" s="104"/>
      <c r="G40" s="105"/>
      <c r="H40" s="105">
        <f t="shared" si="1"/>
        <v>0</v>
      </c>
      <c r="I40" s="105"/>
      <c r="J40" s="106"/>
    </row>
    <row r="41" spans="1:10" ht="25.5" customHeight="1" x14ac:dyDescent="0.2">
      <c r="A41" s="88">
        <v>2</v>
      </c>
      <c r="B41" s="103" t="s">
        <v>55</v>
      </c>
      <c r="C41" s="192" t="s">
        <v>56</v>
      </c>
      <c r="D41" s="192"/>
      <c r="E41" s="192"/>
      <c r="F41" s="104"/>
      <c r="G41" s="105">
        <f>'00 KOB-074_00 Pol'!AF35</f>
        <v>0</v>
      </c>
      <c r="H41" s="105">
        <f t="shared" si="1"/>
        <v>0</v>
      </c>
      <c r="I41" s="105">
        <f t="shared" ref="I41:I48" si="2">F41+G41+H41</f>
        <v>0</v>
      </c>
      <c r="J41" s="106" t="str">
        <f t="shared" ref="J41:J48" si="3">IF(CenaCelkemVypocet=0,"",I41/CenaCelkemVypocet*100)</f>
        <v/>
      </c>
    </row>
    <row r="42" spans="1:10" ht="25.5" customHeight="1" x14ac:dyDescent="0.2">
      <c r="A42" s="88">
        <v>3</v>
      </c>
      <c r="B42" s="107" t="s">
        <v>57</v>
      </c>
      <c r="C42" s="191" t="s">
        <v>56</v>
      </c>
      <c r="D42" s="191"/>
      <c r="E42" s="191"/>
      <c r="F42" s="108"/>
      <c r="G42" s="101">
        <f>'00 KOB-074_00 Pol'!AF35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2</v>
      </c>
      <c r="B43" s="103" t="s">
        <v>58</v>
      </c>
      <c r="C43" s="192" t="s">
        <v>59</v>
      </c>
      <c r="D43" s="192"/>
      <c r="E43" s="192"/>
      <c r="F43" s="104"/>
      <c r="G43" s="105">
        <f>'01 KOB-074_01 Pol'!AF646</f>
        <v>0</v>
      </c>
      <c r="H43" s="105">
        <f t="shared" si="1"/>
        <v>0</v>
      </c>
      <c r="I43" s="105">
        <f t="shared" si="2"/>
        <v>0</v>
      </c>
      <c r="J43" s="106" t="str">
        <f t="shared" si="3"/>
        <v/>
      </c>
    </row>
    <row r="44" spans="1:10" ht="25.5" customHeight="1" x14ac:dyDescent="0.2">
      <c r="A44" s="88">
        <v>3</v>
      </c>
      <c r="B44" s="107" t="s">
        <v>60</v>
      </c>
      <c r="C44" s="191" t="s">
        <v>61</v>
      </c>
      <c r="D44" s="191"/>
      <c r="E44" s="191"/>
      <c r="F44" s="108"/>
      <c r="G44" s="101">
        <f>'01 KOB-074_01 Pol'!AF646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2</v>
      </c>
      <c r="B45" s="103" t="s">
        <v>62</v>
      </c>
      <c r="C45" s="192" t="s">
        <v>63</v>
      </c>
      <c r="D45" s="192"/>
      <c r="E45" s="192"/>
      <c r="F45" s="104"/>
      <c r="G45" s="105">
        <f>'02 KOB-074_02 Pol'!AF497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 x14ac:dyDescent="0.2">
      <c r="A46" s="88">
        <v>3</v>
      </c>
      <c r="B46" s="107" t="s">
        <v>64</v>
      </c>
      <c r="C46" s="191" t="s">
        <v>63</v>
      </c>
      <c r="D46" s="191"/>
      <c r="E46" s="191"/>
      <c r="F46" s="108"/>
      <c r="G46" s="101">
        <f>'02 KOB-074_02 Pol'!AF497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2</v>
      </c>
      <c r="B47" s="103" t="s">
        <v>65</v>
      </c>
      <c r="C47" s="192" t="s">
        <v>66</v>
      </c>
      <c r="D47" s="192"/>
      <c r="E47" s="192"/>
      <c r="F47" s="104"/>
      <c r="G47" s="105">
        <f>'03 KOB-074_03 Pol'!AF120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">
      <c r="A48" s="88">
        <v>3</v>
      </c>
      <c r="B48" s="107" t="s">
        <v>67</v>
      </c>
      <c r="C48" s="191" t="s">
        <v>68</v>
      </c>
      <c r="D48" s="191"/>
      <c r="E48" s="191"/>
      <c r="F48" s="108"/>
      <c r="G48" s="101">
        <f>'03 KOB-074_03 Pol'!AF120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/>
      <c r="B49" s="188" t="s">
        <v>69</v>
      </c>
      <c r="C49" s="189"/>
      <c r="D49" s="189"/>
      <c r="E49" s="190"/>
      <c r="F49" s="109"/>
      <c r="G49" s="110">
        <f>SUMIF(A39:A48,"=1",G39:G48)</f>
        <v>0</v>
      </c>
      <c r="H49" s="110">
        <f>SUMIF(A39:A48,"=1",H39:H48)</f>
        <v>0</v>
      </c>
      <c r="I49" s="110">
        <f>SUMIF(A39:A48,"=1",I39:I48)</f>
        <v>0</v>
      </c>
      <c r="J49" s="111">
        <f>SUMIF(A39:A48,"=1",J39:J48)</f>
        <v>0</v>
      </c>
    </row>
    <row r="51" spans="1:10" x14ac:dyDescent="0.2">
      <c r="A51" t="s">
        <v>71</v>
      </c>
      <c r="B51" t="s">
        <v>72</v>
      </c>
    </row>
    <row r="52" spans="1:10" x14ac:dyDescent="0.2">
      <c r="A52" t="s">
        <v>73</v>
      </c>
      <c r="B52" t="s">
        <v>74</v>
      </c>
    </row>
    <row r="53" spans="1:10" x14ac:dyDescent="0.2">
      <c r="A53" t="s">
        <v>75</v>
      </c>
      <c r="B53" t="s">
        <v>76</v>
      </c>
    </row>
    <row r="54" spans="1:10" x14ac:dyDescent="0.2">
      <c r="A54" t="s">
        <v>73</v>
      </c>
      <c r="B54" t="s">
        <v>77</v>
      </c>
    </row>
    <row r="55" spans="1:10" x14ac:dyDescent="0.2">
      <c r="A55" t="s">
        <v>75</v>
      </c>
      <c r="B55" t="s">
        <v>78</v>
      </c>
    </row>
    <row r="56" spans="1:10" x14ac:dyDescent="0.2">
      <c r="A56" t="s">
        <v>73</v>
      </c>
      <c r="B56" t="s">
        <v>79</v>
      </c>
    </row>
    <row r="57" spans="1:10" x14ac:dyDescent="0.2">
      <c r="A57" t="s">
        <v>75</v>
      </c>
      <c r="B57" t="s">
        <v>80</v>
      </c>
    </row>
    <row r="58" spans="1:10" x14ac:dyDescent="0.2">
      <c r="A58" t="s">
        <v>73</v>
      </c>
      <c r="B58" t="s">
        <v>81</v>
      </c>
    </row>
    <row r="59" spans="1:10" x14ac:dyDescent="0.2">
      <c r="A59" t="s">
        <v>75</v>
      </c>
      <c r="B59" t="s">
        <v>82</v>
      </c>
    </row>
    <row r="62" spans="1:10" ht="15.75" x14ac:dyDescent="0.25">
      <c r="B62" s="120" t="s">
        <v>83</v>
      </c>
    </row>
    <row r="64" spans="1:10" ht="25.5" customHeight="1" x14ac:dyDescent="0.2">
      <c r="A64" s="122"/>
      <c r="B64" s="125" t="s">
        <v>15</v>
      </c>
      <c r="C64" s="125" t="s">
        <v>5</v>
      </c>
      <c r="D64" s="126"/>
      <c r="E64" s="126"/>
      <c r="F64" s="127" t="s">
        <v>84</v>
      </c>
      <c r="G64" s="127"/>
      <c r="H64" s="127"/>
      <c r="I64" s="127" t="s">
        <v>27</v>
      </c>
      <c r="J64" s="127" t="s">
        <v>0</v>
      </c>
    </row>
    <row r="65" spans="1:10" ht="36.75" customHeight="1" x14ac:dyDescent="0.2">
      <c r="A65" s="123"/>
      <c r="B65" s="128" t="s">
        <v>85</v>
      </c>
      <c r="C65" s="186" t="s">
        <v>86</v>
      </c>
      <c r="D65" s="187"/>
      <c r="E65" s="187"/>
      <c r="F65" s="135" t="s">
        <v>22</v>
      </c>
      <c r="G65" s="136"/>
      <c r="H65" s="136"/>
      <c r="I65" s="136">
        <f>'03 KOB-074_03 Pol'!G8</f>
        <v>0</v>
      </c>
      <c r="J65" s="132" t="str">
        <f>IF(I85=0,"",I65/I85*100)</f>
        <v/>
      </c>
    </row>
    <row r="66" spans="1:10" ht="36.75" customHeight="1" x14ac:dyDescent="0.2">
      <c r="A66" s="123"/>
      <c r="B66" s="128" t="s">
        <v>87</v>
      </c>
      <c r="C66" s="186" t="s">
        <v>88</v>
      </c>
      <c r="D66" s="187"/>
      <c r="E66" s="187"/>
      <c r="F66" s="135" t="s">
        <v>22</v>
      </c>
      <c r="G66" s="136"/>
      <c r="H66" s="136"/>
      <c r="I66" s="136">
        <f>'03 KOB-074_03 Pol'!G40</f>
        <v>0</v>
      </c>
      <c r="J66" s="132" t="str">
        <f>IF(I85=0,"",I66/I85*100)</f>
        <v/>
      </c>
    </row>
    <row r="67" spans="1:10" ht="36.75" customHeight="1" x14ac:dyDescent="0.2">
      <c r="A67" s="123"/>
      <c r="B67" s="128" t="s">
        <v>89</v>
      </c>
      <c r="C67" s="186" t="s">
        <v>90</v>
      </c>
      <c r="D67" s="187"/>
      <c r="E67" s="187"/>
      <c r="F67" s="135" t="s">
        <v>22</v>
      </c>
      <c r="G67" s="136"/>
      <c r="H67" s="136"/>
      <c r="I67" s="136">
        <f>'03 KOB-074_03 Pol'!G51</f>
        <v>0</v>
      </c>
      <c r="J67" s="132" t="str">
        <f>IF(I85=0,"",I67/I85*100)</f>
        <v/>
      </c>
    </row>
    <row r="68" spans="1:10" ht="36.75" customHeight="1" x14ac:dyDescent="0.2">
      <c r="A68" s="123"/>
      <c r="B68" s="128" t="s">
        <v>91</v>
      </c>
      <c r="C68" s="186" t="s">
        <v>92</v>
      </c>
      <c r="D68" s="187"/>
      <c r="E68" s="187"/>
      <c r="F68" s="135" t="s">
        <v>22</v>
      </c>
      <c r="G68" s="136"/>
      <c r="H68" s="136"/>
      <c r="I68" s="136">
        <f>'03 KOB-074_03 Pol'!G60</f>
        <v>0</v>
      </c>
      <c r="J68" s="132" t="str">
        <f>IF(I85=0,"",I68/I85*100)</f>
        <v/>
      </c>
    </row>
    <row r="69" spans="1:10" ht="36.75" customHeight="1" x14ac:dyDescent="0.2">
      <c r="A69" s="123"/>
      <c r="B69" s="128" t="s">
        <v>93</v>
      </c>
      <c r="C69" s="186" t="s">
        <v>94</v>
      </c>
      <c r="D69" s="187"/>
      <c r="E69" s="187"/>
      <c r="F69" s="135" t="s">
        <v>22</v>
      </c>
      <c r="G69" s="136"/>
      <c r="H69" s="136"/>
      <c r="I69" s="136">
        <f>'03 KOB-074_03 Pol'!G86</f>
        <v>0</v>
      </c>
      <c r="J69" s="132" t="str">
        <f>IF(I85=0,"",I69/I85*100)</f>
        <v/>
      </c>
    </row>
    <row r="70" spans="1:10" ht="36.75" customHeight="1" x14ac:dyDescent="0.2">
      <c r="A70" s="123"/>
      <c r="B70" s="128" t="s">
        <v>95</v>
      </c>
      <c r="C70" s="186" t="s">
        <v>96</v>
      </c>
      <c r="D70" s="187"/>
      <c r="E70" s="187"/>
      <c r="F70" s="135" t="s">
        <v>22</v>
      </c>
      <c r="G70" s="136"/>
      <c r="H70" s="136"/>
      <c r="I70" s="136">
        <f>'03 KOB-074_03 Pol'!G92</f>
        <v>0</v>
      </c>
      <c r="J70" s="132" t="str">
        <f>IF(I85=0,"",I70/I85*100)</f>
        <v/>
      </c>
    </row>
    <row r="71" spans="1:10" ht="36.75" customHeight="1" x14ac:dyDescent="0.2">
      <c r="A71" s="123"/>
      <c r="B71" s="128" t="s">
        <v>97</v>
      </c>
      <c r="C71" s="186" t="s">
        <v>98</v>
      </c>
      <c r="D71" s="187"/>
      <c r="E71" s="187"/>
      <c r="F71" s="135" t="s">
        <v>22</v>
      </c>
      <c r="G71" s="136"/>
      <c r="H71" s="136"/>
      <c r="I71" s="136">
        <f>'03 KOB-074_03 Pol'!G98</f>
        <v>0</v>
      </c>
      <c r="J71" s="132" t="str">
        <f>IF(I85=0,"",I71/I85*100)</f>
        <v/>
      </c>
    </row>
    <row r="72" spans="1:10" ht="36.75" customHeight="1" x14ac:dyDescent="0.2">
      <c r="A72" s="123"/>
      <c r="B72" s="128" t="s">
        <v>99</v>
      </c>
      <c r="C72" s="186" t="s">
        <v>100</v>
      </c>
      <c r="D72" s="187"/>
      <c r="E72" s="187"/>
      <c r="F72" s="135" t="s">
        <v>22</v>
      </c>
      <c r="G72" s="136"/>
      <c r="H72" s="136"/>
      <c r="I72" s="136">
        <f>'01 KOB-074_01 Pol'!G8+'02 KOB-074_02 Pol'!G8</f>
        <v>0</v>
      </c>
      <c r="J72" s="132" t="str">
        <f>IF(I85=0,"",I72/I85*100)</f>
        <v/>
      </c>
    </row>
    <row r="73" spans="1:10" ht="36.75" customHeight="1" x14ac:dyDescent="0.2">
      <c r="A73" s="123"/>
      <c r="B73" s="128" t="s">
        <v>101</v>
      </c>
      <c r="C73" s="186" t="s">
        <v>102</v>
      </c>
      <c r="D73" s="187"/>
      <c r="E73" s="187"/>
      <c r="F73" s="135" t="s">
        <v>22</v>
      </c>
      <c r="G73" s="136"/>
      <c r="H73" s="136"/>
      <c r="I73" s="136">
        <f>'01 KOB-074_01 Pol'!G377+'02 KOB-074_02 Pol'!G285+'03 KOB-074_03 Pol'!G112</f>
        <v>0</v>
      </c>
      <c r="J73" s="132" t="str">
        <f>IF(I85=0,"",I73/I85*100)</f>
        <v/>
      </c>
    </row>
    <row r="74" spans="1:10" ht="36.75" customHeight="1" x14ac:dyDescent="0.2">
      <c r="A74" s="123"/>
      <c r="B74" s="128" t="s">
        <v>103</v>
      </c>
      <c r="C74" s="186" t="s">
        <v>104</v>
      </c>
      <c r="D74" s="187"/>
      <c r="E74" s="187"/>
      <c r="F74" s="135" t="s">
        <v>23</v>
      </c>
      <c r="G74" s="136"/>
      <c r="H74" s="136"/>
      <c r="I74" s="136">
        <f>'01 KOB-074_01 Pol'!G384+'02 KOB-074_02 Pol'!G292</f>
        <v>0</v>
      </c>
      <c r="J74" s="132" t="str">
        <f>IF(I85=0,"",I74/I85*100)</f>
        <v/>
      </c>
    </row>
    <row r="75" spans="1:10" ht="36.75" customHeight="1" x14ac:dyDescent="0.2">
      <c r="A75" s="123"/>
      <c r="B75" s="128" t="s">
        <v>105</v>
      </c>
      <c r="C75" s="186" t="s">
        <v>106</v>
      </c>
      <c r="D75" s="187"/>
      <c r="E75" s="187"/>
      <c r="F75" s="135" t="s">
        <v>23</v>
      </c>
      <c r="G75" s="136"/>
      <c r="H75" s="136"/>
      <c r="I75" s="136">
        <f>'01 KOB-074_01 Pol'!G387+'02 KOB-074_02 Pol'!G295</f>
        <v>0</v>
      </c>
      <c r="J75" s="132" t="str">
        <f>IF(I85=0,"",I75/I85*100)</f>
        <v/>
      </c>
    </row>
    <row r="76" spans="1:10" ht="36.75" customHeight="1" x14ac:dyDescent="0.2">
      <c r="A76" s="123"/>
      <c r="B76" s="128" t="s">
        <v>107</v>
      </c>
      <c r="C76" s="186" t="s">
        <v>108</v>
      </c>
      <c r="D76" s="187"/>
      <c r="E76" s="187"/>
      <c r="F76" s="135" t="s">
        <v>23</v>
      </c>
      <c r="G76" s="136"/>
      <c r="H76" s="136"/>
      <c r="I76" s="136">
        <f>'01 KOB-074_01 Pol'!G390+'02 KOB-074_02 Pol'!G298</f>
        <v>0</v>
      </c>
      <c r="J76" s="132" t="str">
        <f>IF(I85=0,"",I76/I85*100)</f>
        <v/>
      </c>
    </row>
    <row r="77" spans="1:10" ht="36.75" customHeight="1" x14ac:dyDescent="0.2">
      <c r="A77" s="123"/>
      <c r="B77" s="128" t="s">
        <v>109</v>
      </c>
      <c r="C77" s="186" t="s">
        <v>110</v>
      </c>
      <c r="D77" s="187"/>
      <c r="E77" s="187"/>
      <c r="F77" s="135" t="s">
        <v>23</v>
      </c>
      <c r="G77" s="136"/>
      <c r="H77" s="136"/>
      <c r="I77" s="136">
        <f>'01 KOB-074_01 Pol'!G502+'02 KOB-074_02 Pol'!G367</f>
        <v>0</v>
      </c>
      <c r="J77" s="132" t="str">
        <f>IF(I85=0,"",I77/I85*100)</f>
        <v/>
      </c>
    </row>
    <row r="78" spans="1:10" ht="36.75" customHeight="1" x14ac:dyDescent="0.2">
      <c r="A78" s="123"/>
      <c r="B78" s="128" t="s">
        <v>111</v>
      </c>
      <c r="C78" s="186" t="s">
        <v>112</v>
      </c>
      <c r="D78" s="187"/>
      <c r="E78" s="187"/>
      <c r="F78" s="135" t="s">
        <v>23</v>
      </c>
      <c r="G78" s="136"/>
      <c r="H78" s="136"/>
      <c r="I78" s="136">
        <f>'01 KOB-074_01 Pol'!G527+'02 KOB-074_02 Pol'!G392</f>
        <v>0</v>
      </c>
      <c r="J78" s="132" t="str">
        <f>IF(I85=0,"",I78/I85*100)</f>
        <v/>
      </c>
    </row>
    <row r="79" spans="1:10" ht="36.75" customHeight="1" x14ac:dyDescent="0.2">
      <c r="A79" s="123"/>
      <c r="B79" s="128" t="s">
        <v>113</v>
      </c>
      <c r="C79" s="186" t="s">
        <v>114</v>
      </c>
      <c r="D79" s="187"/>
      <c r="E79" s="187"/>
      <c r="F79" s="135" t="s">
        <v>23</v>
      </c>
      <c r="G79" s="136"/>
      <c r="H79" s="136"/>
      <c r="I79" s="136">
        <f>'01 KOB-074_01 Pol'!G537+'02 KOB-074_02 Pol'!G402</f>
        <v>0</v>
      </c>
      <c r="J79" s="132" t="str">
        <f>IF(I85=0,"",I79/I85*100)</f>
        <v/>
      </c>
    </row>
    <row r="80" spans="1:10" ht="36.75" customHeight="1" x14ac:dyDescent="0.2">
      <c r="A80" s="123"/>
      <c r="B80" s="128" t="s">
        <v>115</v>
      </c>
      <c r="C80" s="186" t="s">
        <v>116</v>
      </c>
      <c r="D80" s="187"/>
      <c r="E80" s="187"/>
      <c r="F80" s="135" t="s">
        <v>23</v>
      </c>
      <c r="G80" s="136"/>
      <c r="H80" s="136"/>
      <c r="I80" s="136">
        <f>'01 KOB-074_01 Pol'!G541+'02 KOB-074_02 Pol'!G406</f>
        <v>0</v>
      </c>
      <c r="J80" s="132" t="str">
        <f>IF(I85=0,"",I80/I85*100)</f>
        <v/>
      </c>
    </row>
    <row r="81" spans="1:10" ht="36.75" customHeight="1" x14ac:dyDescent="0.2">
      <c r="A81" s="123"/>
      <c r="B81" s="128" t="s">
        <v>117</v>
      </c>
      <c r="C81" s="186" t="s">
        <v>118</v>
      </c>
      <c r="D81" s="187"/>
      <c r="E81" s="187"/>
      <c r="F81" s="135" t="s">
        <v>24</v>
      </c>
      <c r="G81" s="136"/>
      <c r="H81" s="136"/>
      <c r="I81" s="136">
        <f>'01 KOB-074_01 Pol'!G585+'02 KOB-074_02 Pol'!G437</f>
        <v>0</v>
      </c>
      <c r="J81" s="132" t="str">
        <f>IF(I85=0,"",I81/I85*100)</f>
        <v/>
      </c>
    </row>
    <row r="82" spans="1:10" ht="36.75" customHeight="1" x14ac:dyDescent="0.2">
      <c r="A82" s="123"/>
      <c r="B82" s="128" t="s">
        <v>119</v>
      </c>
      <c r="C82" s="186" t="s">
        <v>120</v>
      </c>
      <c r="D82" s="187"/>
      <c r="E82" s="187"/>
      <c r="F82" s="135" t="s">
        <v>121</v>
      </c>
      <c r="G82" s="136"/>
      <c r="H82" s="136"/>
      <c r="I82" s="136">
        <f>'01 KOB-074_01 Pol'!G588+'02 KOB-074_02 Pol'!G440</f>
        <v>0</v>
      </c>
      <c r="J82" s="132" t="str">
        <f>IF(I85=0,"",I82/I85*100)</f>
        <v/>
      </c>
    </row>
    <row r="83" spans="1:10" ht="36.75" customHeight="1" x14ac:dyDescent="0.2">
      <c r="A83" s="123"/>
      <c r="B83" s="128" t="s">
        <v>122</v>
      </c>
      <c r="C83" s="186" t="s">
        <v>25</v>
      </c>
      <c r="D83" s="187"/>
      <c r="E83" s="187"/>
      <c r="F83" s="135" t="s">
        <v>122</v>
      </c>
      <c r="G83" s="136"/>
      <c r="H83" s="136"/>
      <c r="I83" s="136">
        <f>'00 KOB-074_00 Pol'!G8</f>
        <v>0</v>
      </c>
      <c r="J83" s="132" t="str">
        <f>IF(I85=0,"",I83/I85*100)</f>
        <v/>
      </c>
    </row>
    <row r="84" spans="1:10" ht="36.75" customHeight="1" x14ac:dyDescent="0.2">
      <c r="A84" s="123"/>
      <c r="B84" s="128" t="s">
        <v>123</v>
      </c>
      <c r="C84" s="186" t="s">
        <v>26</v>
      </c>
      <c r="D84" s="187"/>
      <c r="E84" s="187"/>
      <c r="F84" s="135" t="s">
        <v>123</v>
      </c>
      <c r="G84" s="136"/>
      <c r="H84" s="136"/>
      <c r="I84" s="136">
        <f>'00 KOB-074_00 Pol'!G18</f>
        <v>0</v>
      </c>
      <c r="J84" s="132" t="str">
        <f>IF(I85=0,"",I84/I85*100)</f>
        <v/>
      </c>
    </row>
    <row r="85" spans="1:10" ht="25.5" customHeight="1" x14ac:dyDescent="0.2">
      <c r="A85" s="124"/>
      <c r="B85" s="129" t="s">
        <v>1</v>
      </c>
      <c r="C85" s="130"/>
      <c r="D85" s="131"/>
      <c r="E85" s="131"/>
      <c r="F85" s="137"/>
      <c r="G85" s="138"/>
      <c r="H85" s="138"/>
      <c r="I85" s="138">
        <f>SUM(I65:I84)</f>
        <v>0</v>
      </c>
      <c r="J85" s="133">
        <f>SUM(J65:J84)</f>
        <v>0</v>
      </c>
    </row>
    <row r="86" spans="1:10" x14ac:dyDescent="0.2">
      <c r="F86" s="87"/>
      <c r="G86" s="87"/>
      <c r="H86" s="87"/>
      <c r="I86" s="87"/>
      <c r="J86" s="134"/>
    </row>
    <row r="87" spans="1:10" x14ac:dyDescent="0.2">
      <c r="F87" s="87"/>
      <c r="G87" s="87"/>
      <c r="H87" s="87"/>
      <c r="I87" s="87"/>
      <c r="J87" s="134"/>
    </row>
    <row r="88" spans="1:10" x14ac:dyDescent="0.2">
      <c r="F88" s="87"/>
      <c r="G88" s="87"/>
      <c r="H88" s="87"/>
      <c r="I88" s="87"/>
      <c r="J88" s="134"/>
    </row>
  </sheetData>
  <sheetProtection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84:E84"/>
    <mergeCell ref="C79:E79"/>
    <mergeCell ref="C80:E80"/>
    <mergeCell ref="C81:E81"/>
    <mergeCell ref="C82:E82"/>
    <mergeCell ref="C83:E83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50" t="s">
        <v>7</v>
      </c>
      <c r="B2" s="49"/>
      <c r="C2" s="239"/>
      <c r="D2" s="239"/>
      <c r="E2" s="239"/>
      <c r="F2" s="239"/>
      <c r="G2" s="240"/>
    </row>
    <row r="3" spans="1:7" ht="24.95" customHeight="1" x14ac:dyDescent="0.2">
      <c r="A3" s="50" t="s">
        <v>8</v>
      </c>
      <c r="B3" s="49"/>
      <c r="C3" s="239"/>
      <c r="D3" s="239"/>
      <c r="E3" s="239"/>
      <c r="F3" s="239"/>
      <c r="G3" s="240"/>
    </row>
    <row r="4" spans="1:7" ht="24.95" customHeight="1" x14ac:dyDescent="0.2">
      <c r="A4" s="50" t="s">
        <v>9</v>
      </c>
      <c r="B4" s="49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sheetProtection algorithmName="SHA-512" hashValue="fnv3oLgwgpZMyvIBGSToVdBahMPva93kqayb37jXpRobc1teK7N1hoJ27dRzWFjbWErQv/jJvqMslWRTeSUu2g==" saltValue="pMZNrV6frxaT9stivaMmS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AB329-C621-4B3F-BE74-32FEE93B73B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5" t="s">
        <v>124</v>
      </c>
      <c r="B1" s="245"/>
      <c r="C1" s="245"/>
      <c r="D1" s="245"/>
      <c r="E1" s="245"/>
      <c r="F1" s="245"/>
      <c r="G1" s="245"/>
      <c r="AG1" t="s">
        <v>125</v>
      </c>
    </row>
    <row r="2" spans="1:60" ht="24.95" customHeight="1" x14ac:dyDescent="0.2">
      <c r="A2" s="50" t="s">
        <v>7</v>
      </c>
      <c r="B2" s="49" t="s">
        <v>40</v>
      </c>
      <c r="C2" s="246" t="s">
        <v>41</v>
      </c>
      <c r="D2" s="247"/>
      <c r="E2" s="247"/>
      <c r="F2" s="247"/>
      <c r="G2" s="248"/>
      <c r="AG2" t="s">
        <v>126</v>
      </c>
    </row>
    <row r="3" spans="1:60" ht="24.95" customHeight="1" x14ac:dyDescent="0.2">
      <c r="A3" s="50" t="s">
        <v>8</v>
      </c>
      <c r="B3" s="49" t="s">
        <v>55</v>
      </c>
      <c r="C3" s="246" t="s">
        <v>56</v>
      </c>
      <c r="D3" s="247"/>
      <c r="E3" s="247"/>
      <c r="F3" s="247"/>
      <c r="G3" s="248"/>
      <c r="AC3" s="121" t="s">
        <v>126</v>
      </c>
      <c r="AG3" t="s">
        <v>127</v>
      </c>
    </row>
    <row r="4" spans="1:60" ht="24.95" customHeight="1" x14ac:dyDescent="0.2">
      <c r="A4" s="140" t="s">
        <v>9</v>
      </c>
      <c r="B4" s="141" t="s">
        <v>57</v>
      </c>
      <c r="C4" s="249" t="s">
        <v>56</v>
      </c>
      <c r="D4" s="250"/>
      <c r="E4" s="250"/>
      <c r="F4" s="250"/>
      <c r="G4" s="251"/>
      <c r="AG4" t="s">
        <v>128</v>
      </c>
    </row>
    <row r="5" spans="1:60" x14ac:dyDescent="0.2">
      <c r="D5" s="10"/>
    </row>
    <row r="6" spans="1:60" ht="38.25" x14ac:dyDescent="0.2">
      <c r="A6" s="143" t="s">
        <v>129</v>
      </c>
      <c r="B6" s="145" t="s">
        <v>130</v>
      </c>
      <c r="C6" s="145" t="s">
        <v>131</v>
      </c>
      <c r="D6" s="144" t="s">
        <v>132</v>
      </c>
      <c r="E6" s="143" t="s">
        <v>133</v>
      </c>
      <c r="F6" s="142" t="s">
        <v>134</v>
      </c>
      <c r="G6" s="143" t="s">
        <v>27</v>
      </c>
      <c r="H6" s="146" t="s">
        <v>28</v>
      </c>
      <c r="I6" s="146" t="s">
        <v>135</v>
      </c>
      <c r="J6" s="146" t="s">
        <v>29</v>
      </c>
      <c r="K6" s="146" t="s">
        <v>136</v>
      </c>
      <c r="L6" s="146" t="s">
        <v>137</v>
      </c>
      <c r="M6" s="146" t="s">
        <v>138</v>
      </c>
      <c r="N6" s="146" t="s">
        <v>139</v>
      </c>
      <c r="O6" s="146" t="s">
        <v>140</v>
      </c>
      <c r="P6" s="146" t="s">
        <v>141</v>
      </c>
      <c r="Q6" s="146" t="s">
        <v>142</v>
      </c>
      <c r="R6" s="146" t="s">
        <v>143</v>
      </c>
      <c r="S6" s="146" t="s">
        <v>144</v>
      </c>
      <c r="T6" s="146" t="s">
        <v>145</v>
      </c>
      <c r="U6" s="146" t="s">
        <v>146</v>
      </c>
      <c r="V6" s="146" t="s">
        <v>147</v>
      </c>
      <c r="W6" s="146" t="s">
        <v>148</v>
      </c>
      <c r="X6" s="146" t="s">
        <v>149</v>
      </c>
      <c r="Y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151</v>
      </c>
      <c r="B8" s="160" t="s">
        <v>122</v>
      </c>
      <c r="C8" s="174" t="s">
        <v>25</v>
      </c>
      <c r="D8" s="161"/>
      <c r="E8" s="162"/>
      <c r="F8" s="163"/>
      <c r="G8" s="163">
        <f>SUMIF(AG9:AG17,"&lt;&gt;NOR",G9:G17)</f>
        <v>0</v>
      </c>
      <c r="H8" s="163"/>
      <c r="I8" s="163">
        <f>SUM(I9:I17)</f>
        <v>0</v>
      </c>
      <c r="J8" s="163"/>
      <c r="K8" s="163">
        <f>SUM(K9:K17)</f>
        <v>0</v>
      </c>
      <c r="L8" s="163"/>
      <c r="M8" s="163">
        <f>SUM(M9:M17)</f>
        <v>0</v>
      </c>
      <c r="N8" s="162"/>
      <c r="O8" s="162">
        <f>SUM(O9:O17)</f>
        <v>0</v>
      </c>
      <c r="P8" s="162"/>
      <c r="Q8" s="162">
        <f>SUM(Q9:Q17)</f>
        <v>0</v>
      </c>
      <c r="R8" s="163"/>
      <c r="S8" s="163"/>
      <c r="T8" s="164"/>
      <c r="U8" s="158"/>
      <c r="V8" s="158">
        <f>SUM(V9:V17)</f>
        <v>0</v>
      </c>
      <c r="W8" s="158"/>
      <c r="X8" s="158"/>
      <c r="Y8" s="158"/>
      <c r="AG8" t="s">
        <v>152</v>
      </c>
    </row>
    <row r="9" spans="1:60" outlineLevel="1" x14ac:dyDescent="0.2">
      <c r="A9" s="166">
        <v>1</v>
      </c>
      <c r="B9" s="167" t="s">
        <v>153</v>
      </c>
      <c r="C9" s="175" t="s">
        <v>154</v>
      </c>
      <c r="D9" s="168" t="s">
        <v>155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/>
      <c r="S9" s="171" t="s">
        <v>156</v>
      </c>
      <c r="T9" s="172" t="s">
        <v>157</v>
      </c>
      <c r="U9" s="157">
        <v>0</v>
      </c>
      <c r="V9" s="157">
        <f>ROUND(E9*U9,2)</f>
        <v>0</v>
      </c>
      <c r="W9" s="157"/>
      <c r="X9" s="157" t="s">
        <v>158</v>
      </c>
      <c r="Y9" s="157" t="s">
        <v>159</v>
      </c>
      <c r="Z9" s="147"/>
      <c r="AA9" s="147"/>
      <c r="AB9" s="147"/>
      <c r="AC9" s="147"/>
      <c r="AD9" s="147"/>
      <c r="AE9" s="147"/>
      <c r="AF9" s="147"/>
      <c r="AG9" s="147" t="s">
        <v>160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41" t="s">
        <v>161</v>
      </c>
      <c r="D10" s="242"/>
      <c r="E10" s="242"/>
      <c r="F10" s="242"/>
      <c r="G10" s="24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162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Zaměření a vytýčení stávajících inženýrských sítí v místě stavby z hlediska jejich ochrany při provádění stavby.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243"/>
      <c r="D11" s="244"/>
      <c r="E11" s="244"/>
      <c r="F11" s="244"/>
      <c r="G11" s="244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6">
        <v>2</v>
      </c>
      <c r="B12" s="167" t="s">
        <v>164</v>
      </c>
      <c r="C12" s="175" t="s">
        <v>165</v>
      </c>
      <c r="D12" s="168" t="s">
        <v>155</v>
      </c>
      <c r="E12" s="169">
        <v>1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71"/>
      <c r="S12" s="171" t="s">
        <v>156</v>
      </c>
      <c r="T12" s="172" t="s">
        <v>157</v>
      </c>
      <c r="U12" s="157">
        <v>0</v>
      </c>
      <c r="V12" s="157">
        <f>ROUND(E12*U12,2)</f>
        <v>0</v>
      </c>
      <c r="W12" s="157"/>
      <c r="X12" s="157" t="s">
        <v>158</v>
      </c>
      <c r="Y12" s="157" t="s">
        <v>159</v>
      </c>
      <c r="Z12" s="147"/>
      <c r="AA12" s="147"/>
      <c r="AB12" s="147"/>
      <c r="AC12" s="147"/>
      <c r="AD12" s="147"/>
      <c r="AE12" s="147"/>
      <c r="AF12" s="147"/>
      <c r="AG12" s="147" t="s">
        <v>160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41" t="s">
        <v>166</v>
      </c>
      <c r="D13" s="242"/>
      <c r="E13" s="242"/>
      <c r="F13" s="242"/>
      <c r="G13" s="242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162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43"/>
      <c r="D14" s="244"/>
      <c r="E14" s="244"/>
      <c r="F14" s="244"/>
      <c r="G14" s="244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163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6">
        <v>3</v>
      </c>
      <c r="B15" s="167" t="s">
        <v>167</v>
      </c>
      <c r="C15" s="175" t="s">
        <v>168</v>
      </c>
      <c r="D15" s="168" t="s">
        <v>155</v>
      </c>
      <c r="E15" s="169">
        <v>1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9">
        <v>0</v>
      </c>
      <c r="O15" s="169">
        <f>ROUND(E15*N15,2)</f>
        <v>0</v>
      </c>
      <c r="P15" s="169">
        <v>0</v>
      </c>
      <c r="Q15" s="169">
        <f>ROUND(E15*P15,2)</f>
        <v>0</v>
      </c>
      <c r="R15" s="171"/>
      <c r="S15" s="171" t="s">
        <v>156</v>
      </c>
      <c r="T15" s="172" t="s">
        <v>157</v>
      </c>
      <c r="U15" s="157">
        <v>0</v>
      </c>
      <c r="V15" s="157">
        <f>ROUND(E15*U15,2)</f>
        <v>0</v>
      </c>
      <c r="W15" s="157"/>
      <c r="X15" s="157" t="s">
        <v>158</v>
      </c>
      <c r="Y15" s="157" t="s">
        <v>159</v>
      </c>
      <c r="Z15" s="147"/>
      <c r="AA15" s="147"/>
      <c r="AB15" s="147"/>
      <c r="AC15" s="147"/>
      <c r="AD15" s="147"/>
      <c r="AE15" s="147"/>
      <c r="AF15" s="147"/>
      <c r="AG15" s="147" t="s">
        <v>160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41" t="s">
        <v>169</v>
      </c>
      <c r="D16" s="242"/>
      <c r="E16" s="242"/>
      <c r="F16" s="242"/>
      <c r="G16" s="242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162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43"/>
      <c r="D17" s="244"/>
      <c r="E17" s="244"/>
      <c r="F17" s="244"/>
      <c r="G17" s="244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163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59" t="s">
        <v>151</v>
      </c>
      <c r="B18" s="160" t="s">
        <v>123</v>
      </c>
      <c r="C18" s="174" t="s">
        <v>26</v>
      </c>
      <c r="D18" s="161"/>
      <c r="E18" s="162"/>
      <c r="F18" s="163"/>
      <c r="G18" s="163">
        <f>SUMIF(AG19:AG33,"&lt;&gt;NOR",G19:G33)</f>
        <v>0</v>
      </c>
      <c r="H18" s="163"/>
      <c r="I18" s="163">
        <f>SUM(I19:I33)</f>
        <v>0</v>
      </c>
      <c r="J18" s="163"/>
      <c r="K18" s="163">
        <f>SUM(K19:K33)</f>
        <v>0</v>
      </c>
      <c r="L18" s="163"/>
      <c r="M18" s="163">
        <f>SUM(M19:M33)</f>
        <v>0</v>
      </c>
      <c r="N18" s="162"/>
      <c r="O18" s="162">
        <f>SUM(O19:O33)</f>
        <v>0</v>
      </c>
      <c r="P18" s="162"/>
      <c r="Q18" s="162">
        <f>SUM(Q19:Q33)</f>
        <v>0</v>
      </c>
      <c r="R18" s="163"/>
      <c r="S18" s="163"/>
      <c r="T18" s="164"/>
      <c r="U18" s="158"/>
      <c r="V18" s="158">
        <f>SUM(V19:V33)</f>
        <v>0</v>
      </c>
      <c r="W18" s="158"/>
      <c r="X18" s="158"/>
      <c r="Y18" s="158"/>
      <c r="AG18" t="s">
        <v>152</v>
      </c>
    </row>
    <row r="19" spans="1:60" outlineLevel="1" x14ac:dyDescent="0.2">
      <c r="A19" s="166">
        <v>4</v>
      </c>
      <c r="B19" s="167" t="s">
        <v>170</v>
      </c>
      <c r="C19" s="175" t="s">
        <v>171</v>
      </c>
      <c r="D19" s="168" t="s">
        <v>155</v>
      </c>
      <c r="E19" s="169">
        <v>1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9">
        <v>0</v>
      </c>
      <c r="O19" s="169">
        <f>ROUND(E19*N19,2)</f>
        <v>0</v>
      </c>
      <c r="P19" s="169">
        <v>0</v>
      </c>
      <c r="Q19" s="169">
        <f>ROUND(E19*P19,2)</f>
        <v>0</v>
      </c>
      <c r="R19" s="171"/>
      <c r="S19" s="171" t="s">
        <v>156</v>
      </c>
      <c r="T19" s="172" t="s">
        <v>157</v>
      </c>
      <c r="U19" s="157">
        <v>0</v>
      </c>
      <c r="V19" s="157">
        <f>ROUND(E19*U19,2)</f>
        <v>0</v>
      </c>
      <c r="W19" s="157"/>
      <c r="X19" s="157" t="s">
        <v>158</v>
      </c>
      <c r="Y19" s="157" t="s">
        <v>159</v>
      </c>
      <c r="Z19" s="147"/>
      <c r="AA19" s="147"/>
      <c r="AB19" s="147"/>
      <c r="AC19" s="147"/>
      <c r="AD19" s="147"/>
      <c r="AE19" s="147"/>
      <c r="AF19" s="147"/>
      <c r="AG19" s="147" t="s">
        <v>160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41" t="s">
        <v>172</v>
      </c>
      <c r="D20" s="242"/>
      <c r="E20" s="242"/>
      <c r="F20" s="242"/>
      <c r="G20" s="242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162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43"/>
      <c r="D21" s="244"/>
      <c r="E21" s="244"/>
      <c r="F21" s="244"/>
      <c r="G21" s="244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163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5</v>
      </c>
      <c r="B22" s="167" t="s">
        <v>173</v>
      </c>
      <c r="C22" s="175" t="s">
        <v>174</v>
      </c>
      <c r="D22" s="168" t="s">
        <v>155</v>
      </c>
      <c r="E22" s="169">
        <v>1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69">
        <v>0</v>
      </c>
      <c r="O22" s="169">
        <f>ROUND(E22*N22,2)</f>
        <v>0</v>
      </c>
      <c r="P22" s="169">
        <v>0</v>
      </c>
      <c r="Q22" s="169">
        <f>ROUND(E22*P22,2)</f>
        <v>0</v>
      </c>
      <c r="R22" s="171"/>
      <c r="S22" s="171" t="s">
        <v>156</v>
      </c>
      <c r="T22" s="172" t="s">
        <v>157</v>
      </c>
      <c r="U22" s="157">
        <v>0</v>
      </c>
      <c r="V22" s="157">
        <f>ROUND(E22*U22,2)</f>
        <v>0</v>
      </c>
      <c r="W22" s="157"/>
      <c r="X22" s="157" t="s">
        <v>158</v>
      </c>
      <c r="Y22" s="157" t="s">
        <v>159</v>
      </c>
      <c r="Z22" s="147"/>
      <c r="AA22" s="147"/>
      <c r="AB22" s="147"/>
      <c r="AC22" s="147"/>
      <c r="AD22" s="147"/>
      <c r="AE22" s="147"/>
      <c r="AF22" s="147"/>
      <c r="AG22" s="147" t="s">
        <v>160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3.75" outlineLevel="2" x14ac:dyDescent="0.2">
      <c r="A23" s="154"/>
      <c r="B23" s="155"/>
      <c r="C23" s="241" t="s">
        <v>175</v>
      </c>
      <c r="D23" s="242"/>
      <c r="E23" s="242"/>
      <c r="F23" s="242"/>
      <c r="G23" s="242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162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3" t="str">
        <f>C23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43"/>
      <c r="D24" s="244"/>
      <c r="E24" s="244"/>
      <c r="F24" s="244"/>
      <c r="G24" s="244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163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6">
        <v>6</v>
      </c>
      <c r="B25" s="167" t="s">
        <v>176</v>
      </c>
      <c r="C25" s="175" t="s">
        <v>177</v>
      </c>
      <c r="D25" s="168" t="s">
        <v>155</v>
      </c>
      <c r="E25" s="169">
        <v>1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71"/>
      <c r="S25" s="171" t="s">
        <v>156</v>
      </c>
      <c r="T25" s="172" t="s">
        <v>157</v>
      </c>
      <c r="U25" s="157">
        <v>0</v>
      </c>
      <c r="V25" s="157">
        <f>ROUND(E25*U25,2)</f>
        <v>0</v>
      </c>
      <c r="W25" s="157"/>
      <c r="X25" s="157" t="s">
        <v>158</v>
      </c>
      <c r="Y25" s="157" t="s">
        <v>159</v>
      </c>
      <c r="Z25" s="147"/>
      <c r="AA25" s="147"/>
      <c r="AB25" s="147"/>
      <c r="AC25" s="147"/>
      <c r="AD25" s="147"/>
      <c r="AE25" s="147"/>
      <c r="AF25" s="147"/>
      <c r="AG25" s="147" t="s">
        <v>160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2" x14ac:dyDescent="0.2">
      <c r="A26" s="154"/>
      <c r="B26" s="155"/>
      <c r="C26" s="241" t="s">
        <v>178</v>
      </c>
      <c r="D26" s="242"/>
      <c r="E26" s="242"/>
      <c r="F26" s="242"/>
      <c r="G26" s="242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162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3" t="str">
        <f>C26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43"/>
      <c r="D27" s="244"/>
      <c r="E27" s="244"/>
      <c r="F27" s="244"/>
      <c r="G27" s="244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163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6">
        <v>7</v>
      </c>
      <c r="B28" s="167" t="s">
        <v>179</v>
      </c>
      <c r="C28" s="175" t="s">
        <v>180</v>
      </c>
      <c r="D28" s="168" t="s">
        <v>155</v>
      </c>
      <c r="E28" s="169">
        <v>1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69">
        <v>0</v>
      </c>
      <c r="O28" s="169">
        <f>ROUND(E28*N28,2)</f>
        <v>0</v>
      </c>
      <c r="P28" s="169">
        <v>0</v>
      </c>
      <c r="Q28" s="169">
        <f>ROUND(E28*P28,2)</f>
        <v>0</v>
      </c>
      <c r="R28" s="171"/>
      <c r="S28" s="171" t="s">
        <v>156</v>
      </c>
      <c r="T28" s="172" t="s">
        <v>157</v>
      </c>
      <c r="U28" s="157">
        <v>0</v>
      </c>
      <c r="V28" s="157">
        <f>ROUND(E28*U28,2)</f>
        <v>0</v>
      </c>
      <c r="W28" s="157"/>
      <c r="X28" s="157" t="s">
        <v>158</v>
      </c>
      <c r="Y28" s="157" t="s">
        <v>159</v>
      </c>
      <c r="Z28" s="147"/>
      <c r="AA28" s="147"/>
      <c r="AB28" s="147"/>
      <c r="AC28" s="147"/>
      <c r="AD28" s="147"/>
      <c r="AE28" s="147"/>
      <c r="AF28" s="147"/>
      <c r="AG28" s="147" t="s">
        <v>160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2" x14ac:dyDescent="0.2">
      <c r="A29" s="154"/>
      <c r="B29" s="155"/>
      <c r="C29" s="241" t="s">
        <v>181</v>
      </c>
      <c r="D29" s="242"/>
      <c r="E29" s="242"/>
      <c r="F29" s="242"/>
      <c r="G29" s="242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162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3" t="str">
        <f>C29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43"/>
      <c r="D30" s="244"/>
      <c r="E30" s="244"/>
      <c r="F30" s="244"/>
      <c r="G30" s="244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163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6">
        <v>8</v>
      </c>
      <c r="B31" s="167" t="s">
        <v>182</v>
      </c>
      <c r="C31" s="175" t="s">
        <v>183</v>
      </c>
      <c r="D31" s="168" t="s">
        <v>155</v>
      </c>
      <c r="E31" s="169">
        <v>1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9">
        <v>0</v>
      </c>
      <c r="O31" s="169">
        <f>ROUND(E31*N31,2)</f>
        <v>0</v>
      </c>
      <c r="P31" s="169">
        <v>0</v>
      </c>
      <c r="Q31" s="169">
        <f>ROUND(E31*P31,2)</f>
        <v>0</v>
      </c>
      <c r="R31" s="171"/>
      <c r="S31" s="171" t="s">
        <v>156</v>
      </c>
      <c r="T31" s="172" t="s">
        <v>157</v>
      </c>
      <c r="U31" s="157">
        <v>0</v>
      </c>
      <c r="V31" s="157">
        <f>ROUND(E31*U31,2)</f>
        <v>0</v>
      </c>
      <c r="W31" s="157"/>
      <c r="X31" s="157" t="s">
        <v>158</v>
      </c>
      <c r="Y31" s="157" t="s">
        <v>159</v>
      </c>
      <c r="Z31" s="147"/>
      <c r="AA31" s="147"/>
      <c r="AB31" s="147"/>
      <c r="AC31" s="147"/>
      <c r="AD31" s="147"/>
      <c r="AE31" s="147"/>
      <c r="AF31" s="147"/>
      <c r="AG31" s="147" t="s">
        <v>160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41" t="s">
        <v>184</v>
      </c>
      <c r="D32" s="242"/>
      <c r="E32" s="242"/>
      <c r="F32" s="242"/>
      <c r="G32" s="242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162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3" t="str">
        <f>C32</f>
        <v>Náklady zhotovitele, které vzniknou v souvislosti s povinnostmi zhotovitele při předání a převzetí díla.</v>
      </c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43"/>
      <c r="D33" s="244"/>
      <c r="E33" s="244"/>
      <c r="F33" s="244"/>
      <c r="G33" s="244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3"/>
      <c r="B34" s="4"/>
      <c r="C34" s="17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15</v>
      </c>
      <c r="AF34">
        <v>21</v>
      </c>
      <c r="AG34" t="s">
        <v>137</v>
      </c>
    </row>
    <row r="35" spans="1:60" x14ac:dyDescent="0.2">
      <c r="A35" s="150"/>
      <c r="B35" s="151" t="s">
        <v>27</v>
      </c>
      <c r="C35" s="177"/>
      <c r="D35" s="152"/>
      <c r="E35" s="153"/>
      <c r="F35" s="153"/>
      <c r="G35" s="165">
        <f>G8+G18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185</v>
      </c>
    </row>
    <row r="36" spans="1:60" x14ac:dyDescent="0.2">
      <c r="C36" s="178"/>
      <c r="D36" s="10"/>
      <c r="AG36" t="s">
        <v>186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yqK5dlcnhaQVm91ODn5DJy2VrSsN7VIPgE8w+A02Nf6GBIfqtSH8JpBTWvL1MpLCPFe2AB6iJRHxbyhsAGFSA==" saltValue="uy1cekYWsCrpNbonTeO1cg==" spinCount="100000" sheet="1" formatRows="0"/>
  <mergeCells count="20">
    <mergeCell ref="C21:G21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20:G20"/>
    <mergeCell ref="C32:G32"/>
    <mergeCell ref="C33:G33"/>
    <mergeCell ref="C23:G23"/>
    <mergeCell ref="C24:G24"/>
    <mergeCell ref="C26:G26"/>
    <mergeCell ref="C27:G27"/>
    <mergeCell ref="C29:G29"/>
    <mergeCell ref="C30:G3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6C23-A16A-40D8-B69D-B350E2996AA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5" t="s">
        <v>124</v>
      </c>
      <c r="B1" s="245"/>
      <c r="C1" s="245"/>
      <c r="D1" s="245"/>
      <c r="E1" s="245"/>
      <c r="F1" s="245"/>
      <c r="G1" s="245"/>
      <c r="AG1" t="s">
        <v>125</v>
      </c>
    </row>
    <row r="2" spans="1:60" ht="24.95" customHeight="1" x14ac:dyDescent="0.2">
      <c r="A2" s="50" t="s">
        <v>7</v>
      </c>
      <c r="B2" s="49" t="s">
        <v>40</v>
      </c>
      <c r="C2" s="246" t="s">
        <v>41</v>
      </c>
      <c r="D2" s="247"/>
      <c r="E2" s="247"/>
      <c r="F2" s="247"/>
      <c r="G2" s="248"/>
      <c r="AG2" t="s">
        <v>126</v>
      </c>
    </row>
    <row r="3" spans="1:60" ht="24.95" customHeight="1" x14ac:dyDescent="0.2">
      <c r="A3" s="50" t="s">
        <v>8</v>
      </c>
      <c r="B3" s="49" t="s">
        <v>58</v>
      </c>
      <c r="C3" s="246" t="s">
        <v>59</v>
      </c>
      <c r="D3" s="247"/>
      <c r="E3" s="247"/>
      <c r="F3" s="247"/>
      <c r="G3" s="248"/>
      <c r="AC3" s="121" t="s">
        <v>126</v>
      </c>
      <c r="AG3" t="s">
        <v>127</v>
      </c>
    </row>
    <row r="4" spans="1:60" ht="24.95" customHeight="1" x14ac:dyDescent="0.2">
      <c r="A4" s="140" t="s">
        <v>9</v>
      </c>
      <c r="B4" s="141" t="s">
        <v>60</v>
      </c>
      <c r="C4" s="249" t="s">
        <v>61</v>
      </c>
      <c r="D4" s="250"/>
      <c r="E4" s="250"/>
      <c r="F4" s="250"/>
      <c r="G4" s="251"/>
      <c r="AG4" t="s">
        <v>128</v>
      </c>
    </row>
    <row r="5" spans="1:60" x14ac:dyDescent="0.2">
      <c r="D5" s="10"/>
    </row>
    <row r="6" spans="1:60" ht="38.25" x14ac:dyDescent="0.2">
      <c r="A6" s="143" t="s">
        <v>129</v>
      </c>
      <c r="B6" s="145" t="s">
        <v>130</v>
      </c>
      <c r="C6" s="145" t="s">
        <v>131</v>
      </c>
      <c r="D6" s="144" t="s">
        <v>132</v>
      </c>
      <c r="E6" s="143" t="s">
        <v>133</v>
      </c>
      <c r="F6" s="142" t="s">
        <v>134</v>
      </c>
      <c r="G6" s="143" t="s">
        <v>27</v>
      </c>
      <c r="H6" s="146" t="s">
        <v>28</v>
      </c>
      <c r="I6" s="146" t="s">
        <v>135</v>
      </c>
      <c r="J6" s="146" t="s">
        <v>29</v>
      </c>
      <c r="K6" s="146" t="s">
        <v>136</v>
      </c>
      <c r="L6" s="146" t="s">
        <v>137</v>
      </c>
      <c r="M6" s="146" t="s">
        <v>138</v>
      </c>
      <c r="N6" s="146" t="s">
        <v>139</v>
      </c>
      <c r="O6" s="146" t="s">
        <v>140</v>
      </c>
      <c r="P6" s="146" t="s">
        <v>141</v>
      </c>
      <c r="Q6" s="146" t="s">
        <v>142</v>
      </c>
      <c r="R6" s="146" t="s">
        <v>143</v>
      </c>
      <c r="S6" s="146" t="s">
        <v>144</v>
      </c>
      <c r="T6" s="146" t="s">
        <v>145</v>
      </c>
      <c r="U6" s="146" t="s">
        <v>146</v>
      </c>
      <c r="V6" s="146" t="s">
        <v>147</v>
      </c>
      <c r="W6" s="146" t="s">
        <v>148</v>
      </c>
      <c r="X6" s="146" t="s">
        <v>149</v>
      </c>
      <c r="Y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151</v>
      </c>
      <c r="B8" s="160" t="s">
        <v>99</v>
      </c>
      <c r="C8" s="174" t="s">
        <v>100</v>
      </c>
      <c r="D8" s="161"/>
      <c r="E8" s="162"/>
      <c r="F8" s="163"/>
      <c r="G8" s="163">
        <f>SUMIF(AG9:AG376,"&lt;&gt;NOR",G9:G376)</f>
        <v>0</v>
      </c>
      <c r="H8" s="163"/>
      <c r="I8" s="163">
        <f>SUM(I9:I376)</f>
        <v>0</v>
      </c>
      <c r="J8" s="163"/>
      <c r="K8" s="163">
        <f>SUM(K9:K376)</f>
        <v>0</v>
      </c>
      <c r="L8" s="163"/>
      <c r="M8" s="163">
        <f>SUM(M9:M376)</f>
        <v>0</v>
      </c>
      <c r="N8" s="162"/>
      <c r="O8" s="162">
        <f>SUM(O9:O376)</f>
        <v>3.5</v>
      </c>
      <c r="P8" s="162"/>
      <c r="Q8" s="162">
        <f>SUM(Q9:Q376)</f>
        <v>3374.23</v>
      </c>
      <c r="R8" s="163"/>
      <c r="S8" s="163"/>
      <c r="T8" s="164"/>
      <c r="U8" s="158"/>
      <c r="V8" s="158">
        <f>SUM(V9:V376)</f>
        <v>4715.3899999999994</v>
      </c>
      <c r="W8" s="158"/>
      <c r="X8" s="158"/>
      <c r="Y8" s="158"/>
      <c r="AG8" t="s">
        <v>152</v>
      </c>
    </row>
    <row r="9" spans="1:60" outlineLevel="1" x14ac:dyDescent="0.2">
      <c r="A9" s="166">
        <v>1</v>
      </c>
      <c r="B9" s="167" t="s">
        <v>187</v>
      </c>
      <c r="C9" s="175" t="s">
        <v>188</v>
      </c>
      <c r="D9" s="168" t="s">
        <v>189</v>
      </c>
      <c r="E9" s="169">
        <v>54.307499999999997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6.7000000000000002E-4</v>
      </c>
      <c r="O9" s="169">
        <f>ROUND(E9*N9,2)</f>
        <v>0.04</v>
      </c>
      <c r="P9" s="169">
        <v>0.31900000000000001</v>
      </c>
      <c r="Q9" s="169">
        <f>ROUND(E9*P9,2)</f>
        <v>17.32</v>
      </c>
      <c r="R9" s="171" t="s">
        <v>190</v>
      </c>
      <c r="S9" s="171" t="s">
        <v>156</v>
      </c>
      <c r="T9" s="172" t="s">
        <v>191</v>
      </c>
      <c r="U9" s="157">
        <v>0.32</v>
      </c>
      <c r="V9" s="157">
        <f>ROUND(E9*U9,2)</f>
        <v>17.38</v>
      </c>
      <c r="W9" s="157"/>
      <c r="X9" s="157" t="s">
        <v>192</v>
      </c>
      <c r="Y9" s="157" t="s">
        <v>159</v>
      </c>
      <c r="Z9" s="147"/>
      <c r="AA9" s="147"/>
      <c r="AB9" s="147"/>
      <c r="AC9" s="147"/>
      <c r="AD9" s="147"/>
      <c r="AE9" s="147"/>
      <c r="AF9" s="147"/>
      <c r="AG9" s="147" t="s">
        <v>193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2" t="s">
        <v>194</v>
      </c>
      <c r="D10" s="253"/>
      <c r="E10" s="253"/>
      <c r="F10" s="253"/>
      <c r="G10" s="25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195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nebo vybourání otvorů průřezové plochy přes 4 m2 v příčkách, včetně pomocného lešení o výšce podlahy do 1900 mm a pro zatížení do 1,5 kPa  (150 kg/m2),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3" t="s">
        <v>196</v>
      </c>
      <c r="D11" s="179"/>
      <c r="E11" s="18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197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3" t="s">
        <v>198</v>
      </c>
      <c r="D12" s="179"/>
      <c r="E12" s="180">
        <v>39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197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3" t="s">
        <v>199</v>
      </c>
      <c r="D13" s="179"/>
      <c r="E13" s="180">
        <v>15.307499999999999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197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43"/>
      <c r="D14" s="244"/>
      <c r="E14" s="244"/>
      <c r="F14" s="244"/>
      <c r="G14" s="244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163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6">
        <v>2</v>
      </c>
      <c r="B15" s="167" t="s">
        <v>200</v>
      </c>
      <c r="C15" s="175" t="s">
        <v>201</v>
      </c>
      <c r="D15" s="168" t="s">
        <v>202</v>
      </c>
      <c r="E15" s="169">
        <v>1264.96551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9">
        <v>1.2800000000000001E-3</v>
      </c>
      <c r="O15" s="169">
        <f>ROUND(E15*N15,2)</f>
        <v>1.62</v>
      </c>
      <c r="P15" s="169">
        <v>1.8</v>
      </c>
      <c r="Q15" s="169">
        <f>ROUND(E15*P15,2)</f>
        <v>2276.94</v>
      </c>
      <c r="R15" s="171" t="s">
        <v>190</v>
      </c>
      <c r="S15" s="171" t="s">
        <v>156</v>
      </c>
      <c r="T15" s="172" t="s">
        <v>191</v>
      </c>
      <c r="U15" s="157">
        <v>1.52</v>
      </c>
      <c r="V15" s="157">
        <f>ROUND(E15*U15,2)</f>
        <v>1922.75</v>
      </c>
      <c r="W15" s="157"/>
      <c r="X15" s="157" t="s">
        <v>192</v>
      </c>
      <c r="Y15" s="157" t="s">
        <v>159</v>
      </c>
      <c r="Z15" s="147"/>
      <c r="AA15" s="147"/>
      <c r="AB15" s="147"/>
      <c r="AC15" s="147"/>
      <c r="AD15" s="147"/>
      <c r="AE15" s="147"/>
      <c r="AF15" s="147"/>
      <c r="AG15" s="147" t="s">
        <v>193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2" x14ac:dyDescent="0.2">
      <c r="A16" s="154"/>
      <c r="B16" s="155"/>
      <c r="C16" s="252" t="s">
        <v>203</v>
      </c>
      <c r="D16" s="253"/>
      <c r="E16" s="253"/>
      <c r="F16" s="253"/>
      <c r="G16" s="253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195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3" t="str">
        <f>C16</f>
        <v>nebo vybourání otvorů průřezové plochy přes 4 m2 ve zdivu nadzákladovém, včetně pomocného lešení o výšce podlahy do 1900 mm a pro zatížení do 1,5 kPa  (150 kg/m2)</v>
      </c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3" t="s">
        <v>204</v>
      </c>
      <c r="D17" s="179"/>
      <c r="E17" s="180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197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3" t="s">
        <v>205</v>
      </c>
      <c r="D18" s="179"/>
      <c r="E18" s="180">
        <v>152.59200000000001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197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3" t="s">
        <v>206</v>
      </c>
      <c r="D19" s="179"/>
      <c r="E19" s="180">
        <v>31.08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197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3" t="s">
        <v>207</v>
      </c>
      <c r="D20" s="179"/>
      <c r="E20" s="180">
        <v>53.76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197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3" t="s">
        <v>208</v>
      </c>
      <c r="D21" s="179"/>
      <c r="E21" s="180">
        <v>10.26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197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3" t="s">
        <v>209</v>
      </c>
      <c r="D22" s="179"/>
      <c r="E22" s="180">
        <v>-7.92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197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3" t="s">
        <v>210</v>
      </c>
      <c r="D23" s="179"/>
      <c r="E23" s="180">
        <v>-2.2799999999999998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197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3" t="s">
        <v>211</v>
      </c>
      <c r="D24" s="179"/>
      <c r="E24" s="180">
        <v>-18.876000000000001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197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3" t="s">
        <v>212</v>
      </c>
      <c r="D25" s="179"/>
      <c r="E25" s="180">
        <v>41.795999999999999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197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3" t="s">
        <v>213</v>
      </c>
      <c r="D26" s="179"/>
      <c r="E26" s="180">
        <v>-0.495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197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3" t="s">
        <v>214</v>
      </c>
      <c r="D27" s="179"/>
      <c r="E27" s="180">
        <v>-8.58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197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3" t="s">
        <v>215</v>
      </c>
      <c r="D28" s="179"/>
      <c r="E28" s="180">
        <v>-1.32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197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3" t="s">
        <v>216</v>
      </c>
      <c r="D29" s="179"/>
      <c r="E29" s="180">
        <v>109.224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197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3" t="s">
        <v>217</v>
      </c>
      <c r="D30" s="179"/>
      <c r="E30" s="180">
        <v>18.600000000000001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197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3" t="s">
        <v>209</v>
      </c>
      <c r="D31" s="179"/>
      <c r="E31" s="180">
        <v>-7.92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197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3" t="s">
        <v>218</v>
      </c>
      <c r="D32" s="179"/>
      <c r="E32" s="180">
        <v>-1.8797999999999999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197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3" t="s">
        <v>219</v>
      </c>
      <c r="D33" s="179"/>
      <c r="E33" s="180">
        <v>-15.444000000000001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197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4" t="s">
        <v>220</v>
      </c>
      <c r="D34" s="181"/>
      <c r="E34" s="182">
        <v>352.59719999999999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197</v>
      </c>
      <c r="AH34" s="147">
        <v>1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3" t="s">
        <v>221</v>
      </c>
      <c r="D35" s="179"/>
      <c r="E35" s="180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197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3" t="s">
        <v>222</v>
      </c>
      <c r="D36" s="179"/>
      <c r="E36" s="180">
        <v>114.444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197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3" t="s">
        <v>223</v>
      </c>
      <c r="D37" s="179"/>
      <c r="E37" s="180">
        <v>26.37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197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3" t="s">
        <v>224</v>
      </c>
      <c r="D38" s="179"/>
      <c r="E38" s="180">
        <v>40.32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197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3" t="s">
        <v>225</v>
      </c>
      <c r="D39" s="179"/>
      <c r="E39" s="180">
        <v>7.6950000000000003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197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3" t="s">
        <v>226</v>
      </c>
      <c r="D40" s="179"/>
      <c r="E40" s="180">
        <v>-9.24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197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3" t="s">
        <v>227</v>
      </c>
      <c r="D41" s="179"/>
      <c r="E41" s="180">
        <v>-12.672000000000001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197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3" t="s">
        <v>212</v>
      </c>
      <c r="D42" s="179"/>
      <c r="E42" s="180">
        <v>41.795999999999999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197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3" t="s">
        <v>213</v>
      </c>
      <c r="D43" s="179"/>
      <c r="E43" s="180">
        <v>-0.495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197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3" t="s">
        <v>228</v>
      </c>
      <c r="D44" s="179"/>
      <c r="E44" s="180">
        <v>-5.28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197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3" t="s">
        <v>215</v>
      </c>
      <c r="D45" s="179"/>
      <c r="E45" s="180">
        <v>-1.32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197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3" t="s">
        <v>216</v>
      </c>
      <c r="D46" s="179"/>
      <c r="E46" s="180">
        <v>109.224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197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3" t="s">
        <v>217</v>
      </c>
      <c r="D47" s="179"/>
      <c r="E47" s="180">
        <v>18.600000000000001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197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3" t="s">
        <v>209</v>
      </c>
      <c r="D48" s="179"/>
      <c r="E48" s="180">
        <v>-7.92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197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3" t="s">
        <v>229</v>
      </c>
      <c r="D49" s="179"/>
      <c r="E49" s="180">
        <v>-1.1568000000000001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197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3" t="s">
        <v>230</v>
      </c>
      <c r="D50" s="179"/>
      <c r="E50" s="180">
        <v>-8.4480000000000004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197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4" t="s">
        <v>220</v>
      </c>
      <c r="D51" s="181"/>
      <c r="E51" s="182">
        <v>311.91719999999998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197</v>
      </c>
      <c r="AH51" s="147">
        <v>1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3" t="s">
        <v>231</v>
      </c>
      <c r="D52" s="179"/>
      <c r="E52" s="180"/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197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3" t="s">
        <v>222</v>
      </c>
      <c r="D53" s="179"/>
      <c r="E53" s="180">
        <v>114.444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197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3" t="s">
        <v>223</v>
      </c>
      <c r="D54" s="179"/>
      <c r="E54" s="180">
        <v>26.37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197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3" t="s">
        <v>224</v>
      </c>
      <c r="D55" s="179"/>
      <c r="E55" s="180">
        <v>40.32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197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3" t="s">
        <v>225</v>
      </c>
      <c r="D56" s="179"/>
      <c r="E56" s="180">
        <v>7.6950000000000003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197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3" t="s">
        <v>226</v>
      </c>
      <c r="D57" s="179"/>
      <c r="E57" s="180">
        <v>-9.24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197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3" t="s">
        <v>227</v>
      </c>
      <c r="D58" s="179"/>
      <c r="E58" s="180">
        <v>-12.672000000000001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197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3" t="s">
        <v>212</v>
      </c>
      <c r="D59" s="179"/>
      <c r="E59" s="180">
        <v>41.795999999999999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197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3" t="s">
        <v>213</v>
      </c>
      <c r="D60" s="179"/>
      <c r="E60" s="180">
        <v>-0.495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197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3" t="s">
        <v>228</v>
      </c>
      <c r="D61" s="179"/>
      <c r="E61" s="180">
        <v>-5.28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197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3" t="s">
        <v>215</v>
      </c>
      <c r="D62" s="179"/>
      <c r="E62" s="180">
        <v>-1.32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197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3" t="s">
        <v>216</v>
      </c>
      <c r="D63" s="179"/>
      <c r="E63" s="180">
        <v>109.224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197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3" t="s">
        <v>217</v>
      </c>
      <c r="D64" s="179"/>
      <c r="E64" s="180">
        <v>18.600000000000001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197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3" t="s">
        <v>209</v>
      </c>
      <c r="D65" s="179"/>
      <c r="E65" s="180">
        <v>-7.92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197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3" t="s">
        <v>229</v>
      </c>
      <c r="D66" s="179"/>
      <c r="E66" s="180">
        <v>-1.1568000000000001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197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3" t="s">
        <v>230</v>
      </c>
      <c r="D67" s="179"/>
      <c r="E67" s="180">
        <v>-8.4480000000000004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197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4" t="s">
        <v>220</v>
      </c>
      <c r="D68" s="181"/>
      <c r="E68" s="182">
        <v>311.91719999999998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197</v>
      </c>
      <c r="AH68" s="147">
        <v>1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3" t="s">
        <v>232</v>
      </c>
      <c r="D69" s="179"/>
      <c r="E69" s="180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197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3" t="s">
        <v>222</v>
      </c>
      <c r="D70" s="179"/>
      <c r="E70" s="180">
        <v>114.444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197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3" t="s">
        <v>223</v>
      </c>
      <c r="D71" s="179"/>
      <c r="E71" s="180">
        <v>26.37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197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3" t="s">
        <v>224</v>
      </c>
      <c r="D72" s="179"/>
      <c r="E72" s="180">
        <v>40.32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197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3" t="s">
        <v>225</v>
      </c>
      <c r="D73" s="179"/>
      <c r="E73" s="180">
        <v>7.6950000000000003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197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3" t="s">
        <v>226</v>
      </c>
      <c r="D74" s="179"/>
      <c r="E74" s="180">
        <v>-9.24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197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3" t="s">
        <v>227</v>
      </c>
      <c r="D75" s="179"/>
      <c r="E75" s="180">
        <v>-12.672000000000001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197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3" t="s">
        <v>212</v>
      </c>
      <c r="D76" s="179"/>
      <c r="E76" s="180">
        <v>41.795999999999999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197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3" t="s">
        <v>213</v>
      </c>
      <c r="D77" s="179"/>
      <c r="E77" s="180">
        <v>-0.495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197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3" t="s">
        <v>228</v>
      </c>
      <c r="D78" s="179"/>
      <c r="E78" s="180">
        <v>-5.28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197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3" t="s">
        <v>215</v>
      </c>
      <c r="D79" s="179"/>
      <c r="E79" s="180">
        <v>-1.32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197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3" t="s">
        <v>216</v>
      </c>
      <c r="D80" s="179"/>
      <c r="E80" s="180">
        <v>109.224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197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3" t="s">
        <v>217</v>
      </c>
      <c r="D81" s="179"/>
      <c r="E81" s="180">
        <v>18.600000000000001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197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3" t="s">
        <v>209</v>
      </c>
      <c r="D82" s="179"/>
      <c r="E82" s="180">
        <v>-7.92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197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3" t="s">
        <v>229</v>
      </c>
      <c r="D83" s="179"/>
      <c r="E83" s="180">
        <v>-1.1568000000000001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197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3" t="s">
        <v>230</v>
      </c>
      <c r="D84" s="179"/>
      <c r="E84" s="180">
        <v>-8.4480000000000004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197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4" t="s">
        <v>220</v>
      </c>
      <c r="D85" s="181"/>
      <c r="E85" s="182">
        <v>311.91719999999998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197</v>
      </c>
      <c r="AH85" s="147">
        <v>1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3" t="s">
        <v>233</v>
      </c>
      <c r="D86" s="179"/>
      <c r="E86" s="180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197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3" t="s">
        <v>234</v>
      </c>
      <c r="D87" s="179"/>
      <c r="E87" s="180">
        <v>-23.383289999999999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197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4" t="s">
        <v>220</v>
      </c>
      <c r="D88" s="181"/>
      <c r="E88" s="182">
        <v>-23.383289999999999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197</v>
      </c>
      <c r="AH88" s="147">
        <v>1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43"/>
      <c r="D89" s="244"/>
      <c r="E89" s="244"/>
      <c r="F89" s="244"/>
      <c r="G89" s="244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163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66">
        <v>3</v>
      </c>
      <c r="B90" s="167" t="s">
        <v>235</v>
      </c>
      <c r="C90" s="175" t="s">
        <v>236</v>
      </c>
      <c r="D90" s="168" t="s">
        <v>202</v>
      </c>
      <c r="E90" s="169">
        <v>118.26975</v>
      </c>
      <c r="F90" s="170"/>
      <c r="G90" s="171">
        <f>ROUND(E90*F90,2)</f>
        <v>0</v>
      </c>
      <c r="H90" s="170"/>
      <c r="I90" s="171">
        <f>ROUND(E90*H90,2)</f>
        <v>0</v>
      </c>
      <c r="J90" s="170"/>
      <c r="K90" s="171">
        <f>ROUND(E90*J90,2)</f>
        <v>0</v>
      </c>
      <c r="L90" s="171">
        <v>21</v>
      </c>
      <c r="M90" s="171">
        <f>G90*(1+L90/100)</f>
        <v>0</v>
      </c>
      <c r="N90" s="169">
        <v>1.2800000000000001E-3</v>
      </c>
      <c r="O90" s="169">
        <f>ROUND(E90*N90,2)</f>
        <v>0.15</v>
      </c>
      <c r="P90" s="169">
        <v>1.95</v>
      </c>
      <c r="Q90" s="169">
        <f>ROUND(E90*P90,2)</f>
        <v>230.63</v>
      </c>
      <c r="R90" s="171" t="s">
        <v>190</v>
      </c>
      <c r="S90" s="171" t="s">
        <v>156</v>
      </c>
      <c r="T90" s="172" t="s">
        <v>191</v>
      </c>
      <c r="U90" s="157">
        <v>1.7</v>
      </c>
      <c r="V90" s="157">
        <f>ROUND(E90*U90,2)</f>
        <v>201.06</v>
      </c>
      <c r="W90" s="157"/>
      <c r="X90" s="157" t="s">
        <v>192</v>
      </c>
      <c r="Y90" s="157" t="s">
        <v>159</v>
      </c>
      <c r="Z90" s="147"/>
      <c r="AA90" s="147"/>
      <c r="AB90" s="147"/>
      <c r="AC90" s="147"/>
      <c r="AD90" s="147"/>
      <c r="AE90" s="147"/>
      <c r="AF90" s="147"/>
      <c r="AG90" s="147" t="s">
        <v>193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2" x14ac:dyDescent="0.2">
      <c r="A91" s="154"/>
      <c r="B91" s="155"/>
      <c r="C91" s="252" t="s">
        <v>203</v>
      </c>
      <c r="D91" s="253"/>
      <c r="E91" s="253"/>
      <c r="F91" s="253"/>
      <c r="G91" s="253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195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73" t="str">
        <f>C91</f>
        <v>nebo vybourání otvorů průřezové plochy přes 4 m2 ve zdivu nadzákladovém, včetně pomocného lešení o výšce podlahy do 1900 mm a pro zatížení do 1,5 kPa  (150 kg/m2)</v>
      </c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3" t="s">
        <v>237</v>
      </c>
      <c r="D92" s="179"/>
      <c r="E92" s="180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197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3" t="s">
        <v>238</v>
      </c>
      <c r="D93" s="179"/>
      <c r="E93" s="180">
        <v>57.075000000000003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197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3" t="s">
        <v>239</v>
      </c>
      <c r="D94" s="179"/>
      <c r="E94" s="180">
        <v>25.2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197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3" t="s">
        <v>240</v>
      </c>
      <c r="D95" s="179"/>
      <c r="E95" s="180">
        <v>-4.05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197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3" t="s">
        <v>241</v>
      </c>
      <c r="D96" s="179"/>
      <c r="E96" s="180">
        <v>-1.635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197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3" t="s">
        <v>242</v>
      </c>
      <c r="D97" s="179"/>
      <c r="E97" s="180">
        <v>-1.89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197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3" t="s">
        <v>243</v>
      </c>
      <c r="D98" s="179"/>
      <c r="E98" s="180">
        <v>-3.3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197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3" t="s">
        <v>244</v>
      </c>
      <c r="D99" s="179"/>
      <c r="E99" s="180">
        <v>1.93875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197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3" t="s">
        <v>245</v>
      </c>
      <c r="D100" s="179"/>
      <c r="E100" s="180">
        <v>11.1225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197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3" t="s">
        <v>246</v>
      </c>
      <c r="D101" s="179"/>
      <c r="E101" s="180">
        <v>-1.65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197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3" t="s">
        <v>213</v>
      </c>
      <c r="D102" s="179"/>
      <c r="E102" s="180">
        <v>-0.495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197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3" t="s">
        <v>247</v>
      </c>
      <c r="D103" s="179"/>
      <c r="E103" s="180">
        <v>43.545000000000002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197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3" t="s">
        <v>248</v>
      </c>
      <c r="D104" s="179"/>
      <c r="E104" s="180">
        <v>-3.6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197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3" t="s">
        <v>249</v>
      </c>
      <c r="D105" s="179"/>
      <c r="E105" s="180">
        <v>-0.99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197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3" t="s">
        <v>250</v>
      </c>
      <c r="D106" s="179"/>
      <c r="E106" s="180">
        <v>-2.64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197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3" t="s">
        <v>251</v>
      </c>
      <c r="D107" s="179"/>
      <c r="E107" s="180">
        <v>-0.36149999999999999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197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4" t="s">
        <v>220</v>
      </c>
      <c r="D108" s="181"/>
      <c r="E108" s="182">
        <v>118.26975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197</v>
      </c>
      <c r="AH108" s="147">
        <v>1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43"/>
      <c r="D109" s="244"/>
      <c r="E109" s="244"/>
      <c r="F109" s="244"/>
      <c r="G109" s="244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163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66">
        <v>4</v>
      </c>
      <c r="B110" s="167" t="s">
        <v>252</v>
      </c>
      <c r="C110" s="175" t="s">
        <v>253</v>
      </c>
      <c r="D110" s="168" t="s">
        <v>202</v>
      </c>
      <c r="E110" s="169">
        <v>206.70750000000001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69">
        <v>1.1000000000000001E-3</v>
      </c>
      <c r="O110" s="169">
        <f>ROUND(E110*N110,2)</f>
        <v>0.23</v>
      </c>
      <c r="P110" s="169">
        <v>1.175</v>
      </c>
      <c r="Q110" s="169">
        <f>ROUND(E110*P110,2)</f>
        <v>242.88</v>
      </c>
      <c r="R110" s="171" t="s">
        <v>190</v>
      </c>
      <c r="S110" s="171" t="s">
        <v>156</v>
      </c>
      <c r="T110" s="172" t="s">
        <v>191</v>
      </c>
      <c r="U110" s="157">
        <v>1.28</v>
      </c>
      <c r="V110" s="157">
        <f>ROUND(E110*U110,2)</f>
        <v>264.58999999999997</v>
      </c>
      <c r="W110" s="157"/>
      <c r="X110" s="157" t="s">
        <v>192</v>
      </c>
      <c r="Y110" s="157" t="s">
        <v>159</v>
      </c>
      <c r="Z110" s="147"/>
      <c r="AA110" s="147"/>
      <c r="AB110" s="147"/>
      <c r="AC110" s="147"/>
      <c r="AD110" s="147"/>
      <c r="AE110" s="147"/>
      <c r="AF110" s="147"/>
      <c r="AG110" s="147" t="s">
        <v>193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2" x14ac:dyDescent="0.2">
      <c r="A111" s="154"/>
      <c r="B111" s="155"/>
      <c r="C111" s="252" t="s">
        <v>203</v>
      </c>
      <c r="D111" s="253"/>
      <c r="E111" s="253"/>
      <c r="F111" s="253"/>
      <c r="G111" s="253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195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73" t="str">
        <f>C111</f>
        <v>nebo vybourání otvorů průřezové plochy přes 4 m2 ve zdivu nadzákladovém, včetně pomocného lešení o výšce podlahy do 1900 mm a pro zatížení do 1,5 kPa  (150 kg/m2)</v>
      </c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3" t="s">
        <v>237</v>
      </c>
      <c r="D112" s="179"/>
      <c r="E112" s="180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197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3" t="s">
        <v>254</v>
      </c>
      <c r="D113" s="179"/>
      <c r="E113" s="180">
        <v>7.7652000000000001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197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3" t="s">
        <v>255</v>
      </c>
      <c r="D114" s="179"/>
      <c r="E114" s="180">
        <v>-0.2475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197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3" t="s">
        <v>256</v>
      </c>
      <c r="D115" s="179"/>
      <c r="E115" s="180">
        <v>3.024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197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3" t="s">
        <v>257</v>
      </c>
      <c r="D116" s="179"/>
      <c r="E116" s="180">
        <v>-0.22500000000000001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197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4" t="s">
        <v>220</v>
      </c>
      <c r="D117" s="181"/>
      <c r="E117" s="182">
        <v>10.316700000000001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197</v>
      </c>
      <c r="AH117" s="147">
        <v>1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3" t="s">
        <v>204</v>
      </c>
      <c r="D118" s="179"/>
      <c r="E118" s="180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197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3" t="s">
        <v>258</v>
      </c>
      <c r="D119" s="179"/>
      <c r="E119" s="180">
        <v>5.94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197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3" t="s">
        <v>259</v>
      </c>
      <c r="D120" s="179"/>
      <c r="E120" s="180">
        <v>24.12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197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3" t="s">
        <v>260</v>
      </c>
      <c r="D121" s="179"/>
      <c r="E121" s="180">
        <v>12.263999999999999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197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3" t="s">
        <v>261</v>
      </c>
      <c r="D122" s="179"/>
      <c r="E122" s="180">
        <v>-1.98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197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3" t="s">
        <v>262</v>
      </c>
      <c r="D123" s="179"/>
      <c r="E123" s="180">
        <v>13.74225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197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83" t="s">
        <v>263</v>
      </c>
      <c r="D124" s="179"/>
      <c r="E124" s="180">
        <v>17.749949999999998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197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3" t="s">
        <v>261</v>
      </c>
      <c r="D125" s="179"/>
      <c r="E125" s="180">
        <v>-1.98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197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84" t="s">
        <v>220</v>
      </c>
      <c r="D126" s="181"/>
      <c r="E126" s="182">
        <v>69.856200000000001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197</v>
      </c>
      <c r="AH126" s="147">
        <v>1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83" t="s">
        <v>221</v>
      </c>
      <c r="D127" s="179"/>
      <c r="E127" s="180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197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3" t="s">
        <v>264</v>
      </c>
      <c r="D128" s="179"/>
      <c r="E128" s="180">
        <v>15.03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197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3" t="s">
        <v>265</v>
      </c>
      <c r="D129" s="179"/>
      <c r="E129" s="180">
        <v>-0.66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197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3" t="s">
        <v>266</v>
      </c>
      <c r="D130" s="179"/>
      <c r="E130" s="180">
        <v>8.9039999999999999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197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3" t="s">
        <v>261</v>
      </c>
      <c r="D131" s="179"/>
      <c r="E131" s="180">
        <v>-1.98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197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3" t="s">
        <v>267</v>
      </c>
      <c r="D132" s="179"/>
      <c r="E132" s="180">
        <v>9.9772499999999997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197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83" t="s">
        <v>268</v>
      </c>
      <c r="D133" s="179"/>
      <c r="E133" s="180">
        <v>12.886950000000001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197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83" t="s">
        <v>261</v>
      </c>
      <c r="D134" s="179"/>
      <c r="E134" s="180">
        <v>-1.98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197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84" t="s">
        <v>220</v>
      </c>
      <c r="D135" s="181"/>
      <c r="E135" s="182">
        <v>42.178199999999997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197</v>
      </c>
      <c r="AH135" s="147">
        <v>1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83" t="s">
        <v>231</v>
      </c>
      <c r="D136" s="179"/>
      <c r="E136" s="180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197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83" t="s">
        <v>264</v>
      </c>
      <c r="D137" s="179"/>
      <c r="E137" s="180">
        <v>15.03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197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3" t="s">
        <v>265</v>
      </c>
      <c r="D138" s="179"/>
      <c r="E138" s="180">
        <v>-0.66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197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3" t="s">
        <v>266</v>
      </c>
      <c r="D139" s="179"/>
      <c r="E139" s="180">
        <v>8.9039999999999999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197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83" t="s">
        <v>261</v>
      </c>
      <c r="D140" s="179"/>
      <c r="E140" s="180">
        <v>-1.98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197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83" t="s">
        <v>267</v>
      </c>
      <c r="D141" s="179"/>
      <c r="E141" s="180">
        <v>9.9772499999999997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197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3" t="s">
        <v>268</v>
      </c>
      <c r="D142" s="179"/>
      <c r="E142" s="180">
        <v>12.886950000000001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197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3" t="s">
        <v>261</v>
      </c>
      <c r="D143" s="179"/>
      <c r="E143" s="180">
        <v>-1.98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197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4" t="s">
        <v>220</v>
      </c>
      <c r="D144" s="181"/>
      <c r="E144" s="182">
        <v>42.178199999999997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197</v>
      </c>
      <c r="AH144" s="147">
        <v>1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3" t="s">
        <v>232</v>
      </c>
      <c r="D145" s="179"/>
      <c r="E145" s="180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197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3" t="s">
        <v>264</v>
      </c>
      <c r="D146" s="179"/>
      <c r="E146" s="180">
        <v>15.03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197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83" t="s">
        <v>265</v>
      </c>
      <c r="D147" s="179"/>
      <c r="E147" s="180">
        <v>-0.66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197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3" t="s">
        <v>266</v>
      </c>
      <c r="D148" s="179"/>
      <c r="E148" s="180">
        <v>8.9039999999999999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197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83" t="s">
        <v>261</v>
      </c>
      <c r="D149" s="179"/>
      <c r="E149" s="180">
        <v>-1.98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197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3" t="s">
        <v>267</v>
      </c>
      <c r="D150" s="179"/>
      <c r="E150" s="180">
        <v>9.9772499999999997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197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3" t="s">
        <v>268</v>
      </c>
      <c r="D151" s="179"/>
      <c r="E151" s="180">
        <v>12.886950000000001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197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83" t="s">
        <v>261</v>
      </c>
      <c r="D152" s="179"/>
      <c r="E152" s="180">
        <v>-1.98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197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4" t="s">
        <v>220</v>
      </c>
      <c r="D153" s="181"/>
      <c r="E153" s="182">
        <v>42.178199999999997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197</v>
      </c>
      <c r="AH153" s="147">
        <v>1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243"/>
      <c r="D154" s="244"/>
      <c r="E154" s="244"/>
      <c r="F154" s="244"/>
      <c r="G154" s="244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163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66">
        <v>5</v>
      </c>
      <c r="B155" s="167" t="s">
        <v>269</v>
      </c>
      <c r="C155" s="175" t="s">
        <v>270</v>
      </c>
      <c r="D155" s="168" t="s">
        <v>202</v>
      </c>
      <c r="E155" s="169">
        <v>108.84824999999999</v>
      </c>
      <c r="F155" s="170"/>
      <c r="G155" s="171">
        <f>ROUND(E155*F155,2)</f>
        <v>0</v>
      </c>
      <c r="H155" s="170"/>
      <c r="I155" s="171">
        <f>ROUND(E155*H155,2)</f>
        <v>0</v>
      </c>
      <c r="J155" s="170"/>
      <c r="K155" s="171">
        <f>ROUND(E155*J155,2)</f>
        <v>0</v>
      </c>
      <c r="L155" s="171">
        <v>21</v>
      </c>
      <c r="M155" s="171">
        <f>G155*(1+L155/100)</f>
        <v>0</v>
      </c>
      <c r="N155" s="169">
        <v>0</v>
      </c>
      <c r="O155" s="169">
        <f>ROUND(E155*N155,2)</f>
        <v>0</v>
      </c>
      <c r="P155" s="169">
        <v>1.671</v>
      </c>
      <c r="Q155" s="169">
        <f>ROUND(E155*P155,2)</f>
        <v>181.89</v>
      </c>
      <c r="R155" s="171" t="s">
        <v>190</v>
      </c>
      <c r="S155" s="171" t="s">
        <v>156</v>
      </c>
      <c r="T155" s="172" t="s">
        <v>191</v>
      </c>
      <c r="U155" s="157">
        <v>2.79</v>
      </c>
      <c r="V155" s="157">
        <f>ROUND(E155*U155,2)</f>
        <v>303.69</v>
      </c>
      <c r="W155" s="157"/>
      <c r="X155" s="157" t="s">
        <v>192</v>
      </c>
      <c r="Y155" s="157" t="s">
        <v>159</v>
      </c>
      <c r="Z155" s="147"/>
      <c r="AA155" s="147"/>
      <c r="AB155" s="147"/>
      <c r="AC155" s="147"/>
      <c r="AD155" s="147"/>
      <c r="AE155" s="147"/>
      <c r="AF155" s="147"/>
      <c r="AG155" s="147" t="s">
        <v>193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2" x14ac:dyDescent="0.2">
      <c r="A156" s="154"/>
      <c r="B156" s="155"/>
      <c r="C156" s="252" t="s">
        <v>203</v>
      </c>
      <c r="D156" s="253"/>
      <c r="E156" s="253"/>
      <c r="F156" s="253"/>
      <c r="G156" s="253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195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73" t="str">
        <f>C156</f>
        <v>nebo vybourání otvorů průřezové plochy přes 4 m2 ve zdivu nadzákladovém, včetně pomocného lešení o výšce podlahy do 1900 mm a pro zatížení do 1,5 kPa  (150 kg/m2)</v>
      </c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3" t="s">
        <v>271</v>
      </c>
      <c r="D157" s="179"/>
      <c r="E157" s="180"/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197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83" t="s">
        <v>272</v>
      </c>
      <c r="D158" s="179"/>
      <c r="E158" s="180">
        <v>88.316999999999993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197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83" t="s">
        <v>273</v>
      </c>
      <c r="D159" s="179"/>
      <c r="E159" s="180">
        <v>4.5168799999999996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197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3" t="s">
        <v>274</v>
      </c>
      <c r="D160" s="179"/>
      <c r="E160" s="180">
        <v>16.014379999999999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197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243"/>
      <c r="D161" s="244"/>
      <c r="E161" s="244"/>
      <c r="F161" s="244"/>
      <c r="G161" s="244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163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66">
        <v>6</v>
      </c>
      <c r="B162" s="167" t="s">
        <v>275</v>
      </c>
      <c r="C162" s="175" t="s">
        <v>276</v>
      </c>
      <c r="D162" s="168" t="s">
        <v>189</v>
      </c>
      <c r="E162" s="169">
        <v>430.07</v>
      </c>
      <c r="F162" s="170"/>
      <c r="G162" s="171">
        <f>ROUND(E162*F162,2)</f>
        <v>0</v>
      </c>
      <c r="H162" s="170"/>
      <c r="I162" s="171">
        <f>ROUND(E162*H162,2)</f>
        <v>0</v>
      </c>
      <c r="J162" s="170"/>
      <c r="K162" s="171">
        <f>ROUND(E162*J162,2)</f>
        <v>0</v>
      </c>
      <c r="L162" s="171">
        <v>21</v>
      </c>
      <c r="M162" s="171">
        <f>G162*(1+L162/100)</f>
        <v>0</v>
      </c>
      <c r="N162" s="169">
        <v>3.6000000000000002E-4</v>
      </c>
      <c r="O162" s="169">
        <f>ROUND(E162*N162,2)</f>
        <v>0.15</v>
      </c>
      <c r="P162" s="169">
        <v>0.27900000000000003</v>
      </c>
      <c r="Q162" s="169">
        <f>ROUND(E162*P162,2)</f>
        <v>119.99</v>
      </c>
      <c r="R162" s="171" t="s">
        <v>190</v>
      </c>
      <c r="S162" s="171" t="s">
        <v>156</v>
      </c>
      <c r="T162" s="172" t="s">
        <v>191</v>
      </c>
      <c r="U162" s="157">
        <v>0.49</v>
      </c>
      <c r="V162" s="157">
        <f>ROUND(E162*U162,2)</f>
        <v>210.73</v>
      </c>
      <c r="W162" s="157"/>
      <c r="X162" s="157" t="s">
        <v>192</v>
      </c>
      <c r="Y162" s="157" t="s">
        <v>159</v>
      </c>
      <c r="Z162" s="147"/>
      <c r="AA162" s="147"/>
      <c r="AB162" s="147"/>
      <c r="AC162" s="147"/>
      <c r="AD162" s="147"/>
      <c r="AE162" s="147"/>
      <c r="AF162" s="147"/>
      <c r="AG162" s="147" t="s">
        <v>193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252" t="s">
        <v>277</v>
      </c>
      <c r="D163" s="253"/>
      <c r="E163" s="253"/>
      <c r="F163" s="253"/>
      <c r="G163" s="253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195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83" t="s">
        <v>278</v>
      </c>
      <c r="D164" s="179"/>
      <c r="E164" s="180"/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197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83" t="s">
        <v>279</v>
      </c>
      <c r="D165" s="179"/>
      <c r="E165" s="180"/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197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3" t="s">
        <v>280</v>
      </c>
      <c r="D166" s="179"/>
      <c r="E166" s="180">
        <v>86.013999999999996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197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83" t="s">
        <v>281</v>
      </c>
      <c r="D167" s="179"/>
      <c r="E167" s="180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197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3" t="s">
        <v>280</v>
      </c>
      <c r="D168" s="179"/>
      <c r="E168" s="180">
        <v>86.013999999999996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197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3" t="s">
        <v>282</v>
      </c>
      <c r="D169" s="179"/>
      <c r="E169" s="180"/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197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83" t="s">
        <v>280</v>
      </c>
      <c r="D170" s="179"/>
      <c r="E170" s="180">
        <v>86.013999999999996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197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83" t="s">
        <v>283</v>
      </c>
      <c r="D171" s="179"/>
      <c r="E171" s="180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197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83" t="s">
        <v>280</v>
      </c>
      <c r="D172" s="179"/>
      <c r="E172" s="180">
        <v>86.013999999999996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197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3" t="s">
        <v>284</v>
      </c>
      <c r="D173" s="179"/>
      <c r="E173" s="180"/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197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83" t="s">
        <v>280</v>
      </c>
      <c r="D174" s="179"/>
      <c r="E174" s="180">
        <v>86.013999999999996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197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243"/>
      <c r="D175" s="244"/>
      <c r="E175" s="244"/>
      <c r="F175" s="244"/>
      <c r="G175" s="244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163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66">
        <v>7</v>
      </c>
      <c r="B176" s="167" t="s">
        <v>285</v>
      </c>
      <c r="C176" s="175" t="s">
        <v>286</v>
      </c>
      <c r="D176" s="168" t="s">
        <v>189</v>
      </c>
      <c r="E176" s="169">
        <v>18.764250000000001</v>
      </c>
      <c r="F176" s="170"/>
      <c r="G176" s="171">
        <f>ROUND(E176*F176,2)</f>
        <v>0</v>
      </c>
      <c r="H176" s="170"/>
      <c r="I176" s="171">
        <f>ROUND(E176*H176,2)</f>
        <v>0</v>
      </c>
      <c r="J176" s="170"/>
      <c r="K176" s="171">
        <f>ROUND(E176*J176,2)</f>
        <v>0</v>
      </c>
      <c r="L176" s="171">
        <v>21</v>
      </c>
      <c r="M176" s="171">
        <f>G176*(1+L176/100)</f>
        <v>0</v>
      </c>
      <c r="N176" s="169">
        <v>0</v>
      </c>
      <c r="O176" s="169">
        <f>ROUND(E176*N176,2)</f>
        <v>0</v>
      </c>
      <c r="P176" s="169">
        <v>0.432</v>
      </c>
      <c r="Q176" s="169">
        <f>ROUND(E176*P176,2)</f>
        <v>8.11</v>
      </c>
      <c r="R176" s="171" t="s">
        <v>190</v>
      </c>
      <c r="S176" s="171" t="s">
        <v>156</v>
      </c>
      <c r="T176" s="172" t="s">
        <v>191</v>
      </c>
      <c r="U176" s="157">
        <v>3</v>
      </c>
      <c r="V176" s="157">
        <f>ROUND(E176*U176,2)</f>
        <v>56.29</v>
      </c>
      <c r="W176" s="157"/>
      <c r="X176" s="157" t="s">
        <v>192</v>
      </c>
      <c r="Y176" s="157" t="s">
        <v>159</v>
      </c>
      <c r="Z176" s="147"/>
      <c r="AA176" s="147"/>
      <c r="AB176" s="147"/>
      <c r="AC176" s="147"/>
      <c r="AD176" s="147"/>
      <c r="AE176" s="147"/>
      <c r="AF176" s="147"/>
      <c r="AG176" s="147" t="s">
        <v>193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83" t="s">
        <v>287</v>
      </c>
      <c r="D177" s="179"/>
      <c r="E177" s="180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197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83" t="s">
        <v>288</v>
      </c>
      <c r="D178" s="179"/>
      <c r="E178" s="180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197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83" t="s">
        <v>289</v>
      </c>
      <c r="D179" s="179"/>
      <c r="E179" s="180">
        <v>8.3789999999999996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197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83" t="s">
        <v>290</v>
      </c>
      <c r="D180" s="179"/>
      <c r="E180" s="180">
        <v>1.89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197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83" t="s">
        <v>291</v>
      </c>
      <c r="D181" s="179"/>
      <c r="E181" s="180">
        <v>5.3460000000000001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197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84" t="s">
        <v>220</v>
      </c>
      <c r="D182" s="181"/>
      <c r="E182" s="182">
        <v>15.615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197</v>
      </c>
      <c r="AH182" s="147">
        <v>1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3" t="s">
        <v>292</v>
      </c>
      <c r="D183" s="179"/>
      <c r="E183" s="180"/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197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83" t="s">
        <v>293</v>
      </c>
      <c r="D184" s="179"/>
      <c r="E184" s="180">
        <v>2.9580000000000002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197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3" t="s">
        <v>294</v>
      </c>
      <c r="D185" s="179"/>
      <c r="E185" s="180">
        <v>0.19125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197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84" t="s">
        <v>220</v>
      </c>
      <c r="D186" s="181"/>
      <c r="E186" s="182">
        <v>3.1492499999999999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197</v>
      </c>
      <c r="AH186" s="147">
        <v>1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243"/>
      <c r="D187" s="244"/>
      <c r="E187" s="244"/>
      <c r="F187" s="244"/>
      <c r="G187" s="244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163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66">
        <v>8</v>
      </c>
      <c r="B188" s="167" t="s">
        <v>295</v>
      </c>
      <c r="C188" s="175" t="s">
        <v>296</v>
      </c>
      <c r="D188" s="168" t="s">
        <v>297</v>
      </c>
      <c r="E188" s="169">
        <v>450</v>
      </c>
      <c r="F188" s="170"/>
      <c r="G188" s="171">
        <f>ROUND(E188*F188,2)</f>
        <v>0</v>
      </c>
      <c r="H188" s="170"/>
      <c r="I188" s="171">
        <f>ROUND(E188*H188,2)</f>
        <v>0</v>
      </c>
      <c r="J188" s="170"/>
      <c r="K188" s="171">
        <f>ROUND(E188*J188,2)</f>
        <v>0</v>
      </c>
      <c r="L188" s="171">
        <v>21</v>
      </c>
      <c r="M188" s="171">
        <f>G188*(1+L188/100)</f>
        <v>0</v>
      </c>
      <c r="N188" s="169">
        <v>1.6199999999999999E-3</v>
      </c>
      <c r="O188" s="169">
        <f>ROUND(E188*N188,2)</f>
        <v>0.73</v>
      </c>
      <c r="P188" s="169">
        <v>4.8000000000000001E-2</v>
      </c>
      <c r="Q188" s="169">
        <f>ROUND(E188*P188,2)</f>
        <v>21.6</v>
      </c>
      <c r="R188" s="171" t="s">
        <v>190</v>
      </c>
      <c r="S188" s="171" t="s">
        <v>156</v>
      </c>
      <c r="T188" s="172" t="s">
        <v>191</v>
      </c>
      <c r="U188" s="157">
        <v>1.08</v>
      </c>
      <c r="V188" s="157">
        <f>ROUND(E188*U188,2)</f>
        <v>486</v>
      </c>
      <c r="W188" s="157"/>
      <c r="X188" s="157" t="s">
        <v>192</v>
      </c>
      <c r="Y188" s="157" t="s">
        <v>159</v>
      </c>
      <c r="Z188" s="147"/>
      <c r="AA188" s="147"/>
      <c r="AB188" s="147"/>
      <c r="AC188" s="147"/>
      <c r="AD188" s="147"/>
      <c r="AE188" s="147"/>
      <c r="AF188" s="147"/>
      <c r="AG188" s="147" t="s">
        <v>193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2" x14ac:dyDescent="0.2">
      <c r="A189" s="154"/>
      <c r="B189" s="155"/>
      <c r="C189" s="252" t="s">
        <v>298</v>
      </c>
      <c r="D189" s="253"/>
      <c r="E189" s="253"/>
      <c r="F189" s="253"/>
      <c r="G189" s="253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195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73" t="str">
        <f>C189</f>
        <v>při jeho výměně pro jakoukoliv délku uložení, včetně pomocného lešení o výšce podlahy do 1900 mm a pro zatížení do 1,5 kPa  (150 kg/m2),</v>
      </c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83" t="s">
        <v>299</v>
      </c>
      <c r="D190" s="179"/>
      <c r="E190" s="180">
        <v>80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197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3" t="s">
        <v>300</v>
      </c>
      <c r="D191" s="179"/>
      <c r="E191" s="180">
        <v>370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197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243"/>
      <c r="D192" s="244"/>
      <c r="E192" s="244"/>
      <c r="F192" s="244"/>
      <c r="G192" s="244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163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2.5" outlineLevel="1" x14ac:dyDescent="0.2">
      <c r="A193" s="166">
        <v>9</v>
      </c>
      <c r="B193" s="167" t="s">
        <v>301</v>
      </c>
      <c r="C193" s="175" t="s">
        <v>302</v>
      </c>
      <c r="D193" s="168" t="s">
        <v>303</v>
      </c>
      <c r="E193" s="169">
        <v>8.4160000000000004</v>
      </c>
      <c r="F193" s="170"/>
      <c r="G193" s="171">
        <f>ROUND(E193*F193,2)</f>
        <v>0</v>
      </c>
      <c r="H193" s="170"/>
      <c r="I193" s="171">
        <f>ROUND(E193*H193,2)</f>
        <v>0</v>
      </c>
      <c r="J193" s="170"/>
      <c r="K193" s="171">
        <f>ROUND(E193*J193,2)</f>
        <v>0</v>
      </c>
      <c r="L193" s="171">
        <v>21</v>
      </c>
      <c r="M193" s="171">
        <f>G193*(1+L193/100)</f>
        <v>0</v>
      </c>
      <c r="N193" s="169">
        <v>1.221E-2</v>
      </c>
      <c r="O193" s="169">
        <f>ROUND(E193*N193,2)</f>
        <v>0.1</v>
      </c>
      <c r="P193" s="169">
        <v>1.2529999999999999</v>
      </c>
      <c r="Q193" s="169">
        <f>ROUND(E193*P193,2)</f>
        <v>10.55</v>
      </c>
      <c r="R193" s="171" t="s">
        <v>190</v>
      </c>
      <c r="S193" s="171" t="s">
        <v>156</v>
      </c>
      <c r="T193" s="172" t="s">
        <v>191</v>
      </c>
      <c r="U193" s="157">
        <v>10.02</v>
      </c>
      <c r="V193" s="157">
        <f>ROUND(E193*U193,2)</f>
        <v>84.33</v>
      </c>
      <c r="W193" s="157"/>
      <c r="X193" s="157" t="s">
        <v>192</v>
      </c>
      <c r="Y193" s="157" t="s">
        <v>159</v>
      </c>
      <c r="Z193" s="147"/>
      <c r="AA193" s="147"/>
      <c r="AB193" s="147"/>
      <c r="AC193" s="147"/>
      <c r="AD193" s="147"/>
      <c r="AE193" s="147"/>
      <c r="AF193" s="147"/>
      <c r="AG193" s="147" t="s">
        <v>193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252" t="s">
        <v>304</v>
      </c>
      <c r="D194" s="253"/>
      <c r="E194" s="253"/>
      <c r="F194" s="253"/>
      <c r="G194" s="253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195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83" t="s">
        <v>305</v>
      </c>
      <c r="D195" s="179"/>
      <c r="E195" s="180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197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3" t="s">
        <v>306</v>
      </c>
      <c r="D196" s="179"/>
      <c r="E196" s="180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197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3" t="s">
        <v>279</v>
      </c>
      <c r="D197" s="179"/>
      <c r="E197" s="180"/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197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3" t="s">
        <v>307</v>
      </c>
      <c r="D198" s="179"/>
      <c r="E198" s="180">
        <v>1.6832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197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3" t="s">
        <v>281</v>
      </c>
      <c r="D199" s="179"/>
      <c r="E199" s="180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197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83" t="s">
        <v>307</v>
      </c>
      <c r="D200" s="179"/>
      <c r="E200" s="180">
        <v>1.6832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197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83" t="s">
        <v>282</v>
      </c>
      <c r="D201" s="179"/>
      <c r="E201" s="180"/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197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3" t="s">
        <v>307</v>
      </c>
      <c r="D202" s="179"/>
      <c r="E202" s="180">
        <v>1.6832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197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3" t="s">
        <v>283</v>
      </c>
      <c r="D203" s="179"/>
      <c r="E203" s="180"/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197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3" t="s">
        <v>307</v>
      </c>
      <c r="D204" s="179"/>
      <c r="E204" s="180">
        <v>1.6832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197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3" t="s">
        <v>284</v>
      </c>
      <c r="D205" s="179"/>
      <c r="E205" s="180"/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197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3" t="s">
        <v>307</v>
      </c>
      <c r="D206" s="179"/>
      <c r="E206" s="180">
        <v>1.6832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197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243"/>
      <c r="D207" s="244"/>
      <c r="E207" s="244"/>
      <c r="F207" s="244"/>
      <c r="G207" s="244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163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66">
        <v>10</v>
      </c>
      <c r="B208" s="167" t="s">
        <v>308</v>
      </c>
      <c r="C208" s="175" t="s">
        <v>309</v>
      </c>
      <c r="D208" s="168" t="s">
        <v>189</v>
      </c>
      <c r="E208" s="169">
        <v>666.14099999999996</v>
      </c>
      <c r="F208" s="170"/>
      <c r="G208" s="171">
        <f>ROUND(E208*F208,2)</f>
        <v>0</v>
      </c>
      <c r="H208" s="170"/>
      <c r="I208" s="171">
        <f>ROUND(E208*H208,2)</f>
        <v>0</v>
      </c>
      <c r="J208" s="170"/>
      <c r="K208" s="171">
        <f>ROUND(E208*J208,2)</f>
        <v>0</v>
      </c>
      <c r="L208" s="171">
        <v>21</v>
      </c>
      <c r="M208" s="171">
        <f>G208*(1+L208/100)</f>
        <v>0</v>
      </c>
      <c r="N208" s="169">
        <v>0</v>
      </c>
      <c r="O208" s="169">
        <f>ROUND(E208*N208,2)</f>
        <v>0</v>
      </c>
      <c r="P208" s="169">
        <v>0.09</v>
      </c>
      <c r="Q208" s="169">
        <f>ROUND(E208*P208,2)</f>
        <v>59.95</v>
      </c>
      <c r="R208" s="171" t="s">
        <v>190</v>
      </c>
      <c r="S208" s="171" t="s">
        <v>156</v>
      </c>
      <c r="T208" s="172" t="s">
        <v>191</v>
      </c>
      <c r="U208" s="157">
        <v>0.91</v>
      </c>
      <c r="V208" s="157">
        <f>ROUND(E208*U208,2)</f>
        <v>606.19000000000005</v>
      </c>
      <c r="W208" s="157"/>
      <c r="X208" s="157" t="s">
        <v>192</v>
      </c>
      <c r="Y208" s="157" t="s">
        <v>159</v>
      </c>
      <c r="Z208" s="147"/>
      <c r="AA208" s="147"/>
      <c r="AB208" s="147"/>
      <c r="AC208" s="147"/>
      <c r="AD208" s="147"/>
      <c r="AE208" s="147"/>
      <c r="AF208" s="147"/>
      <c r="AG208" s="147" t="s">
        <v>193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83" t="s">
        <v>204</v>
      </c>
      <c r="D209" s="179"/>
      <c r="E209" s="180"/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197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83" t="s">
        <v>310</v>
      </c>
      <c r="D210" s="179"/>
      <c r="E210" s="180">
        <v>14.59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197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83" t="s">
        <v>311</v>
      </c>
      <c r="D211" s="179"/>
      <c r="E211" s="180">
        <v>67.5685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197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83" t="s">
        <v>312</v>
      </c>
      <c r="D212" s="179"/>
      <c r="E212" s="180">
        <v>4.7300000000000004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197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83" t="s">
        <v>313</v>
      </c>
      <c r="D213" s="179"/>
      <c r="E213" s="180">
        <v>7.1775000000000002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197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183" t="s">
        <v>314</v>
      </c>
      <c r="D214" s="179"/>
      <c r="E214" s="180">
        <v>31.9511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197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83" t="s">
        <v>315</v>
      </c>
      <c r="D215" s="179"/>
      <c r="E215" s="180">
        <v>37.057250000000003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197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83" t="s">
        <v>316</v>
      </c>
      <c r="D216" s="179"/>
      <c r="E216" s="180">
        <v>30.816400000000002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197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83" t="s">
        <v>317</v>
      </c>
      <c r="D217" s="179"/>
      <c r="E217" s="180">
        <v>38.85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197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83" t="s">
        <v>318</v>
      </c>
      <c r="D218" s="179"/>
      <c r="E218" s="180">
        <v>23.4025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197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83" t="s">
        <v>319</v>
      </c>
      <c r="D219" s="179"/>
      <c r="E219" s="180">
        <v>23.175000000000001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197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83" t="s">
        <v>320</v>
      </c>
      <c r="D220" s="179"/>
      <c r="E220" s="180">
        <v>25.024999999999999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197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83" t="s">
        <v>321</v>
      </c>
      <c r="D221" s="179"/>
      <c r="E221" s="180">
        <v>21.184999999999999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197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83" t="s">
        <v>322</v>
      </c>
      <c r="D222" s="179"/>
      <c r="E222" s="180">
        <v>38.316000000000003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197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84" t="s">
        <v>220</v>
      </c>
      <c r="D223" s="181"/>
      <c r="E223" s="182">
        <v>363.84424999999999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197</v>
      </c>
      <c r="AH223" s="147">
        <v>1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83" t="s">
        <v>221</v>
      </c>
      <c r="D224" s="179"/>
      <c r="E224" s="180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197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83" t="s">
        <v>323</v>
      </c>
      <c r="D225" s="179"/>
      <c r="E225" s="180">
        <v>77.116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197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83" t="s">
        <v>324</v>
      </c>
      <c r="D226" s="179"/>
      <c r="E226" s="180">
        <v>-4.9275000000000002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197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83" t="s">
        <v>325</v>
      </c>
      <c r="D227" s="179"/>
      <c r="E227" s="180">
        <v>7.0875000000000004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197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83" t="s">
        <v>326</v>
      </c>
      <c r="D228" s="179"/>
      <c r="E228" s="180">
        <v>10.35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197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83" t="s">
        <v>327</v>
      </c>
      <c r="D229" s="179"/>
      <c r="E229" s="180">
        <v>39.107500000000002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197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83" t="s">
        <v>328</v>
      </c>
      <c r="D230" s="179"/>
      <c r="E230" s="180">
        <v>1.65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197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83" t="s">
        <v>329</v>
      </c>
      <c r="D231" s="179"/>
      <c r="E231" s="180">
        <v>62.252499999999998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197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83" t="s">
        <v>330</v>
      </c>
      <c r="D232" s="179"/>
      <c r="E232" s="180">
        <v>31.9511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197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83" t="s">
        <v>331</v>
      </c>
      <c r="D233" s="179"/>
      <c r="E233" s="180">
        <v>37.057250000000003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197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83" t="s">
        <v>332</v>
      </c>
      <c r="D234" s="179"/>
      <c r="E234" s="180">
        <v>30.816400000000002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197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83" t="s">
        <v>333</v>
      </c>
      <c r="D235" s="179"/>
      <c r="E235" s="180">
        <v>9.8360000000000003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197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84" t="s">
        <v>220</v>
      </c>
      <c r="D236" s="181"/>
      <c r="E236" s="182">
        <v>302.29674999999997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197</v>
      </c>
      <c r="AH236" s="147">
        <v>1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243"/>
      <c r="D237" s="244"/>
      <c r="E237" s="244"/>
      <c r="F237" s="244"/>
      <c r="G237" s="244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163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66">
        <v>11</v>
      </c>
      <c r="B238" s="167" t="s">
        <v>334</v>
      </c>
      <c r="C238" s="175" t="s">
        <v>335</v>
      </c>
      <c r="D238" s="168" t="s">
        <v>189</v>
      </c>
      <c r="E238" s="169">
        <v>449.31099999999998</v>
      </c>
      <c r="F238" s="170"/>
      <c r="G238" s="171">
        <f>ROUND(E238*F238,2)</f>
        <v>0</v>
      </c>
      <c r="H238" s="170"/>
      <c r="I238" s="171">
        <f>ROUND(E238*H238,2)</f>
        <v>0</v>
      </c>
      <c r="J238" s="170"/>
      <c r="K238" s="171">
        <f>ROUND(E238*J238,2)</f>
        <v>0</v>
      </c>
      <c r="L238" s="171">
        <v>21</v>
      </c>
      <c r="M238" s="171">
        <f>G238*(1+L238/100)</f>
        <v>0</v>
      </c>
      <c r="N238" s="169">
        <v>0</v>
      </c>
      <c r="O238" s="169">
        <f>ROUND(E238*N238,2)</f>
        <v>0</v>
      </c>
      <c r="P238" s="169">
        <v>4.4999999999999998E-2</v>
      </c>
      <c r="Q238" s="169">
        <f>ROUND(E238*P238,2)</f>
        <v>20.22</v>
      </c>
      <c r="R238" s="171" t="s">
        <v>190</v>
      </c>
      <c r="S238" s="171" t="s">
        <v>156</v>
      </c>
      <c r="T238" s="172" t="s">
        <v>191</v>
      </c>
      <c r="U238" s="157">
        <v>0.13</v>
      </c>
      <c r="V238" s="157">
        <f>ROUND(E238*U238,2)</f>
        <v>58.41</v>
      </c>
      <c r="W238" s="157"/>
      <c r="X238" s="157" t="s">
        <v>192</v>
      </c>
      <c r="Y238" s="157" t="s">
        <v>159</v>
      </c>
      <c r="Z238" s="147"/>
      <c r="AA238" s="147"/>
      <c r="AB238" s="147"/>
      <c r="AC238" s="147"/>
      <c r="AD238" s="147"/>
      <c r="AE238" s="147"/>
      <c r="AF238" s="147"/>
      <c r="AG238" s="147" t="s">
        <v>193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252" t="s">
        <v>336</v>
      </c>
      <c r="D239" s="253"/>
      <c r="E239" s="253"/>
      <c r="F239" s="253"/>
      <c r="G239" s="253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195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183" t="s">
        <v>284</v>
      </c>
      <c r="D240" s="179"/>
      <c r="E240" s="180"/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197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83" t="s">
        <v>337</v>
      </c>
      <c r="D241" s="179"/>
      <c r="E241" s="180">
        <v>243.97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197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83" t="s">
        <v>338</v>
      </c>
      <c r="D242" s="179"/>
      <c r="E242" s="180">
        <v>121.985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197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83" t="s">
        <v>339</v>
      </c>
      <c r="D243" s="179"/>
      <c r="E243" s="180">
        <v>83.355999999999995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197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84" t="s">
        <v>220</v>
      </c>
      <c r="D244" s="181"/>
      <c r="E244" s="182">
        <v>449.31099999999998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197</v>
      </c>
      <c r="AH244" s="147">
        <v>1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243"/>
      <c r="D245" s="244"/>
      <c r="E245" s="244"/>
      <c r="F245" s="244"/>
      <c r="G245" s="244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163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66">
        <v>12</v>
      </c>
      <c r="B246" s="167" t="s">
        <v>340</v>
      </c>
      <c r="C246" s="175" t="s">
        <v>341</v>
      </c>
      <c r="D246" s="168" t="s">
        <v>189</v>
      </c>
      <c r="E246" s="169">
        <v>331.89400000000001</v>
      </c>
      <c r="F246" s="170"/>
      <c r="G246" s="171">
        <f>ROUND(E246*F246,2)</f>
        <v>0</v>
      </c>
      <c r="H246" s="170"/>
      <c r="I246" s="171">
        <f>ROUND(E246*H246,2)</f>
        <v>0</v>
      </c>
      <c r="J246" s="170"/>
      <c r="K246" s="171">
        <f>ROUND(E246*J246,2)</f>
        <v>0</v>
      </c>
      <c r="L246" s="171">
        <v>21</v>
      </c>
      <c r="M246" s="171">
        <f>G246*(1+L246/100)</f>
        <v>0</v>
      </c>
      <c r="N246" s="169">
        <v>0</v>
      </c>
      <c r="O246" s="169">
        <f>ROUND(E246*N246,2)</f>
        <v>0</v>
      </c>
      <c r="P246" s="169">
        <v>0.02</v>
      </c>
      <c r="Q246" s="169">
        <f>ROUND(E246*P246,2)</f>
        <v>6.64</v>
      </c>
      <c r="R246" s="171" t="s">
        <v>190</v>
      </c>
      <c r="S246" s="171" t="s">
        <v>156</v>
      </c>
      <c r="T246" s="172" t="s">
        <v>191</v>
      </c>
      <c r="U246" s="157">
        <v>0.15</v>
      </c>
      <c r="V246" s="157">
        <f>ROUND(E246*U246,2)</f>
        <v>49.78</v>
      </c>
      <c r="W246" s="157"/>
      <c r="X246" s="157" t="s">
        <v>192</v>
      </c>
      <c r="Y246" s="157" t="s">
        <v>159</v>
      </c>
      <c r="Z246" s="147"/>
      <c r="AA246" s="147"/>
      <c r="AB246" s="147"/>
      <c r="AC246" s="147"/>
      <c r="AD246" s="147"/>
      <c r="AE246" s="147"/>
      <c r="AF246" s="147"/>
      <c r="AG246" s="147" t="s">
        <v>193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252" t="s">
        <v>336</v>
      </c>
      <c r="D247" s="253"/>
      <c r="E247" s="253"/>
      <c r="F247" s="253"/>
      <c r="G247" s="253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195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183" t="s">
        <v>204</v>
      </c>
      <c r="D248" s="179"/>
      <c r="E248" s="180"/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197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83" t="s">
        <v>310</v>
      </c>
      <c r="D249" s="179"/>
      <c r="E249" s="180">
        <v>14.59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197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83" t="s">
        <v>311</v>
      </c>
      <c r="D250" s="179"/>
      <c r="E250" s="180">
        <v>67.5685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197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83" t="s">
        <v>312</v>
      </c>
      <c r="D251" s="179"/>
      <c r="E251" s="180">
        <v>4.7300000000000004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197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83" t="s">
        <v>313</v>
      </c>
      <c r="D252" s="179"/>
      <c r="E252" s="180">
        <v>7.1775000000000002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197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84" t="s">
        <v>220</v>
      </c>
      <c r="D253" s="181"/>
      <c r="E253" s="182">
        <v>94.066000000000003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197</v>
      </c>
      <c r="AH253" s="147">
        <v>1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83" t="s">
        <v>221</v>
      </c>
      <c r="D254" s="179"/>
      <c r="E254" s="180"/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197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83" t="s">
        <v>323</v>
      </c>
      <c r="D255" s="179"/>
      <c r="E255" s="180">
        <v>77.116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197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83" t="s">
        <v>324</v>
      </c>
      <c r="D256" s="179"/>
      <c r="E256" s="180">
        <v>-4.9275000000000002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197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83" t="s">
        <v>325</v>
      </c>
      <c r="D257" s="179"/>
      <c r="E257" s="180">
        <v>7.0875000000000004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197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84" t="s">
        <v>220</v>
      </c>
      <c r="D258" s="181"/>
      <c r="E258" s="182">
        <v>79.275999999999996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197</v>
      </c>
      <c r="AH258" s="147">
        <v>1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83" t="s">
        <v>231</v>
      </c>
      <c r="D259" s="179"/>
      <c r="E259" s="180"/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197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83" t="s">
        <v>342</v>
      </c>
      <c r="D260" s="179"/>
      <c r="E260" s="180">
        <v>77.116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197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83" t="s">
        <v>324</v>
      </c>
      <c r="D261" s="179"/>
      <c r="E261" s="180">
        <v>-4.9275000000000002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197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83" t="s">
        <v>343</v>
      </c>
      <c r="D262" s="179"/>
      <c r="E262" s="180">
        <v>7.0875000000000004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197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84" t="s">
        <v>220</v>
      </c>
      <c r="D263" s="181"/>
      <c r="E263" s="182">
        <v>79.275999999999996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197</v>
      </c>
      <c r="AH263" s="147">
        <v>1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83" t="s">
        <v>232</v>
      </c>
      <c r="D264" s="179"/>
      <c r="E264" s="180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197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83" t="s">
        <v>344</v>
      </c>
      <c r="D265" s="179"/>
      <c r="E265" s="180">
        <v>77.116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197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83" t="s">
        <v>324</v>
      </c>
      <c r="D266" s="179"/>
      <c r="E266" s="180">
        <v>-4.9275000000000002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197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83" t="s">
        <v>345</v>
      </c>
      <c r="D267" s="179"/>
      <c r="E267" s="180">
        <v>7.0875000000000004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197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84" t="s">
        <v>220</v>
      </c>
      <c r="D268" s="181"/>
      <c r="E268" s="182">
        <v>79.275999999999996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197</v>
      </c>
      <c r="AH268" s="147">
        <v>1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243"/>
      <c r="D269" s="244"/>
      <c r="E269" s="244"/>
      <c r="F269" s="244"/>
      <c r="G269" s="244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163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1" x14ac:dyDescent="0.2">
      <c r="A270" s="166">
        <v>13</v>
      </c>
      <c r="B270" s="167" t="s">
        <v>346</v>
      </c>
      <c r="C270" s="175" t="s">
        <v>347</v>
      </c>
      <c r="D270" s="168" t="s">
        <v>202</v>
      </c>
      <c r="E270" s="169">
        <v>99.581549999999993</v>
      </c>
      <c r="F270" s="170"/>
      <c r="G270" s="171">
        <f>ROUND(E270*F270,2)</f>
        <v>0</v>
      </c>
      <c r="H270" s="170"/>
      <c r="I270" s="171">
        <f>ROUND(E270*H270,2)</f>
        <v>0</v>
      </c>
      <c r="J270" s="170"/>
      <c r="K270" s="171">
        <f>ROUND(E270*J270,2)</f>
        <v>0</v>
      </c>
      <c r="L270" s="171">
        <v>21</v>
      </c>
      <c r="M270" s="171">
        <f>G270*(1+L270/100)</f>
        <v>0</v>
      </c>
      <c r="N270" s="169">
        <v>0</v>
      </c>
      <c r="O270" s="169">
        <f>ROUND(E270*N270,2)</f>
        <v>0</v>
      </c>
      <c r="P270" s="169">
        <v>1.4</v>
      </c>
      <c r="Q270" s="169">
        <f>ROUND(E270*P270,2)</f>
        <v>139.41</v>
      </c>
      <c r="R270" s="171" t="s">
        <v>190</v>
      </c>
      <c r="S270" s="171" t="s">
        <v>156</v>
      </c>
      <c r="T270" s="172" t="s">
        <v>191</v>
      </c>
      <c r="U270" s="157">
        <v>0.88</v>
      </c>
      <c r="V270" s="157">
        <f>ROUND(E270*U270,2)</f>
        <v>87.63</v>
      </c>
      <c r="W270" s="157"/>
      <c r="X270" s="157" t="s">
        <v>192</v>
      </c>
      <c r="Y270" s="157" t="s">
        <v>159</v>
      </c>
      <c r="Z270" s="147"/>
      <c r="AA270" s="147"/>
      <c r="AB270" s="147"/>
      <c r="AC270" s="147"/>
      <c r="AD270" s="147"/>
      <c r="AE270" s="147"/>
      <c r="AF270" s="147"/>
      <c r="AG270" s="147" t="s">
        <v>193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183" t="s">
        <v>348</v>
      </c>
      <c r="D271" s="179"/>
      <c r="E271" s="180"/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197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83" t="s">
        <v>349</v>
      </c>
      <c r="D272" s="179"/>
      <c r="E272" s="180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197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83" t="s">
        <v>350</v>
      </c>
      <c r="D273" s="179"/>
      <c r="E273" s="180">
        <v>15.4232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197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84" t="s">
        <v>220</v>
      </c>
      <c r="D274" s="181"/>
      <c r="E274" s="182">
        <v>15.4232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197</v>
      </c>
      <c r="AH274" s="147">
        <v>1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83" t="s">
        <v>351</v>
      </c>
      <c r="D275" s="179"/>
      <c r="E275" s="180"/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197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83" t="s">
        <v>350</v>
      </c>
      <c r="D276" s="179"/>
      <c r="E276" s="180">
        <v>15.4232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197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84" t="s">
        <v>220</v>
      </c>
      <c r="D277" s="181"/>
      <c r="E277" s="182">
        <v>15.4232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197</v>
      </c>
      <c r="AH277" s="147">
        <v>1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83" t="s">
        <v>352</v>
      </c>
      <c r="D278" s="179"/>
      <c r="E278" s="180"/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197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83" t="s">
        <v>350</v>
      </c>
      <c r="D279" s="179"/>
      <c r="E279" s="180">
        <v>15.4232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197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84" t="s">
        <v>220</v>
      </c>
      <c r="D280" s="181"/>
      <c r="E280" s="182">
        <v>15.4232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197</v>
      </c>
      <c r="AH280" s="147">
        <v>1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83" t="s">
        <v>353</v>
      </c>
      <c r="D281" s="179"/>
      <c r="E281" s="180"/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197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83" t="s">
        <v>350</v>
      </c>
      <c r="D282" s="179"/>
      <c r="E282" s="180">
        <v>15.4232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197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84" t="s">
        <v>220</v>
      </c>
      <c r="D283" s="181"/>
      <c r="E283" s="182">
        <v>15.4232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197</v>
      </c>
      <c r="AH283" s="147">
        <v>1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83" t="s">
        <v>354</v>
      </c>
      <c r="D284" s="179"/>
      <c r="E284" s="180"/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197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83" t="s">
        <v>350</v>
      </c>
      <c r="D285" s="179"/>
      <c r="E285" s="180">
        <v>15.4232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197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84" t="s">
        <v>220</v>
      </c>
      <c r="D286" s="181"/>
      <c r="E286" s="182">
        <v>15.4232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197</v>
      </c>
      <c r="AH286" s="147">
        <v>1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83" t="s">
        <v>355</v>
      </c>
      <c r="D287" s="179"/>
      <c r="E287" s="180"/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197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83" t="s">
        <v>284</v>
      </c>
      <c r="D288" s="179"/>
      <c r="E288" s="180"/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197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83" t="s">
        <v>356</v>
      </c>
      <c r="D289" s="179"/>
      <c r="E289" s="180">
        <v>12.198499999999999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197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83" t="s">
        <v>357</v>
      </c>
      <c r="D290" s="179"/>
      <c r="E290" s="180">
        <v>6.0992499999999996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197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83" t="s">
        <v>358</v>
      </c>
      <c r="D291" s="179"/>
      <c r="E291" s="180">
        <v>4.1677999999999997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197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84" t="s">
        <v>220</v>
      </c>
      <c r="D292" s="181"/>
      <c r="E292" s="182">
        <v>22.46555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197</v>
      </c>
      <c r="AH292" s="147">
        <v>1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2" x14ac:dyDescent="0.2">
      <c r="A293" s="154"/>
      <c r="B293" s="155"/>
      <c r="C293" s="243"/>
      <c r="D293" s="244"/>
      <c r="E293" s="244"/>
      <c r="F293" s="244"/>
      <c r="G293" s="244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163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66">
        <v>14</v>
      </c>
      <c r="B294" s="167" t="s">
        <v>359</v>
      </c>
      <c r="C294" s="175" t="s">
        <v>360</v>
      </c>
      <c r="D294" s="168" t="s">
        <v>361</v>
      </c>
      <c r="E294" s="169">
        <v>69.38</v>
      </c>
      <c r="F294" s="170"/>
      <c r="G294" s="171">
        <f>ROUND(E294*F294,2)</f>
        <v>0</v>
      </c>
      <c r="H294" s="170"/>
      <c r="I294" s="171">
        <f>ROUND(E294*H294,2)</f>
        <v>0</v>
      </c>
      <c r="J294" s="170"/>
      <c r="K294" s="171">
        <f>ROUND(E294*J294,2)</f>
        <v>0</v>
      </c>
      <c r="L294" s="171">
        <v>21</v>
      </c>
      <c r="M294" s="171">
        <f>G294*(1+L294/100)</f>
        <v>0</v>
      </c>
      <c r="N294" s="169">
        <v>0</v>
      </c>
      <c r="O294" s="169">
        <f>ROUND(E294*N294,2)</f>
        <v>0</v>
      </c>
      <c r="P294" s="169">
        <v>0.108</v>
      </c>
      <c r="Q294" s="169">
        <f>ROUND(E294*P294,2)</f>
        <v>7.49</v>
      </c>
      <c r="R294" s="171" t="s">
        <v>190</v>
      </c>
      <c r="S294" s="171" t="s">
        <v>156</v>
      </c>
      <c r="T294" s="172" t="s">
        <v>191</v>
      </c>
      <c r="U294" s="157">
        <v>1.35</v>
      </c>
      <c r="V294" s="157">
        <f>ROUND(E294*U294,2)</f>
        <v>93.66</v>
      </c>
      <c r="W294" s="157"/>
      <c r="X294" s="157" t="s">
        <v>192</v>
      </c>
      <c r="Y294" s="157" t="s">
        <v>159</v>
      </c>
      <c r="Z294" s="147"/>
      <c r="AA294" s="147"/>
      <c r="AB294" s="147"/>
      <c r="AC294" s="147"/>
      <c r="AD294" s="147"/>
      <c r="AE294" s="147"/>
      <c r="AF294" s="147"/>
      <c r="AG294" s="147" t="s">
        <v>193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183" t="s">
        <v>362</v>
      </c>
      <c r="D295" s="179"/>
      <c r="E295" s="180">
        <v>69.38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197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2" x14ac:dyDescent="0.2">
      <c r="A296" s="154"/>
      <c r="B296" s="155"/>
      <c r="C296" s="243"/>
      <c r="D296" s="244"/>
      <c r="E296" s="244"/>
      <c r="F296" s="244"/>
      <c r="G296" s="244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163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66">
        <v>15</v>
      </c>
      <c r="B297" s="167" t="s">
        <v>363</v>
      </c>
      <c r="C297" s="175" t="s">
        <v>364</v>
      </c>
      <c r="D297" s="168" t="s">
        <v>297</v>
      </c>
      <c r="E297" s="169">
        <v>218</v>
      </c>
      <c r="F297" s="170"/>
      <c r="G297" s="171">
        <f>ROUND(E297*F297,2)</f>
        <v>0</v>
      </c>
      <c r="H297" s="170"/>
      <c r="I297" s="171">
        <f>ROUND(E297*H297,2)</f>
        <v>0</v>
      </c>
      <c r="J297" s="170"/>
      <c r="K297" s="171">
        <f>ROUND(E297*J297,2)</f>
        <v>0</v>
      </c>
      <c r="L297" s="171">
        <v>21</v>
      </c>
      <c r="M297" s="171">
        <f>G297*(1+L297/100)</f>
        <v>0</v>
      </c>
      <c r="N297" s="169">
        <v>0</v>
      </c>
      <c r="O297" s="169">
        <f>ROUND(E297*N297,2)</f>
        <v>0</v>
      </c>
      <c r="P297" s="169">
        <v>0</v>
      </c>
      <c r="Q297" s="169">
        <f>ROUND(E297*P297,2)</f>
        <v>0</v>
      </c>
      <c r="R297" s="171" t="s">
        <v>190</v>
      </c>
      <c r="S297" s="171" t="s">
        <v>156</v>
      </c>
      <c r="T297" s="172" t="s">
        <v>191</v>
      </c>
      <c r="U297" s="157">
        <v>0.03</v>
      </c>
      <c r="V297" s="157">
        <f>ROUND(E297*U297,2)</f>
        <v>6.54</v>
      </c>
      <c r="W297" s="157"/>
      <c r="X297" s="157" t="s">
        <v>192</v>
      </c>
      <c r="Y297" s="157" t="s">
        <v>159</v>
      </c>
      <c r="Z297" s="147"/>
      <c r="AA297" s="147"/>
      <c r="AB297" s="147"/>
      <c r="AC297" s="147"/>
      <c r="AD297" s="147"/>
      <c r="AE297" s="147"/>
      <c r="AF297" s="147"/>
      <c r="AG297" s="147" t="s">
        <v>193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252" t="s">
        <v>365</v>
      </c>
      <c r="D298" s="253"/>
      <c r="E298" s="253"/>
      <c r="F298" s="253"/>
      <c r="G298" s="253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195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183" t="s">
        <v>204</v>
      </c>
      <c r="D299" s="179"/>
      <c r="E299" s="180"/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197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83" t="s">
        <v>366</v>
      </c>
      <c r="D300" s="179"/>
      <c r="E300" s="180">
        <v>53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197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83" t="s">
        <v>221</v>
      </c>
      <c r="D301" s="179"/>
      <c r="E301" s="180"/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197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83" t="s">
        <v>367</v>
      </c>
      <c r="D302" s="179"/>
      <c r="E302" s="180">
        <v>55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197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83" t="s">
        <v>231</v>
      </c>
      <c r="D303" s="179"/>
      <c r="E303" s="180"/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197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83" t="s">
        <v>367</v>
      </c>
      <c r="D304" s="179"/>
      <c r="E304" s="180">
        <v>55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197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83" t="s">
        <v>232</v>
      </c>
      <c r="D305" s="179"/>
      <c r="E305" s="180"/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197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83" t="s">
        <v>367</v>
      </c>
      <c r="D306" s="179"/>
      <c r="E306" s="180">
        <v>55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197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243"/>
      <c r="D307" s="244"/>
      <c r="E307" s="244"/>
      <c r="F307" s="244"/>
      <c r="G307" s="244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163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66">
        <v>16</v>
      </c>
      <c r="B308" s="167" t="s">
        <v>368</v>
      </c>
      <c r="C308" s="175" t="s">
        <v>369</v>
      </c>
      <c r="D308" s="168" t="s">
        <v>297</v>
      </c>
      <c r="E308" s="169">
        <v>98</v>
      </c>
      <c r="F308" s="170"/>
      <c r="G308" s="171">
        <f>ROUND(E308*F308,2)</f>
        <v>0</v>
      </c>
      <c r="H308" s="170"/>
      <c r="I308" s="171">
        <f>ROUND(E308*H308,2)</f>
        <v>0</v>
      </c>
      <c r="J308" s="170"/>
      <c r="K308" s="171">
        <f>ROUND(E308*J308,2)</f>
        <v>0</v>
      </c>
      <c r="L308" s="171">
        <v>21</v>
      </c>
      <c r="M308" s="171">
        <f>G308*(1+L308/100)</f>
        <v>0</v>
      </c>
      <c r="N308" s="169">
        <v>0</v>
      </c>
      <c r="O308" s="169">
        <f>ROUND(E308*N308,2)</f>
        <v>0</v>
      </c>
      <c r="P308" s="169">
        <v>0</v>
      </c>
      <c r="Q308" s="169">
        <f>ROUND(E308*P308,2)</f>
        <v>0</v>
      </c>
      <c r="R308" s="171" t="s">
        <v>190</v>
      </c>
      <c r="S308" s="171" t="s">
        <v>156</v>
      </c>
      <c r="T308" s="172" t="s">
        <v>191</v>
      </c>
      <c r="U308" s="157">
        <v>0.05</v>
      </c>
      <c r="V308" s="157">
        <f>ROUND(E308*U308,2)</f>
        <v>4.9000000000000004</v>
      </c>
      <c r="W308" s="157"/>
      <c r="X308" s="157" t="s">
        <v>192</v>
      </c>
      <c r="Y308" s="157" t="s">
        <v>159</v>
      </c>
      <c r="Z308" s="147"/>
      <c r="AA308" s="147"/>
      <c r="AB308" s="147"/>
      <c r="AC308" s="147"/>
      <c r="AD308" s="147"/>
      <c r="AE308" s="147"/>
      <c r="AF308" s="147"/>
      <c r="AG308" s="147" t="s">
        <v>193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 x14ac:dyDescent="0.2">
      <c r="A309" s="154"/>
      <c r="B309" s="155"/>
      <c r="C309" s="252" t="s">
        <v>365</v>
      </c>
      <c r="D309" s="253"/>
      <c r="E309" s="253"/>
      <c r="F309" s="253"/>
      <c r="G309" s="253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195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183" t="s">
        <v>370</v>
      </c>
      <c r="D310" s="179"/>
      <c r="E310" s="180">
        <v>19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197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83" t="s">
        <v>371</v>
      </c>
      <c r="D311" s="179"/>
      <c r="E311" s="180">
        <v>19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197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83" t="s">
        <v>372</v>
      </c>
      <c r="D312" s="179"/>
      <c r="E312" s="180">
        <v>20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197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83" t="s">
        <v>373</v>
      </c>
      <c r="D313" s="179"/>
      <c r="E313" s="180">
        <v>20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197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83" t="s">
        <v>374</v>
      </c>
      <c r="D314" s="179"/>
      <c r="E314" s="180">
        <v>20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197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4"/>
      <c r="B315" s="155"/>
      <c r="C315" s="243"/>
      <c r="D315" s="244"/>
      <c r="E315" s="244"/>
      <c r="F315" s="244"/>
      <c r="G315" s="244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163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66">
        <v>17</v>
      </c>
      <c r="B316" s="167" t="s">
        <v>375</v>
      </c>
      <c r="C316" s="175" t="s">
        <v>376</v>
      </c>
      <c r="D316" s="168" t="s">
        <v>297</v>
      </c>
      <c r="E316" s="169">
        <v>1</v>
      </c>
      <c r="F316" s="170"/>
      <c r="G316" s="171">
        <f>ROUND(E316*F316,2)</f>
        <v>0</v>
      </c>
      <c r="H316" s="170"/>
      <c r="I316" s="171">
        <f>ROUND(E316*H316,2)</f>
        <v>0</v>
      </c>
      <c r="J316" s="170"/>
      <c r="K316" s="171">
        <f>ROUND(E316*J316,2)</f>
        <v>0</v>
      </c>
      <c r="L316" s="171">
        <v>21</v>
      </c>
      <c r="M316" s="171">
        <f>G316*(1+L316/100)</f>
        <v>0</v>
      </c>
      <c r="N316" s="169">
        <v>0</v>
      </c>
      <c r="O316" s="169">
        <f>ROUND(E316*N316,2)</f>
        <v>0</v>
      </c>
      <c r="P316" s="169">
        <v>0</v>
      </c>
      <c r="Q316" s="169">
        <f>ROUND(E316*P316,2)</f>
        <v>0</v>
      </c>
      <c r="R316" s="171" t="s">
        <v>190</v>
      </c>
      <c r="S316" s="171" t="s">
        <v>156</v>
      </c>
      <c r="T316" s="172" t="s">
        <v>191</v>
      </c>
      <c r="U316" s="157">
        <v>0.09</v>
      </c>
      <c r="V316" s="157">
        <f>ROUND(E316*U316,2)</f>
        <v>0.09</v>
      </c>
      <c r="W316" s="157"/>
      <c r="X316" s="157" t="s">
        <v>192</v>
      </c>
      <c r="Y316" s="157" t="s">
        <v>159</v>
      </c>
      <c r="Z316" s="147"/>
      <c r="AA316" s="147"/>
      <c r="AB316" s="147"/>
      <c r="AC316" s="147"/>
      <c r="AD316" s="147"/>
      <c r="AE316" s="147"/>
      <c r="AF316" s="147"/>
      <c r="AG316" s="147" t="s">
        <v>193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2" x14ac:dyDescent="0.2">
      <c r="A317" s="154"/>
      <c r="B317" s="155"/>
      <c r="C317" s="252" t="s">
        <v>365</v>
      </c>
      <c r="D317" s="253"/>
      <c r="E317" s="253"/>
      <c r="F317" s="253"/>
      <c r="G317" s="253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195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">
      <c r="A318" s="154"/>
      <c r="B318" s="155"/>
      <c r="C318" s="183" t="s">
        <v>204</v>
      </c>
      <c r="D318" s="179"/>
      <c r="E318" s="180"/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197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83" t="s">
        <v>85</v>
      </c>
      <c r="D319" s="179"/>
      <c r="E319" s="180">
        <v>1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197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2" x14ac:dyDescent="0.2">
      <c r="A320" s="154"/>
      <c r="B320" s="155"/>
      <c r="C320" s="243"/>
      <c r="D320" s="244"/>
      <c r="E320" s="244"/>
      <c r="F320" s="244"/>
      <c r="G320" s="244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163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66">
        <v>18</v>
      </c>
      <c r="B321" s="167" t="s">
        <v>377</v>
      </c>
      <c r="C321" s="175" t="s">
        <v>378</v>
      </c>
      <c r="D321" s="168" t="s">
        <v>189</v>
      </c>
      <c r="E321" s="169">
        <v>3.3</v>
      </c>
      <c r="F321" s="170"/>
      <c r="G321" s="171">
        <f>ROUND(E321*F321,2)</f>
        <v>0</v>
      </c>
      <c r="H321" s="170"/>
      <c r="I321" s="171">
        <f>ROUND(E321*H321,2)</f>
        <v>0</v>
      </c>
      <c r="J321" s="170"/>
      <c r="K321" s="171">
        <f>ROUND(E321*J321,2)</f>
        <v>0</v>
      </c>
      <c r="L321" s="171">
        <v>21</v>
      </c>
      <c r="M321" s="171">
        <f>G321*(1+L321/100)</f>
        <v>0</v>
      </c>
      <c r="N321" s="169">
        <v>2.1900000000000001E-3</v>
      </c>
      <c r="O321" s="169">
        <f>ROUND(E321*N321,2)</f>
        <v>0.01</v>
      </c>
      <c r="P321" s="169">
        <v>7.4999999999999997E-2</v>
      </c>
      <c r="Q321" s="169">
        <f>ROUND(E321*P321,2)</f>
        <v>0.25</v>
      </c>
      <c r="R321" s="171" t="s">
        <v>190</v>
      </c>
      <c r="S321" s="171" t="s">
        <v>156</v>
      </c>
      <c r="T321" s="172" t="s">
        <v>191</v>
      </c>
      <c r="U321" s="157">
        <v>0.96</v>
      </c>
      <c r="V321" s="157">
        <f>ROUND(E321*U321,2)</f>
        <v>3.17</v>
      </c>
      <c r="W321" s="157"/>
      <c r="X321" s="157" t="s">
        <v>192</v>
      </c>
      <c r="Y321" s="157" t="s">
        <v>159</v>
      </c>
      <c r="Z321" s="147"/>
      <c r="AA321" s="147"/>
      <c r="AB321" s="147"/>
      <c r="AC321" s="147"/>
      <c r="AD321" s="147"/>
      <c r="AE321" s="147"/>
      <c r="AF321" s="147"/>
      <c r="AG321" s="147" t="s">
        <v>193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">
      <c r="A322" s="154"/>
      <c r="B322" s="155"/>
      <c r="C322" s="252" t="s">
        <v>277</v>
      </c>
      <c r="D322" s="253"/>
      <c r="E322" s="253"/>
      <c r="F322" s="253"/>
      <c r="G322" s="253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195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2" x14ac:dyDescent="0.2">
      <c r="A323" s="154"/>
      <c r="B323" s="155"/>
      <c r="C323" s="183" t="s">
        <v>204</v>
      </c>
      <c r="D323" s="179"/>
      <c r="E323" s="180"/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197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83" t="s">
        <v>379</v>
      </c>
      <c r="D324" s="179"/>
      <c r="E324" s="180">
        <v>0.82499999999999996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197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83" t="s">
        <v>221</v>
      </c>
      <c r="D325" s="179"/>
      <c r="E325" s="180"/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197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83" t="s">
        <v>379</v>
      </c>
      <c r="D326" s="179"/>
      <c r="E326" s="180">
        <v>0.82499999999999996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197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183" t="s">
        <v>231</v>
      </c>
      <c r="D327" s="179"/>
      <c r="E327" s="180"/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197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83" t="s">
        <v>379</v>
      </c>
      <c r="D328" s="179"/>
      <c r="E328" s="180">
        <v>0.82499999999999996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197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83" t="s">
        <v>232</v>
      </c>
      <c r="D329" s="179"/>
      <c r="E329" s="180"/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197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183" t="s">
        <v>379</v>
      </c>
      <c r="D330" s="179"/>
      <c r="E330" s="180">
        <v>0.82499999999999996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197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">
      <c r="A331" s="154"/>
      <c r="B331" s="155"/>
      <c r="C331" s="243"/>
      <c r="D331" s="244"/>
      <c r="E331" s="244"/>
      <c r="F331" s="244"/>
      <c r="G331" s="244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163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66">
        <v>19</v>
      </c>
      <c r="B332" s="167" t="s">
        <v>380</v>
      </c>
      <c r="C332" s="175" t="s">
        <v>381</v>
      </c>
      <c r="D332" s="168" t="s">
        <v>189</v>
      </c>
      <c r="E332" s="169">
        <v>137.28</v>
      </c>
      <c r="F332" s="170"/>
      <c r="G332" s="171">
        <f>ROUND(E332*F332,2)</f>
        <v>0</v>
      </c>
      <c r="H332" s="170"/>
      <c r="I332" s="171">
        <f>ROUND(E332*H332,2)</f>
        <v>0</v>
      </c>
      <c r="J332" s="170"/>
      <c r="K332" s="171">
        <f>ROUND(E332*J332,2)</f>
        <v>0</v>
      </c>
      <c r="L332" s="171">
        <v>21</v>
      </c>
      <c r="M332" s="171">
        <f>G332*(1+L332/100)</f>
        <v>0</v>
      </c>
      <c r="N332" s="169">
        <v>1E-3</v>
      </c>
      <c r="O332" s="169">
        <f>ROUND(E332*N332,2)</f>
        <v>0.14000000000000001</v>
      </c>
      <c r="P332" s="169">
        <v>6.2E-2</v>
      </c>
      <c r="Q332" s="169">
        <f>ROUND(E332*P332,2)</f>
        <v>8.51</v>
      </c>
      <c r="R332" s="171" t="s">
        <v>190</v>
      </c>
      <c r="S332" s="171" t="s">
        <v>156</v>
      </c>
      <c r="T332" s="172" t="s">
        <v>191</v>
      </c>
      <c r="U332" s="157">
        <v>0.61</v>
      </c>
      <c r="V332" s="157">
        <f>ROUND(E332*U332,2)</f>
        <v>83.74</v>
      </c>
      <c r="W332" s="157"/>
      <c r="X332" s="157" t="s">
        <v>192</v>
      </c>
      <c r="Y332" s="157" t="s">
        <v>159</v>
      </c>
      <c r="Z332" s="147"/>
      <c r="AA332" s="147"/>
      <c r="AB332" s="147"/>
      <c r="AC332" s="147"/>
      <c r="AD332" s="147"/>
      <c r="AE332" s="147"/>
      <c r="AF332" s="147"/>
      <c r="AG332" s="147" t="s">
        <v>193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2" x14ac:dyDescent="0.2">
      <c r="A333" s="154"/>
      <c r="B333" s="155"/>
      <c r="C333" s="252" t="s">
        <v>277</v>
      </c>
      <c r="D333" s="253"/>
      <c r="E333" s="253"/>
      <c r="F333" s="253"/>
      <c r="G333" s="253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195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2" x14ac:dyDescent="0.2">
      <c r="A334" s="154"/>
      <c r="B334" s="155"/>
      <c r="C334" s="183" t="s">
        <v>221</v>
      </c>
      <c r="D334" s="179"/>
      <c r="E334" s="180"/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197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83" t="s">
        <v>382</v>
      </c>
      <c r="D335" s="179"/>
      <c r="E335" s="180">
        <v>45.76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197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83" t="s">
        <v>231</v>
      </c>
      <c r="D336" s="179"/>
      <c r="E336" s="180"/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197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83" t="s">
        <v>382</v>
      </c>
      <c r="D337" s="179"/>
      <c r="E337" s="180">
        <v>45.76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197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83" t="s">
        <v>232</v>
      </c>
      <c r="D338" s="179"/>
      <c r="E338" s="180"/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197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83" t="s">
        <v>382</v>
      </c>
      <c r="D339" s="179"/>
      <c r="E339" s="180">
        <v>45.76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197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2" x14ac:dyDescent="0.2">
      <c r="A340" s="154"/>
      <c r="B340" s="155"/>
      <c r="C340" s="243"/>
      <c r="D340" s="244"/>
      <c r="E340" s="244"/>
      <c r="F340" s="244"/>
      <c r="G340" s="244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163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66">
        <v>20</v>
      </c>
      <c r="B341" s="167" t="s">
        <v>383</v>
      </c>
      <c r="C341" s="175" t="s">
        <v>384</v>
      </c>
      <c r="D341" s="168" t="s">
        <v>189</v>
      </c>
      <c r="E341" s="169">
        <v>71.5</v>
      </c>
      <c r="F341" s="170"/>
      <c r="G341" s="171">
        <f>ROUND(E341*F341,2)</f>
        <v>0</v>
      </c>
      <c r="H341" s="170"/>
      <c r="I341" s="171">
        <f>ROUND(E341*H341,2)</f>
        <v>0</v>
      </c>
      <c r="J341" s="170"/>
      <c r="K341" s="171">
        <f>ROUND(E341*J341,2)</f>
        <v>0</v>
      </c>
      <c r="L341" s="171">
        <v>21</v>
      </c>
      <c r="M341" s="171">
        <f>G341*(1+L341/100)</f>
        <v>0</v>
      </c>
      <c r="N341" s="169">
        <v>9.2000000000000003E-4</v>
      </c>
      <c r="O341" s="169">
        <f>ROUND(E341*N341,2)</f>
        <v>7.0000000000000007E-2</v>
      </c>
      <c r="P341" s="169">
        <v>5.3999999999999999E-2</v>
      </c>
      <c r="Q341" s="169">
        <f>ROUND(E341*P341,2)</f>
        <v>3.86</v>
      </c>
      <c r="R341" s="171" t="s">
        <v>190</v>
      </c>
      <c r="S341" s="171" t="s">
        <v>156</v>
      </c>
      <c r="T341" s="172" t="s">
        <v>191</v>
      </c>
      <c r="U341" s="157">
        <v>0.47</v>
      </c>
      <c r="V341" s="157">
        <f>ROUND(E341*U341,2)</f>
        <v>33.61</v>
      </c>
      <c r="W341" s="157"/>
      <c r="X341" s="157" t="s">
        <v>192</v>
      </c>
      <c r="Y341" s="157" t="s">
        <v>159</v>
      </c>
      <c r="Z341" s="147"/>
      <c r="AA341" s="147"/>
      <c r="AB341" s="147"/>
      <c r="AC341" s="147"/>
      <c r="AD341" s="147"/>
      <c r="AE341" s="147"/>
      <c r="AF341" s="147"/>
      <c r="AG341" s="147" t="s">
        <v>193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">
      <c r="A342" s="154"/>
      <c r="B342" s="155"/>
      <c r="C342" s="252" t="s">
        <v>277</v>
      </c>
      <c r="D342" s="253"/>
      <c r="E342" s="253"/>
      <c r="F342" s="253"/>
      <c r="G342" s="253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195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2" x14ac:dyDescent="0.2">
      <c r="A343" s="154"/>
      <c r="B343" s="155"/>
      <c r="C343" s="183" t="s">
        <v>204</v>
      </c>
      <c r="D343" s="179"/>
      <c r="E343" s="180"/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197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183" t="s">
        <v>385</v>
      </c>
      <c r="D344" s="179"/>
      <c r="E344" s="180">
        <v>71.5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197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2" x14ac:dyDescent="0.2">
      <c r="A345" s="154"/>
      <c r="B345" s="155"/>
      <c r="C345" s="243"/>
      <c r="D345" s="244"/>
      <c r="E345" s="244"/>
      <c r="F345" s="244"/>
      <c r="G345" s="244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163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66">
        <v>21</v>
      </c>
      <c r="B346" s="167" t="s">
        <v>386</v>
      </c>
      <c r="C346" s="175" t="s">
        <v>387</v>
      </c>
      <c r="D346" s="168" t="s">
        <v>189</v>
      </c>
      <c r="E346" s="169">
        <v>158</v>
      </c>
      <c r="F346" s="170"/>
      <c r="G346" s="171">
        <f>ROUND(E346*F346,2)</f>
        <v>0</v>
      </c>
      <c r="H346" s="170"/>
      <c r="I346" s="171">
        <f>ROUND(E346*H346,2)</f>
        <v>0</v>
      </c>
      <c r="J346" s="170"/>
      <c r="K346" s="171">
        <f>ROUND(E346*J346,2)</f>
        <v>0</v>
      </c>
      <c r="L346" s="171">
        <v>21</v>
      </c>
      <c r="M346" s="171">
        <f>G346*(1+L346/100)</f>
        <v>0</v>
      </c>
      <c r="N346" s="169">
        <v>1.17E-3</v>
      </c>
      <c r="O346" s="169">
        <f>ROUND(E346*N346,2)</f>
        <v>0.18</v>
      </c>
      <c r="P346" s="169">
        <v>8.7999999999999995E-2</v>
      </c>
      <c r="Q346" s="169">
        <f>ROUND(E346*P346,2)</f>
        <v>13.9</v>
      </c>
      <c r="R346" s="171" t="s">
        <v>190</v>
      </c>
      <c r="S346" s="171" t="s">
        <v>156</v>
      </c>
      <c r="T346" s="172" t="s">
        <v>191</v>
      </c>
      <c r="U346" s="157">
        <v>0.56000000000000005</v>
      </c>
      <c r="V346" s="157">
        <f>ROUND(E346*U346,2)</f>
        <v>88.48</v>
      </c>
      <c r="W346" s="157"/>
      <c r="X346" s="157" t="s">
        <v>192</v>
      </c>
      <c r="Y346" s="157" t="s">
        <v>159</v>
      </c>
      <c r="Z346" s="147"/>
      <c r="AA346" s="147"/>
      <c r="AB346" s="147"/>
      <c r="AC346" s="147"/>
      <c r="AD346" s="147"/>
      <c r="AE346" s="147"/>
      <c r="AF346" s="147"/>
      <c r="AG346" s="147" t="s">
        <v>193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155"/>
      <c r="C347" s="252" t="s">
        <v>277</v>
      </c>
      <c r="D347" s="253"/>
      <c r="E347" s="253"/>
      <c r="F347" s="253"/>
      <c r="G347" s="253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195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2" x14ac:dyDescent="0.2">
      <c r="A348" s="154"/>
      <c r="B348" s="155"/>
      <c r="C348" s="183" t="s">
        <v>204</v>
      </c>
      <c r="D348" s="179"/>
      <c r="E348" s="180"/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197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">
      <c r="A349" s="154"/>
      <c r="B349" s="155"/>
      <c r="C349" s="183" t="s">
        <v>388</v>
      </c>
      <c r="D349" s="179"/>
      <c r="E349" s="180">
        <v>38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197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83" t="s">
        <v>221</v>
      </c>
      <c r="D350" s="179"/>
      <c r="E350" s="180"/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197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4"/>
      <c r="B351" s="155"/>
      <c r="C351" s="183" t="s">
        <v>389</v>
      </c>
      <c r="D351" s="179"/>
      <c r="E351" s="180">
        <v>40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197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4"/>
      <c r="B352" s="155"/>
      <c r="C352" s="183" t="s">
        <v>231</v>
      </c>
      <c r="D352" s="179"/>
      <c r="E352" s="180"/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197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83" t="s">
        <v>389</v>
      </c>
      <c r="D353" s="179"/>
      <c r="E353" s="180">
        <v>40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197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83" t="s">
        <v>232</v>
      </c>
      <c r="D354" s="179"/>
      <c r="E354" s="180"/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197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83" t="s">
        <v>389</v>
      </c>
      <c r="D355" s="179"/>
      <c r="E355" s="180">
        <v>40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197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2" x14ac:dyDescent="0.2">
      <c r="A356" s="154"/>
      <c r="B356" s="155"/>
      <c r="C356" s="243"/>
      <c r="D356" s="244"/>
      <c r="E356" s="244"/>
      <c r="F356" s="244"/>
      <c r="G356" s="244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163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66">
        <v>22</v>
      </c>
      <c r="B357" s="167" t="s">
        <v>390</v>
      </c>
      <c r="C357" s="175" t="s">
        <v>391</v>
      </c>
      <c r="D357" s="168" t="s">
        <v>189</v>
      </c>
      <c r="E357" s="169">
        <v>4.18</v>
      </c>
      <c r="F357" s="170"/>
      <c r="G357" s="171">
        <f>ROUND(E357*F357,2)</f>
        <v>0</v>
      </c>
      <c r="H357" s="170"/>
      <c r="I357" s="171">
        <f>ROUND(E357*H357,2)</f>
        <v>0</v>
      </c>
      <c r="J357" s="170"/>
      <c r="K357" s="171">
        <f>ROUND(E357*J357,2)</f>
        <v>0</v>
      </c>
      <c r="L357" s="171">
        <v>21</v>
      </c>
      <c r="M357" s="171">
        <f>G357*(1+L357/100)</f>
        <v>0</v>
      </c>
      <c r="N357" s="169">
        <v>1E-3</v>
      </c>
      <c r="O357" s="169">
        <f>ROUND(E357*N357,2)</f>
        <v>0</v>
      </c>
      <c r="P357" s="169">
        <v>6.7000000000000004E-2</v>
      </c>
      <c r="Q357" s="169">
        <f>ROUND(E357*P357,2)</f>
        <v>0.28000000000000003</v>
      </c>
      <c r="R357" s="171" t="s">
        <v>190</v>
      </c>
      <c r="S357" s="171" t="s">
        <v>156</v>
      </c>
      <c r="T357" s="172" t="s">
        <v>191</v>
      </c>
      <c r="U357" s="157">
        <v>0.53</v>
      </c>
      <c r="V357" s="157">
        <f>ROUND(E357*U357,2)</f>
        <v>2.2200000000000002</v>
      </c>
      <c r="W357" s="157"/>
      <c r="X357" s="157" t="s">
        <v>192</v>
      </c>
      <c r="Y357" s="157" t="s">
        <v>159</v>
      </c>
      <c r="Z357" s="147"/>
      <c r="AA357" s="147"/>
      <c r="AB357" s="147"/>
      <c r="AC357" s="147"/>
      <c r="AD357" s="147"/>
      <c r="AE357" s="147"/>
      <c r="AF357" s="147"/>
      <c r="AG357" s="147" t="s">
        <v>193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2" x14ac:dyDescent="0.2">
      <c r="A358" s="154"/>
      <c r="B358" s="155"/>
      <c r="C358" s="252" t="s">
        <v>277</v>
      </c>
      <c r="D358" s="253"/>
      <c r="E358" s="253"/>
      <c r="F358" s="253"/>
      <c r="G358" s="253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195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183" t="s">
        <v>392</v>
      </c>
      <c r="D359" s="179"/>
      <c r="E359" s="180">
        <v>4.18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197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2" x14ac:dyDescent="0.2">
      <c r="A360" s="154"/>
      <c r="B360" s="155"/>
      <c r="C360" s="243"/>
      <c r="D360" s="244"/>
      <c r="E360" s="244"/>
      <c r="F360" s="244"/>
      <c r="G360" s="244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163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66">
        <v>23</v>
      </c>
      <c r="B361" s="167" t="s">
        <v>393</v>
      </c>
      <c r="C361" s="175" t="s">
        <v>394</v>
      </c>
      <c r="D361" s="168" t="s">
        <v>297</v>
      </c>
      <c r="E361" s="169">
        <v>27</v>
      </c>
      <c r="F361" s="170"/>
      <c r="G361" s="171">
        <f>ROUND(E361*F361,2)</f>
        <v>0</v>
      </c>
      <c r="H361" s="170"/>
      <c r="I361" s="171">
        <f>ROUND(E361*H361,2)</f>
        <v>0</v>
      </c>
      <c r="J361" s="170"/>
      <c r="K361" s="171">
        <f>ROUND(E361*J361,2)</f>
        <v>0</v>
      </c>
      <c r="L361" s="171">
        <v>21</v>
      </c>
      <c r="M361" s="171">
        <f>G361*(1+L361/100)</f>
        <v>0</v>
      </c>
      <c r="N361" s="169">
        <v>0</v>
      </c>
      <c r="O361" s="169">
        <f>ROUND(E361*N361,2)</f>
        <v>0</v>
      </c>
      <c r="P361" s="169">
        <v>0</v>
      </c>
      <c r="Q361" s="169">
        <f>ROUND(E361*P361,2)</f>
        <v>0</v>
      </c>
      <c r="R361" s="171" t="s">
        <v>190</v>
      </c>
      <c r="S361" s="171" t="s">
        <v>156</v>
      </c>
      <c r="T361" s="172" t="s">
        <v>191</v>
      </c>
      <c r="U361" s="157">
        <v>0.06</v>
      </c>
      <c r="V361" s="157">
        <f>ROUND(E361*U361,2)</f>
        <v>1.62</v>
      </c>
      <c r="W361" s="157"/>
      <c r="X361" s="157" t="s">
        <v>192</v>
      </c>
      <c r="Y361" s="157" t="s">
        <v>159</v>
      </c>
      <c r="Z361" s="147"/>
      <c r="AA361" s="147"/>
      <c r="AB361" s="147"/>
      <c r="AC361" s="147"/>
      <c r="AD361" s="147"/>
      <c r="AE361" s="147"/>
      <c r="AF361" s="147"/>
      <c r="AG361" s="147" t="s">
        <v>193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">
      <c r="A362" s="154"/>
      <c r="B362" s="155"/>
      <c r="C362" s="252" t="s">
        <v>395</v>
      </c>
      <c r="D362" s="253"/>
      <c r="E362" s="253"/>
      <c r="F362" s="253"/>
      <c r="G362" s="253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195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2" x14ac:dyDescent="0.2">
      <c r="A363" s="154"/>
      <c r="B363" s="155"/>
      <c r="C363" s="183" t="s">
        <v>237</v>
      </c>
      <c r="D363" s="179"/>
      <c r="E363" s="180"/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197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83" t="s">
        <v>396</v>
      </c>
      <c r="D364" s="179"/>
      <c r="E364" s="180">
        <v>27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197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2" x14ac:dyDescent="0.2">
      <c r="A365" s="154"/>
      <c r="B365" s="155"/>
      <c r="C365" s="243"/>
      <c r="D365" s="244"/>
      <c r="E365" s="244"/>
      <c r="F365" s="244"/>
      <c r="G365" s="244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163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ht="33.75" outlineLevel="1" x14ac:dyDescent="0.2">
      <c r="A366" s="166">
        <v>24</v>
      </c>
      <c r="B366" s="167" t="s">
        <v>397</v>
      </c>
      <c r="C366" s="175" t="s">
        <v>398</v>
      </c>
      <c r="D366" s="168" t="s">
        <v>189</v>
      </c>
      <c r="E366" s="169">
        <v>14.077500000000001</v>
      </c>
      <c r="F366" s="170"/>
      <c r="G366" s="171">
        <f>ROUND(E366*F366,2)</f>
        <v>0</v>
      </c>
      <c r="H366" s="170"/>
      <c r="I366" s="171">
        <f>ROUND(E366*H366,2)</f>
        <v>0</v>
      </c>
      <c r="J366" s="170"/>
      <c r="K366" s="171">
        <f>ROUND(E366*J366,2)</f>
        <v>0</v>
      </c>
      <c r="L366" s="171">
        <v>21</v>
      </c>
      <c r="M366" s="171">
        <f>G366*(1+L366/100)</f>
        <v>0</v>
      </c>
      <c r="N366" s="169">
        <v>3.0400000000000002E-3</v>
      </c>
      <c r="O366" s="169">
        <f>ROUND(E366*N366,2)</f>
        <v>0.04</v>
      </c>
      <c r="P366" s="169">
        <v>6.5000000000000002E-2</v>
      </c>
      <c r="Q366" s="169">
        <f>ROUND(E366*P366,2)</f>
        <v>0.92</v>
      </c>
      <c r="R366" s="171" t="s">
        <v>190</v>
      </c>
      <c r="S366" s="171" t="s">
        <v>156</v>
      </c>
      <c r="T366" s="172" t="s">
        <v>191</v>
      </c>
      <c r="U366" s="157">
        <v>0.91</v>
      </c>
      <c r="V366" s="157">
        <f>ROUND(E366*U366,2)</f>
        <v>12.81</v>
      </c>
      <c r="W366" s="157"/>
      <c r="X366" s="157" t="s">
        <v>192</v>
      </c>
      <c r="Y366" s="157" t="s">
        <v>159</v>
      </c>
      <c r="Z366" s="147"/>
      <c r="AA366" s="147"/>
      <c r="AB366" s="147"/>
      <c r="AC366" s="147"/>
      <c r="AD366" s="147"/>
      <c r="AE366" s="147"/>
      <c r="AF366" s="147"/>
      <c r="AG366" s="147" t="s">
        <v>193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2" x14ac:dyDescent="0.2">
      <c r="A367" s="154"/>
      <c r="B367" s="155"/>
      <c r="C367" s="183" t="s">
        <v>237</v>
      </c>
      <c r="D367" s="179"/>
      <c r="E367" s="180"/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197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">
      <c r="A368" s="154"/>
      <c r="B368" s="155"/>
      <c r="C368" s="183" t="s">
        <v>399</v>
      </c>
      <c r="D368" s="179"/>
      <c r="E368" s="180">
        <v>12.65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197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4"/>
      <c r="B369" s="155"/>
      <c r="C369" s="183" t="s">
        <v>379</v>
      </c>
      <c r="D369" s="179"/>
      <c r="E369" s="180">
        <v>0.82499999999999996</v>
      </c>
      <c r="F369" s="157"/>
      <c r="G369" s="157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7"/>
      <c r="AA369" s="147"/>
      <c r="AB369" s="147"/>
      <c r="AC369" s="147"/>
      <c r="AD369" s="147"/>
      <c r="AE369" s="147"/>
      <c r="AF369" s="147"/>
      <c r="AG369" s="147" t="s">
        <v>197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4"/>
      <c r="B370" s="155"/>
      <c r="C370" s="183" t="s">
        <v>400</v>
      </c>
      <c r="D370" s="179"/>
      <c r="E370" s="180">
        <v>0.60250000000000004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197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">
      <c r="A371" s="154"/>
      <c r="B371" s="155"/>
      <c r="C371" s="184" t="s">
        <v>220</v>
      </c>
      <c r="D371" s="181"/>
      <c r="E371" s="182">
        <v>14.077500000000001</v>
      </c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197</v>
      </c>
      <c r="AH371" s="147">
        <v>1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2" x14ac:dyDescent="0.2">
      <c r="A372" s="154"/>
      <c r="B372" s="155"/>
      <c r="C372" s="243"/>
      <c r="D372" s="244"/>
      <c r="E372" s="244"/>
      <c r="F372" s="244"/>
      <c r="G372" s="244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163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ht="33.75" outlineLevel="1" x14ac:dyDescent="0.2">
      <c r="A373" s="166">
        <v>25</v>
      </c>
      <c r="B373" s="167" t="s">
        <v>401</v>
      </c>
      <c r="C373" s="175" t="s">
        <v>402</v>
      </c>
      <c r="D373" s="168" t="s">
        <v>189</v>
      </c>
      <c r="E373" s="169">
        <v>38</v>
      </c>
      <c r="F373" s="170"/>
      <c r="G373" s="171">
        <f>ROUND(E373*F373,2)</f>
        <v>0</v>
      </c>
      <c r="H373" s="170"/>
      <c r="I373" s="171">
        <f>ROUND(E373*H373,2)</f>
        <v>0</v>
      </c>
      <c r="J373" s="170"/>
      <c r="K373" s="171">
        <f>ROUND(E373*J373,2)</f>
        <v>0</v>
      </c>
      <c r="L373" s="171">
        <v>21</v>
      </c>
      <c r="M373" s="171">
        <f>G373*(1+L373/100)</f>
        <v>0</v>
      </c>
      <c r="N373" s="169">
        <v>1.17E-3</v>
      </c>
      <c r="O373" s="169">
        <f>ROUND(E373*N373,2)</f>
        <v>0.04</v>
      </c>
      <c r="P373" s="169">
        <v>7.5999999999999998E-2</v>
      </c>
      <c r="Q373" s="169">
        <f>ROUND(E373*P373,2)</f>
        <v>2.89</v>
      </c>
      <c r="R373" s="171" t="s">
        <v>190</v>
      </c>
      <c r="S373" s="171" t="s">
        <v>156</v>
      </c>
      <c r="T373" s="172" t="s">
        <v>191</v>
      </c>
      <c r="U373" s="157">
        <v>0.94</v>
      </c>
      <c r="V373" s="157">
        <f>ROUND(E373*U373,2)</f>
        <v>35.72</v>
      </c>
      <c r="W373" s="157"/>
      <c r="X373" s="157" t="s">
        <v>192</v>
      </c>
      <c r="Y373" s="157" t="s">
        <v>159</v>
      </c>
      <c r="Z373" s="147"/>
      <c r="AA373" s="147"/>
      <c r="AB373" s="147"/>
      <c r="AC373" s="147"/>
      <c r="AD373" s="147"/>
      <c r="AE373" s="147"/>
      <c r="AF373" s="147"/>
      <c r="AG373" s="147" t="s">
        <v>193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2" x14ac:dyDescent="0.2">
      <c r="A374" s="154"/>
      <c r="B374" s="155"/>
      <c r="C374" s="183" t="s">
        <v>237</v>
      </c>
      <c r="D374" s="179"/>
      <c r="E374" s="180"/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197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4"/>
      <c r="B375" s="155"/>
      <c r="C375" s="183" t="s">
        <v>388</v>
      </c>
      <c r="D375" s="179"/>
      <c r="E375" s="180">
        <v>38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197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2" x14ac:dyDescent="0.2">
      <c r="A376" s="154"/>
      <c r="B376" s="155"/>
      <c r="C376" s="243"/>
      <c r="D376" s="244"/>
      <c r="E376" s="244"/>
      <c r="F376" s="244"/>
      <c r="G376" s="244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163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x14ac:dyDescent="0.2">
      <c r="A377" s="159" t="s">
        <v>151</v>
      </c>
      <c r="B377" s="160" t="s">
        <v>101</v>
      </c>
      <c r="C377" s="174" t="s">
        <v>102</v>
      </c>
      <c r="D377" s="161"/>
      <c r="E377" s="162"/>
      <c r="F377" s="163"/>
      <c r="G377" s="163">
        <f>SUMIF(AG378:AG383,"&lt;&gt;NOR",G378:G383)</f>
        <v>0</v>
      </c>
      <c r="H377" s="163"/>
      <c r="I377" s="163">
        <f>SUM(I378:I383)</f>
        <v>0</v>
      </c>
      <c r="J377" s="163"/>
      <c r="K377" s="163">
        <f>SUM(K378:K383)</f>
        <v>0</v>
      </c>
      <c r="L377" s="163"/>
      <c r="M377" s="163">
        <f>SUM(M378:M383)</f>
        <v>0</v>
      </c>
      <c r="N377" s="162"/>
      <c r="O377" s="162">
        <f>SUM(O378:O383)</f>
        <v>0</v>
      </c>
      <c r="P377" s="162"/>
      <c r="Q377" s="162">
        <f>SUM(Q378:Q383)</f>
        <v>0</v>
      </c>
      <c r="R377" s="163"/>
      <c r="S377" s="163"/>
      <c r="T377" s="164"/>
      <c r="U377" s="158"/>
      <c r="V377" s="158">
        <f>SUM(V378:V383)</f>
        <v>1.1100000000000001</v>
      </c>
      <c r="W377" s="158"/>
      <c r="X377" s="158"/>
      <c r="Y377" s="158"/>
      <c r="AG377" t="s">
        <v>152</v>
      </c>
    </row>
    <row r="378" spans="1:60" outlineLevel="1" x14ac:dyDescent="0.2">
      <c r="A378" s="166">
        <v>26</v>
      </c>
      <c r="B378" s="167" t="s">
        <v>403</v>
      </c>
      <c r="C378" s="175" t="s">
        <v>404</v>
      </c>
      <c r="D378" s="168" t="s">
        <v>303</v>
      </c>
      <c r="E378" s="169">
        <v>3.5074700000000001</v>
      </c>
      <c r="F378" s="170"/>
      <c r="G378" s="171">
        <f>ROUND(E378*F378,2)</f>
        <v>0</v>
      </c>
      <c r="H378" s="170"/>
      <c r="I378" s="171">
        <f>ROUND(E378*H378,2)</f>
        <v>0</v>
      </c>
      <c r="J378" s="170"/>
      <c r="K378" s="171">
        <f>ROUND(E378*J378,2)</f>
        <v>0</v>
      </c>
      <c r="L378" s="171">
        <v>21</v>
      </c>
      <c r="M378" s="171">
        <f>G378*(1+L378/100)</f>
        <v>0</v>
      </c>
      <c r="N378" s="169">
        <v>0</v>
      </c>
      <c r="O378" s="169">
        <f>ROUND(E378*N378,2)</f>
        <v>0</v>
      </c>
      <c r="P378" s="169">
        <v>0</v>
      </c>
      <c r="Q378" s="169">
        <f>ROUND(E378*P378,2)</f>
        <v>0</v>
      </c>
      <c r="R378" s="171" t="s">
        <v>405</v>
      </c>
      <c r="S378" s="171" t="s">
        <v>156</v>
      </c>
      <c r="T378" s="172" t="s">
        <v>191</v>
      </c>
      <c r="U378" s="157">
        <v>0.317</v>
      </c>
      <c r="V378" s="157">
        <f>ROUND(E378*U378,2)</f>
        <v>1.1100000000000001</v>
      </c>
      <c r="W378" s="157"/>
      <c r="X378" s="157" t="s">
        <v>406</v>
      </c>
      <c r="Y378" s="157" t="s">
        <v>159</v>
      </c>
      <c r="Z378" s="147"/>
      <c r="AA378" s="147"/>
      <c r="AB378" s="147"/>
      <c r="AC378" s="147"/>
      <c r="AD378" s="147"/>
      <c r="AE378" s="147"/>
      <c r="AF378" s="147"/>
      <c r="AG378" s="147" t="s">
        <v>407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22.5" outlineLevel="2" x14ac:dyDescent="0.2">
      <c r="A379" s="154"/>
      <c r="B379" s="155"/>
      <c r="C379" s="252" t="s">
        <v>408</v>
      </c>
      <c r="D379" s="253"/>
      <c r="E379" s="253"/>
      <c r="F379" s="253"/>
      <c r="G379" s="253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195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73" t="str">
        <f>C379</f>
        <v>přesun hmot pro budovy občanské výstavby (JKSO 801), budovy pro bydlení (JKSO 803) budovy pro výrobu a služby (JKSO 812) s nosnou svislou konstrukcí zděnou z cihel nebo tvárnic nebo kovovou</v>
      </c>
      <c r="BB379" s="147"/>
      <c r="BC379" s="147"/>
      <c r="BD379" s="147"/>
      <c r="BE379" s="147"/>
      <c r="BF379" s="147"/>
      <c r="BG379" s="147"/>
      <c r="BH379" s="147"/>
    </row>
    <row r="380" spans="1:60" outlineLevel="2" x14ac:dyDescent="0.2">
      <c r="A380" s="154"/>
      <c r="B380" s="155"/>
      <c r="C380" s="183" t="s">
        <v>409</v>
      </c>
      <c r="D380" s="179"/>
      <c r="E380" s="180"/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197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">
      <c r="A381" s="154"/>
      <c r="B381" s="155"/>
      <c r="C381" s="183" t="s">
        <v>410</v>
      </c>
      <c r="D381" s="179"/>
      <c r="E381" s="180"/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197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3" x14ac:dyDescent="0.2">
      <c r="A382" s="154"/>
      <c r="B382" s="155"/>
      <c r="C382" s="183" t="s">
        <v>411</v>
      </c>
      <c r="D382" s="179"/>
      <c r="E382" s="180">
        <v>3.5074700000000001</v>
      </c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197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4"/>
      <c r="B383" s="155"/>
      <c r="C383" s="243"/>
      <c r="D383" s="244"/>
      <c r="E383" s="244"/>
      <c r="F383" s="244"/>
      <c r="G383" s="244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163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x14ac:dyDescent="0.2">
      <c r="A384" s="159" t="s">
        <v>151</v>
      </c>
      <c r="B384" s="160" t="s">
        <v>103</v>
      </c>
      <c r="C384" s="174" t="s">
        <v>104</v>
      </c>
      <c r="D384" s="161"/>
      <c r="E384" s="162"/>
      <c r="F384" s="163"/>
      <c r="G384" s="163">
        <f>SUMIF(AG385:AG386,"&lt;&gt;NOR",G385:G386)</f>
        <v>0</v>
      </c>
      <c r="H384" s="163"/>
      <c r="I384" s="163">
        <f>SUM(I385:I386)</f>
        <v>0</v>
      </c>
      <c r="J384" s="163"/>
      <c r="K384" s="163">
        <f>SUM(K385:K386)</f>
        <v>0</v>
      </c>
      <c r="L384" s="163"/>
      <c r="M384" s="163">
        <f>SUM(M385:M386)</f>
        <v>0</v>
      </c>
      <c r="N384" s="162"/>
      <c r="O384" s="162">
        <f>SUM(O385:O386)</f>
        <v>0</v>
      </c>
      <c r="P384" s="162"/>
      <c r="Q384" s="162">
        <f>SUM(Q385:Q386)</f>
        <v>0</v>
      </c>
      <c r="R384" s="163"/>
      <c r="S384" s="163"/>
      <c r="T384" s="164"/>
      <c r="U384" s="158"/>
      <c r="V384" s="158">
        <f>SUM(V385:V386)</f>
        <v>0</v>
      </c>
      <c r="W384" s="158"/>
      <c r="X384" s="158"/>
      <c r="Y384" s="158"/>
      <c r="AG384" t="s">
        <v>152</v>
      </c>
    </row>
    <row r="385" spans="1:60" outlineLevel="1" x14ac:dyDescent="0.2">
      <c r="A385" s="166">
        <v>27</v>
      </c>
      <c r="B385" s="167" t="s">
        <v>412</v>
      </c>
      <c r="C385" s="175" t="s">
        <v>413</v>
      </c>
      <c r="D385" s="168" t="s">
        <v>414</v>
      </c>
      <c r="E385" s="169">
        <v>1</v>
      </c>
      <c r="F385" s="170"/>
      <c r="G385" s="171">
        <f>ROUND(E385*F385,2)</f>
        <v>0</v>
      </c>
      <c r="H385" s="170"/>
      <c r="I385" s="171">
        <f>ROUND(E385*H385,2)</f>
        <v>0</v>
      </c>
      <c r="J385" s="170"/>
      <c r="K385" s="171">
        <f>ROUND(E385*J385,2)</f>
        <v>0</v>
      </c>
      <c r="L385" s="171">
        <v>21</v>
      </c>
      <c r="M385" s="171">
        <f>G385*(1+L385/100)</f>
        <v>0</v>
      </c>
      <c r="N385" s="169">
        <v>0</v>
      </c>
      <c r="O385" s="169">
        <f>ROUND(E385*N385,2)</f>
        <v>0</v>
      </c>
      <c r="P385" s="169">
        <v>0</v>
      </c>
      <c r="Q385" s="169">
        <f>ROUND(E385*P385,2)</f>
        <v>0</v>
      </c>
      <c r="R385" s="171"/>
      <c r="S385" s="171" t="s">
        <v>415</v>
      </c>
      <c r="T385" s="172" t="s">
        <v>157</v>
      </c>
      <c r="U385" s="157">
        <v>0</v>
      </c>
      <c r="V385" s="157">
        <f>ROUND(E385*U385,2)</f>
        <v>0</v>
      </c>
      <c r="W385" s="157"/>
      <c r="X385" s="157" t="s">
        <v>192</v>
      </c>
      <c r="Y385" s="157" t="s">
        <v>159</v>
      </c>
      <c r="Z385" s="147"/>
      <c r="AA385" s="147"/>
      <c r="AB385" s="147"/>
      <c r="AC385" s="147"/>
      <c r="AD385" s="147"/>
      <c r="AE385" s="147"/>
      <c r="AF385" s="147"/>
      <c r="AG385" s="147" t="s">
        <v>193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">
      <c r="A386" s="154"/>
      <c r="B386" s="155"/>
      <c r="C386" s="254"/>
      <c r="D386" s="255"/>
      <c r="E386" s="255"/>
      <c r="F386" s="255"/>
      <c r="G386" s="255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163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x14ac:dyDescent="0.2">
      <c r="A387" s="159" t="s">
        <v>151</v>
      </c>
      <c r="B387" s="160" t="s">
        <v>105</v>
      </c>
      <c r="C387" s="174" t="s">
        <v>106</v>
      </c>
      <c r="D387" s="161"/>
      <c r="E387" s="162"/>
      <c r="F387" s="163"/>
      <c r="G387" s="163">
        <f>SUMIF(AG388:AG389,"&lt;&gt;NOR",G388:G389)</f>
        <v>0</v>
      </c>
      <c r="H387" s="163"/>
      <c r="I387" s="163">
        <f>SUM(I388:I389)</f>
        <v>0</v>
      </c>
      <c r="J387" s="163"/>
      <c r="K387" s="163">
        <f>SUM(K388:K389)</f>
        <v>0</v>
      </c>
      <c r="L387" s="163"/>
      <c r="M387" s="163">
        <f>SUM(M388:M389)</f>
        <v>0</v>
      </c>
      <c r="N387" s="162"/>
      <c r="O387" s="162">
        <f>SUM(O388:O389)</f>
        <v>0</v>
      </c>
      <c r="P387" s="162"/>
      <c r="Q387" s="162">
        <f>SUM(Q388:Q389)</f>
        <v>0</v>
      </c>
      <c r="R387" s="163"/>
      <c r="S387" s="163"/>
      <c r="T387" s="164"/>
      <c r="U387" s="158"/>
      <c r="V387" s="158">
        <f>SUM(V388:V389)</f>
        <v>0</v>
      </c>
      <c r="W387" s="158"/>
      <c r="X387" s="158"/>
      <c r="Y387" s="158"/>
      <c r="AG387" t="s">
        <v>152</v>
      </c>
    </row>
    <row r="388" spans="1:60" outlineLevel="1" x14ac:dyDescent="0.2">
      <c r="A388" s="166">
        <v>28</v>
      </c>
      <c r="B388" s="167" t="s">
        <v>416</v>
      </c>
      <c r="C388" s="175" t="s">
        <v>417</v>
      </c>
      <c r="D388" s="168" t="s">
        <v>414</v>
      </c>
      <c r="E388" s="169">
        <v>1</v>
      </c>
      <c r="F388" s="170"/>
      <c r="G388" s="171">
        <f>ROUND(E388*F388,2)</f>
        <v>0</v>
      </c>
      <c r="H388" s="170"/>
      <c r="I388" s="171">
        <f>ROUND(E388*H388,2)</f>
        <v>0</v>
      </c>
      <c r="J388" s="170"/>
      <c r="K388" s="171">
        <f>ROUND(E388*J388,2)</f>
        <v>0</v>
      </c>
      <c r="L388" s="171">
        <v>21</v>
      </c>
      <c r="M388" s="171">
        <f>G388*(1+L388/100)</f>
        <v>0</v>
      </c>
      <c r="N388" s="169">
        <v>0</v>
      </c>
      <c r="O388" s="169">
        <f>ROUND(E388*N388,2)</f>
        <v>0</v>
      </c>
      <c r="P388" s="169">
        <v>0</v>
      </c>
      <c r="Q388" s="169">
        <f>ROUND(E388*P388,2)</f>
        <v>0</v>
      </c>
      <c r="R388" s="171"/>
      <c r="S388" s="171" t="s">
        <v>415</v>
      </c>
      <c r="T388" s="172" t="s">
        <v>157</v>
      </c>
      <c r="U388" s="157">
        <v>0</v>
      </c>
      <c r="V388" s="157">
        <f>ROUND(E388*U388,2)</f>
        <v>0</v>
      </c>
      <c r="W388" s="157"/>
      <c r="X388" s="157" t="s">
        <v>192</v>
      </c>
      <c r="Y388" s="157" t="s">
        <v>159</v>
      </c>
      <c r="Z388" s="147"/>
      <c r="AA388" s="147"/>
      <c r="AB388" s="147"/>
      <c r="AC388" s="147"/>
      <c r="AD388" s="147"/>
      <c r="AE388" s="147"/>
      <c r="AF388" s="147"/>
      <c r="AG388" s="147" t="s">
        <v>193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2" x14ac:dyDescent="0.2">
      <c r="A389" s="154"/>
      <c r="B389" s="155"/>
      <c r="C389" s="254"/>
      <c r="D389" s="255"/>
      <c r="E389" s="255"/>
      <c r="F389" s="255"/>
      <c r="G389" s="255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163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x14ac:dyDescent="0.2">
      <c r="A390" s="159" t="s">
        <v>151</v>
      </c>
      <c r="B390" s="160" t="s">
        <v>107</v>
      </c>
      <c r="C390" s="174" t="s">
        <v>108</v>
      </c>
      <c r="D390" s="161"/>
      <c r="E390" s="162"/>
      <c r="F390" s="163"/>
      <c r="G390" s="163">
        <f>SUMIF(AG391:AG501,"&lt;&gt;NOR",G391:G501)</f>
        <v>0</v>
      </c>
      <c r="H390" s="163"/>
      <c r="I390" s="163">
        <f>SUM(I391:I501)</f>
        <v>0</v>
      </c>
      <c r="J390" s="163"/>
      <c r="K390" s="163">
        <f>SUM(K391:K501)</f>
        <v>0</v>
      </c>
      <c r="L390" s="163"/>
      <c r="M390" s="163">
        <f>SUM(M391:M501)</f>
        <v>0</v>
      </c>
      <c r="N390" s="162"/>
      <c r="O390" s="162">
        <f>SUM(O391:O501)</f>
        <v>0.53</v>
      </c>
      <c r="P390" s="162"/>
      <c r="Q390" s="162">
        <f>SUM(Q391:Q501)</f>
        <v>170.07</v>
      </c>
      <c r="R390" s="163"/>
      <c r="S390" s="163"/>
      <c r="T390" s="164"/>
      <c r="U390" s="158"/>
      <c r="V390" s="158">
        <f>SUM(V391:V501)</f>
        <v>767.35</v>
      </c>
      <c r="W390" s="158"/>
      <c r="X390" s="158"/>
      <c r="Y390" s="158"/>
      <c r="AG390" t="s">
        <v>152</v>
      </c>
    </row>
    <row r="391" spans="1:60" outlineLevel="1" x14ac:dyDescent="0.2">
      <c r="A391" s="166">
        <v>29</v>
      </c>
      <c r="B391" s="167" t="s">
        <v>418</v>
      </c>
      <c r="C391" s="175" t="s">
        <v>419</v>
      </c>
      <c r="D391" s="168" t="s">
        <v>189</v>
      </c>
      <c r="E391" s="169">
        <v>1410.9065000000001</v>
      </c>
      <c r="F391" s="170"/>
      <c r="G391" s="171">
        <f>ROUND(E391*F391,2)</f>
        <v>0</v>
      </c>
      <c r="H391" s="170"/>
      <c r="I391" s="171">
        <f>ROUND(E391*H391,2)</f>
        <v>0</v>
      </c>
      <c r="J391" s="170"/>
      <c r="K391" s="171">
        <f>ROUND(E391*J391,2)</f>
        <v>0</v>
      </c>
      <c r="L391" s="171">
        <v>21</v>
      </c>
      <c r="M391" s="171">
        <f>G391*(1+L391/100)</f>
        <v>0</v>
      </c>
      <c r="N391" s="169">
        <v>0</v>
      </c>
      <c r="O391" s="169">
        <f>ROUND(E391*N391,2)</f>
        <v>0</v>
      </c>
      <c r="P391" s="169">
        <v>1.4E-2</v>
      </c>
      <c r="Q391" s="169">
        <f>ROUND(E391*P391,2)</f>
        <v>19.75</v>
      </c>
      <c r="R391" s="171" t="s">
        <v>420</v>
      </c>
      <c r="S391" s="171" t="s">
        <v>156</v>
      </c>
      <c r="T391" s="172" t="s">
        <v>191</v>
      </c>
      <c r="U391" s="157">
        <v>0.08</v>
      </c>
      <c r="V391" s="157">
        <f>ROUND(E391*U391,2)</f>
        <v>112.87</v>
      </c>
      <c r="W391" s="157"/>
      <c r="X391" s="157" t="s">
        <v>192</v>
      </c>
      <c r="Y391" s="157" t="s">
        <v>159</v>
      </c>
      <c r="Z391" s="147"/>
      <c r="AA391" s="147"/>
      <c r="AB391" s="147"/>
      <c r="AC391" s="147"/>
      <c r="AD391" s="147"/>
      <c r="AE391" s="147"/>
      <c r="AF391" s="147"/>
      <c r="AG391" s="147" t="s">
        <v>193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2" x14ac:dyDescent="0.2">
      <c r="A392" s="154"/>
      <c r="B392" s="155"/>
      <c r="C392" s="183" t="s">
        <v>279</v>
      </c>
      <c r="D392" s="179"/>
      <c r="E392" s="180"/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197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">
      <c r="A393" s="154"/>
      <c r="B393" s="155"/>
      <c r="C393" s="183" t="s">
        <v>421</v>
      </c>
      <c r="D393" s="179"/>
      <c r="E393" s="180">
        <v>23.905999999999999</v>
      </c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197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3" x14ac:dyDescent="0.2">
      <c r="A394" s="154"/>
      <c r="B394" s="155"/>
      <c r="C394" s="183" t="s">
        <v>422</v>
      </c>
      <c r="D394" s="179"/>
      <c r="E394" s="180">
        <v>62.252499999999998</v>
      </c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197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3" x14ac:dyDescent="0.2">
      <c r="A395" s="154"/>
      <c r="B395" s="155"/>
      <c r="C395" s="183" t="s">
        <v>423</v>
      </c>
      <c r="D395" s="179"/>
      <c r="E395" s="180">
        <v>66.144999999999996</v>
      </c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197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4"/>
      <c r="B396" s="155"/>
      <c r="C396" s="183" t="s">
        <v>424</v>
      </c>
      <c r="D396" s="179"/>
      <c r="E396" s="180">
        <v>39.581000000000003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197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3" x14ac:dyDescent="0.2">
      <c r="A397" s="154"/>
      <c r="B397" s="155"/>
      <c r="C397" s="183" t="s">
        <v>425</v>
      </c>
      <c r="D397" s="179"/>
      <c r="E397" s="180">
        <v>31.9511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197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4"/>
      <c r="B398" s="155"/>
      <c r="C398" s="183" t="s">
        <v>426</v>
      </c>
      <c r="D398" s="179"/>
      <c r="E398" s="180">
        <v>37.057250000000003</v>
      </c>
      <c r="F398" s="157"/>
      <c r="G398" s="15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197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3" x14ac:dyDescent="0.2">
      <c r="A399" s="154"/>
      <c r="B399" s="155"/>
      <c r="C399" s="183" t="s">
        <v>427</v>
      </c>
      <c r="D399" s="179"/>
      <c r="E399" s="180">
        <v>30.816400000000002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197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4"/>
      <c r="B400" s="155"/>
      <c r="C400" s="184" t="s">
        <v>220</v>
      </c>
      <c r="D400" s="181"/>
      <c r="E400" s="182">
        <v>291.70925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197</v>
      </c>
      <c r="AH400" s="147">
        <v>1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">
      <c r="A401" s="154"/>
      <c r="B401" s="155"/>
      <c r="C401" s="183" t="s">
        <v>281</v>
      </c>
      <c r="D401" s="179"/>
      <c r="E401" s="180"/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197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183" t="s">
        <v>428</v>
      </c>
      <c r="D402" s="179"/>
      <c r="E402" s="180">
        <v>10.35</v>
      </c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197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183" t="s">
        <v>429</v>
      </c>
      <c r="D403" s="179"/>
      <c r="E403" s="180">
        <v>60.027500000000003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197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3" x14ac:dyDescent="0.2">
      <c r="A404" s="154"/>
      <c r="B404" s="155"/>
      <c r="C404" s="183" t="s">
        <v>422</v>
      </c>
      <c r="D404" s="179"/>
      <c r="E404" s="180">
        <v>62.252499999999998</v>
      </c>
      <c r="F404" s="157"/>
      <c r="G404" s="157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7"/>
      <c r="AA404" s="147"/>
      <c r="AB404" s="147"/>
      <c r="AC404" s="147"/>
      <c r="AD404" s="147"/>
      <c r="AE404" s="147"/>
      <c r="AF404" s="147"/>
      <c r="AG404" s="147" t="s">
        <v>197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3" x14ac:dyDescent="0.2">
      <c r="A405" s="154"/>
      <c r="B405" s="155"/>
      <c r="C405" s="183" t="s">
        <v>425</v>
      </c>
      <c r="D405" s="179"/>
      <c r="E405" s="180">
        <v>31.9511</v>
      </c>
      <c r="F405" s="157"/>
      <c r="G405" s="157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197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4"/>
      <c r="B406" s="155"/>
      <c r="C406" s="183" t="s">
        <v>426</v>
      </c>
      <c r="D406" s="179"/>
      <c r="E406" s="180">
        <v>37.057250000000003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197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4"/>
      <c r="B407" s="155"/>
      <c r="C407" s="183" t="s">
        <v>427</v>
      </c>
      <c r="D407" s="179"/>
      <c r="E407" s="180">
        <v>30.816400000000002</v>
      </c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197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">
      <c r="A408" s="154"/>
      <c r="B408" s="155"/>
      <c r="C408" s="183" t="s">
        <v>430</v>
      </c>
      <c r="D408" s="179"/>
      <c r="E408" s="180">
        <v>18.626000000000001</v>
      </c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197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">
      <c r="A409" s="154"/>
      <c r="B409" s="155"/>
      <c r="C409" s="184" t="s">
        <v>220</v>
      </c>
      <c r="D409" s="181"/>
      <c r="E409" s="182">
        <v>251.08074999999999</v>
      </c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197</v>
      </c>
      <c r="AH409" s="147">
        <v>1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">
      <c r="A410" s="154"/>
      <c r="B410" s="155"/>
      <c r="C410" s="183" t="s">
        <v>282</v>
      </c>
      <c r="D410" s="179"/>
      <c r="E410" s="180"/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197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">
      <c r="A411" s="154"/>
      <c r="B411" s="155"/>
      <c r="C411" s="183" t="s">
        <v>428</v>
      </c>
      <c r="D411" s="179"/>
      <c r="E411" s="180">
        <v>10.35</v>
      </c>
      <c r="F411" s="157"/>
      <c r="G411" s="157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7"/>
      <c r="AA411" s="147"/>
      <c r="AB411" s="147"/>
      <c r="AC411" s="147"/>
      <c r="AD411" s="147"/>
      <c r="AE411" s="147"/>
      <c r="AF411" s="147"/>
      <c r="AG411" s="147" t="s">
        <v>197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">
      <c r="A412" s="154"/>
      <c r="B412" s="155"/>
      <c r="C412" s="183" t="s">
        <v>429</v>
      </c>
      <c r="D412" s="179"/>
      <c r="E412" s="180">
        <v>60.027500000000003</v>
      </c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197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">
      <c r="A413" s="154"/>
      <c r="B413" s="155"/>
      <c r="C413" s="183" t="s">
        <v>422</v>
      </c>
      <c r="D413" s="179"/>
      <c r="E413" s="180">
        <v>62.252499999999998</v>
      </c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197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4"/>
      <c r="B414" s="155"/>
      <c r="C414" s="183" t="s">
        <v>425</v>
      </c>
      <c r="D414" s="179"/>
      <c r="E414" s="180">
        <v>31.9511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197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83" t="s">
        <v>426</v>
      </c>
      <c r="D415" s="179"/>
      <c r="E415" s="180">
        <v>37.057250000000003</v>
      </c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197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">
      <c r="A416" s="154"/>
      <c r="B416" s="155"/>
      <c r="C416" s="183" t="s">
        <v>427</v>
      </c>
      <c r="D416" s="179"/>
      <c r="E416" s="180">
        <v>30.816400000000002</v>
      </c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197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4"/>
      <c r="B417" s="155"/>
      <c r="C417" s="183" t="s">
        <v>430</v>
      </c>
      <c r="D417" s="179"/>
      <c r="E417" s="180">
        <v>18.626000000000001</v>
      </c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197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">
      <c r="A418" s="154"/>
      <c r="B418" s="155"/>
      <c r="C418" s="184" t="s">
        <v>220</v>
      </c>
      <c r="D418" s="181"/>
      <c r="E418" s="182">
        <v>251.08074999999999</v>
      </c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7"/>
      <c r="AA418" s="147"/>
      <c r="AB418" s="147"/>
      <c r="AC418" s="147"/>
      <c r="AD418" s="147"/>
      <c r="AE418" s="147"/>
      <c r="AF418" s="147"/>
      <c r="AG418" s="147" t="s">
        <v>197</v>
      </c>
      <c r="AH418" s="147">
        <v>1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">
      <c r="A419" s="154"/>
      <c r="B419" s="155"/>
      <c r="C419" s="183" t="s">
        <v>283</v>
      </c>
      <c r="D419" s="179"/>
      <c r="E419" s="180"/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197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">
      <c r="A420" s="154"/>
      <c r="B420" s="155"/>
      <c r="C420" s="183" t="s">
        <v>428</v>
      </c>
      <c r="D420" s="179"/>
      <c r="E420" s="180">
        <v>10.35</v>
      </c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197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183" t="s">
        <v>429</v>
      </c>
      <c r="D421" s="179"/>
      <c r="E421" s="180">
        <v>60.027500000000003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197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">
      <c r="A422" s="154"/>
      <c r="B422" s="155"/>
      <c r="C422" s="183" t="s">
        <v>422</v>
      </c>
      <c r="D422" s="179"/>
      <c r="E422" s="180">
        <v>62.252499999999998</v>
      </c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197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4"/>
      <c r="B423" s="155"/>
      <c r="C423" s="183" t="s">
        <v>425</v>
      </c>
      <c r="D423" s="179"/>
      <c r="E423" s="180">
        <v>31.9511</v>
      </c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197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4"/>
      <c r="B424" s="155"/>
      <c r="C424" s="183" t="s">
        <v>426</v>
      </c>
      <c r="D424" s="179"/>
      <c r="E424" s="180">
        <v>37.057250000000003</v>
      </c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197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3" x14ac:dyDescent="0.2">
      <c r="A425" s="154"/>
      <c r="B425" s="155"/>
      <c r="C425" s="183" t="s">
        <v>427</v>
      </c>
      <c r="D425" s="179"/>
      <c r="E425" s="180">
        <v>30.816400000000002</v>
      </c>
      <c r="F425" s="157"/>
      <c r="G425" s="157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7"/>
      <c r="AA425" s="147"/>
      <c r="AB425" s="147"/>
      <c r="AC425" s="147"/>
      <c r="AD425" s="147"/>
      <c r="AE425" s="147"/>
      <c r="AF425" s="147"/>
      <c r="AG425" s="147" t="s">
        <v>197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">
      <c r="A426" s="154"/>
      <c r="B426" s="155"/>
      <c r="C426" s="183" t="s">
        <v>430</v>
      </c>
      <c r="D426" s="179"/>
      <c r="E426" s="180">
        <v>18.626000000000001</v>
      </c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197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84" t="s">
        <v>220</v>
      </c>
      <c r="D427" s="181"/>
      <c r="E427" s="182">
        <v>251.08074999999999</v>
      </c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197</v>
      </c>
      <c r="AH427" s="147">
        <v>1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183" t="s">
        <v>284</v>
      </c>
      <c r="D428" s="179"/>
      <c r="E428" s="180"/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197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">
      <c r="A429" s="154"/>
      <c r="B429" s="155"/>
      <c r="C429" s="183" t="s">
        <v>337</v>
      </c>
      <c r="D429" s="179"/>
      <c r="E429" s="180">
        <v>243.97</v>
      </c>
      <c r="F429" s="157"/>
      <c r="G429" s="15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7"/>
      <c r="AA429" s="147"/>
      <c r="AB429" s="147"/>
      <c r="AC429" s="147"/>
      <c r="AD429" s="147"/>
      <c r="AE429" s="147"/>
      <c r="AF429" s="147"/>
      <c r="AG429" s="147" t="s">
        <v>197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">
      <c r="A430" s="154"/>
      <c r="B430" s="155"/>
      <c r="C430" s="183" t="s">
        <v>338</v>
      </c>
      <c r="D430" s="179"/>
      <c r="E430" s="180">
        <v>121.985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197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84" t="s">
        <v>220</v>
      </c>
      <c r="D431" s="181"/>
      <c r="E431" s="182">
        <v>365.95499999999998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197</v>
      </c>
      <c r="AH431" s="147">
        <v>1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2" x14ac:dyDescent="0.2">
      <c r="A432" s="154"/>
      <c r="B432" s="155"/>
      <c r="C432" s="243"/>
      <c r="D432" s="244"/>
      <c r="E432" s="244"/>
      <c r="F432" s="244"/>
      <c r="G432" s="244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163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66">
        <v>30</v>
      </c>
      <c r="B433" s="167" t="s">
        <v>431</v>
      </c>
      <c r="C433" s="175" t="s">
        <v>432</v>
      </c>
      <c r="D433" s="168" t="s">
        <v>361</v>
      </c>
      <c r="E433" s="169">
        <v>2032</v>
      </c>
      <c r="F433" s="170"/>
      <c r="G433" s="171">
        <f>ROUND(E433*F433,2)</f>
        <v>0</v>
      </c>
      <c r="H433" s="170"/>
      <c r="I433" s="171">
        <f>ROUND(E433*H433,2)</f>
        <v>0</v>
      </c>
      <c r="J433" s="170"/>
      <c r="K433" s="171">
        <f>ROUND(E433*J433,2)</f>
        <v>0</v>
      </c>
      <c r="L433" s="171">
        <v>21</v>
      </c>
      <c r="M433" s="171">
        <f>G433*(1+L433/100)</f>
        <v>0</v>
      </c>
      <c r="N433" s="169">
        <v>1.6000000000000001E-4</v>
      </c>
      <c r="O433" s="169">
        <f>ROUND(E433*N433,2)</f>
        <v>0.33</v>
      </c>
      <c r="P433" s="169">
        <v>2.5000000000000001E-2</v>
      </c>
      <c r="Q433" s="169">
        <f>ROUND(E433*P433,2)</f>
        <v>50.8</v>
      </c>
      <c r="R433" s="171" t="s">
        <v>420</v>
      </c>
      <c r="S433" s="171" t="s">
        <v>156</v>
      </c>
      <c r="T433" s="172" t="s">
        <v>191</v>
      </c>
      <c r="U433" s="157">
        <v>0.16</v>
      </c>
      <c r="V433" s="157">
        <f>ROUND(E433*U433,2)</f>
        <v>325.12</v>
      </c>
      <c r="W433" s="157"/>
      <c r="X433" s="157" t="s">
        <v>192</v>
      </c>
      <c r="Y433" s="157" t="s">
        <v>159</v>
      </c>
      <c r="Z433" s="147"/>
      <c r="AA433" s="147"/>
      <c r="AB433" s="147"/>
      <c r="AC433" s="147"/>
      <c r="AD433" s="147"/>
      <c r="AE433" s="147"/>
      <c r="AF433" s="147"/>
      <c r="AG433" s="147" t="s">
        <v>193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2" x14ac:dyDescent="0.2">
      <c r="A434" s="154"/>
      <c r="B434" s="155"/>
      <c r="C434" s="183" t="s">
        <v>279</v>
      </c>
      <c r="D434" s="179"/>
      <c r="E434" s="180"/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197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3" x14ac:dyDescent="0.2">
      <c r="A435" s="154"/>
      <c r="B435" s="155"/>
      <c r="C435" s="183" t="s">
        <v>433</v>
      </c>
      <c r="D435" s="179"/>
      <c r="E435" s="180">
        <v>401.2</v>
      </c>
      <c r="F435" s="157"/>
      <c r="G435" s="157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7"/>
      <c r="AA435" s="147"/>
      <c r="AB435" s="147"/>
      <c r="AC435" s="147"/>
      <c r="AD435" s="147"/>
      <c r="AE435" s="147"/>
      <c r="AF435" s="147"/>
      <c r="AG435" s="147" t="s">
        <v>197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">
      <c r="A436" s="154"/>
      <c r="B436" s="155"/>
      <c r="C436" s="183" t="s">
        <v>281</v>
      </c>
      <c r="D436" s="179"/>
      <c r="E436" s="180"/>
      <c r="F436" s="157"/>
      <c r="G436" s="157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197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">
      <c r="A437" s="154"/>
      <c r="B437" s="155"/>
      <c r="C437" s="183" t="s">
        <v>433</v>
      </c>
      <c r="D437" s="179"/>
      <c r="E437" s="180">
        <v>401.2</v>
      </c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197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">
      <c r="A438" s="154"/>
      <c r="B438" s="155"/>
      <c r="C438" s="183" t="s">
        <v>282</v>
      </c>
      <c r="D438" s="179"/>
      <c r="E438" s="180"/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197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">
      <c r="A439" s="154"/>
      <c r="B439" s="155"/>
      <c r="C439" s="183" t="s">
        <v>433</v>
      </c>
      <c r="D439" s="179"/>
      <c r="E439" s="180">
        <v>401.2</v>
      </c>
      <c r="F439" s="157"/>
      <c r="G439" s="157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7"/>
      <c r="AA439" s="147"/>
      <c r="AB439" s="147"/>
      <c r="AC439" s="147"/>
      <c r="AD439" s="147"/>
      <c r="AE439" s="147"/>
      <c r="AF439" s="147"/>
      <c r="AG439" s="147" t="s">
        <v>197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">
      <c r="A440" s="154"/>
      <c r="B440" s="155"/>
      <c r="C440" s="183" t="s">
        <v>283</v>
      </c>
      <c r="D440" s="179"/>
      <c r="E440" s="180"/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197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">
      <c r="A441" s="154"/>
      <c r="B441" s="155"/>
      <c r="C441" s="183" t="s">
        <v>433</v>
      </c>
      <c r="D441" s="179"/>
      <c r="E441" s="180">
        <v>401.2</v>
      </c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7"/>
      <c r="AA441" s="147"/>
      <c r="AB441" s="147"/>
      <c r="AC441" s="147"/>
      <c r="AD441" s="147"/>
      <c r="AE441" s="147"/>
      <c r="AF441" s="147"/>
      <c r="AG441" s="147" t="s">
        <v>197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">
      <c r="A442" s="154"/>
      <c r="B442" s="155"/>
      <c r="C442" s="183" t="s">
        <v>284</v>
      </c>
      <c r="D442" s="179"/>
      <c r="E442" s="180"/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197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3" x14ac:dyDescent="0.2">
      <c r="A443" s="154"/>
      <c r="B443" s="155"/>
      <c r="C443" s="183" t="s">
        <v>434</v>
      </c>
      <c r="D443" s="179"/>
      <c r="E443" s="180">
        <v>427.2</v>
      </c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7"/>
      <c r="AA443" s="147"/>
      <c r="AB443" s="147"/>
      <c r="AC443" s="147"/>
      <c r="AD443" s="147"/>
      <c r="AE443" s="147"/>
      <c r="AF443" s="147"/>
      <c r="AG443" s="147" t="s">
        <v>197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2" x14ac:dyDescent="0.2">
      <c r="A444" s="154"/>
      <c r="B444" s="155"/>
      <c r="C444" s="243"/>
      <c r="D444" s="244"/>
      <c r="E444" s="244"/>
      <c r="F444" s="244"/>
      <c r="G444" s="244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163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66">
        <v>31</v>
      </c>
      <c r="B445" s="167" t="s">
        <v>435</v>
      </c>
      <c r="C445" s="175" t="s">
        <v>436</v>
      </c>
      <c r="D445" s="168" t="s">
        <v>189</v>
      </c>
      <c r="E445" s="169">
        <v>1219.85925</v>
      </c>
      <c r="F445" s="170"/>
      <c r="G445" s="171">
        <f>ROUND(E445*F445,2)</f>
        <v>0</v>
      </c>
      <c r="H445" s="170"/>
      <c r="I445" s="171">
        <f>ROUND(E445*H445,2)</f>
        <v>0</v>
      </c>
      <c r="J445" s="170"/>
      <c r="K445" s="171">
        <f>ROUND(E445*J445,2)</f>
        <v>0</v>
      </c>
      <c r="L445" s="171">
        <v>21</v>
      </c>
      <c r="M445" s="171">
        <f>G445*(1+L445/100)</f>
        <v>0</v>
      </c>
      <c r="N445" s="169">
        <v>1.6000000000000001E-4</v>
      </c>
      <c r="O445" s="169">
        <f>ROUND(E445*N445,2)</f>
        <v>0.2</v>
      </c>
      <c r="P445" s="169">
        <v>6.4000000000000001E-2</v>
      </c>
      <c r="Q445" s="169">
        <f>ROUND(E445*P445,2)</f>
        <v>78.069999999999993</v>
      </c>
      <c r="R445" s="171" t="s">
        <v>420</v>
      </c>
      <c r="S445" s="171" t="s">
        <v>156</v>
      </c>
      <c r="T445" s="172" t="s">
        <v>191</v>
      </c>
      <c r="U445" s="157">
        <v>0.27</v>
      </c>
      <c r="V445" s="157">
        <f>ROUND(E445*U445,2)</f>
        <v>329.36</v>
      </c>
      <c r="W445" s="157"/>
      <c r="X445" s="157" t="s">
        <v>192</v>
      </c>
      <c r="Y445" s="157" t="s">
        <v>159</v>
      </c>
      <c r="Z445" s="147"/>
      <c r="AA445" s="147"/>
      <c r="AB445" s="147"/>
      <c r="AC445" s="147"/>
      <c r="AD445" s="147"/>
      <c r="AE445" s="147"/>
      <c r="AF445" s="147"/>
      <c r="AG445" s="147" t="s">
        <v>193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2" x14ac:dyDescent="0.2">
      <c r="A446" s="154"/>
      <c r="B446" s="155"/>
      <c r="C446" s="183" t="s">
        <v>437</v>
      </c>
      <c r="D446" s="179"/>
      <c r="E446" s="180"/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7"/>
      <c r="AA446" s="147"/>
      <c r="AB446" s="147"/>
      <c r="AC446" s="147"/>
      <c r="AD446" s="147"/>
      <c r="AE446" s="147"/>
      <c r="AF446" s="147"/>
      <c r="AG446" s="147" t="s">
        <v>197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3" x14ac:dyDescent="0.2">
      <c r="A447" s="154"/>
      <c r="B447" s="155"/>
      <c r="C447" s="183" t="s">
        <v>438</v>
      </c>
      <c r="D447" s="179"/>
      <c r="E447" s="180">
        <v>97.075000000000003</v>
      </c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197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">
      <c r="A448" s="154"/>
      <c r="B448" s="155"/>
      <c r="C448" s="183" t="s">
        <v>439</v>
      </c>
      <c r="D448" s="179"/>
      <c r="E448" s="180">
        <v>86.298000000000002</v>
      </c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197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4"/>
      <c r="B449" s="155"/>
      <c r="C449" s="183" t="s">
        <v>440</v>
      </c>
      <c r="D449" s="179"/>
      <c r="E449" s="180">
        <v>10.71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197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3" x14ac:dyDescent="0.2">
      <c r="A450" s="154"/>
      <c r="B450" s="155"/>
      <c r="C450" s="183" t="s">
        <v>441</v>
      </c>
      <c r="D450" s="179"/>
      <c r="E450" s="180">
        <v>1.2649999999999999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7"/>
      <c r="AA450" s="147"/>
      <c r="AB450" s="147"/>
      <c r="AC450" s="147"/>
      <c r="AD450" s="147"/>
      <c r="AE450" s="147"/>
      <c r="AF450" s="147"/>
      <c r="AG450" s="147" t="s">
        <v>197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3" x14ac:dyDescent="0.2">
      <c r="A451" s="154"/>
      <c r="B451" s="155"/>
      <c r="C451" s="183" t="s">
        <v>442</v>
      </c>
      <c r="D451" s="179"/>
      <c r="E451" s="180">
        <v>30.961099999999998</v>
      </c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197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3" x14ac:dyDescent="0.2">
      <c r="A452" s="154"/>
      <c r="B452" s="155"/>
      <c r="C452" s="183" t="s">
        <v>443</v>
      </c>
      <c r="D452" s="179"/>
      <c r="E452" s="180">
        <v>36.067250000000001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197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3" x14ac:dyDescent="0.2">
      <c r="A453" s="154"/>
      <c r="B453" s="155"/>
      <c r="C453" s="183" t="s">
        <v>444</v>
      </c>
      <c r="D453" s="179"/>
      <c r="E453" s="180">
        <v>29.8264</v>
      </c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7"/>
      <c r="AA453" s="147"/>
      <c r="AB453" s="147"/>
      <c r="AC453" s="147"/>
      <c r="AD453" s="147"/>
      <c r="AE453" s="147"/>
      <c r="AF453" s="147"/>
      <c r="AG453" s="147" t="s">
        <v>197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">
      <c r="A454" s="154"/>
      <c r="B454" s="155"/>
      <c r="C454" s="184" t="s">
        <v>220</v>
      </c>
      <c r="D454" s="181"/>
      <c r="E454" s="182">
        <v>292.20274999999998</v>
      </c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197</v>
      </c>
      <c r="AH454" s="147">
        <v>1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4"/>
      <c r="B455" s="155"/>
      <c r="C455" s="183" t="s">
        <v>445</v>
      </c>
      <c r="D455" s="179"/>
      <c r="E455" s="180"/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197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">
      <c r="A456" s="154"/>
      <c r="B456" s="155"/>
      <c r="C456" s="183" t="s">
        <v>446</v>
      </c>
      <c r="D456" s="179"/>
      <c r="E456" s="180">
        <v>30.961099999999998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197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3" x14ac:dyDescent="0.2">
      <c r="A457" s="154"/>
      <c r="B457" s="155"/>
      <c r="C457" s="183" t="s">
        <v>447</v>
      </c>
      <c r="D457" s="179"/>
      <c r="E457" s="180">
        <v>36.067250000000001</v>
      </c>
      <c r="F457" s="157"/>
      <c r="G457" s="157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57"/>
      <c r="Z457" s="147"/>
      <c r="AA457" s="147"/>
      <c r="AB457" s="147"/>
      <c r="AC457" s="147"/>
      <c r="AD457" s="147"/>
      <c r="AE457" s="147"/>
      <c r="AF457" s="147"/>
      <c r="AG457" s="147" t="s">
        <v>197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3" x14ac:dyDescent="0.2">
      <c r="A458" s="154"/>
      <c r="B458" s="155"/>
      <c r="C458" s="183" t="s">
        <v>448</v>
      </c>
      <c r="D458" s="179"/>
      <c r="E458" s="180">
        <v>29.8264</v>
      </c>
      <c r="F458" s="157"/>
      <c r="G458" s="157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197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">
      <c r="A459" s="154"/>
      <c r="B459" s="155"/>
      <c r="C459" s="183" t="s">
        <v>449</v>
      </c>
      <c r="D459" s="179"/>
      <c r="E459" s="180">
        <v>38.19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197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4"/>
      <c r="B460" s="155"/>
      <c r="C460" s="183" t="s">
        <v>450</v>
      </c>
      <c r="D460" s="179"/>
      <c r="E460" s="180">
        <v>22.7425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7"/>
      <c r="AA460" s="147"/>
      <c r="AB460" s="147"/>
      <c r="AC460" s="147"/>
      <c r="AD460" s="147"/>
      <c r="AE460" s="147"/>
      <c r="AF460" s="147"/>
      <c r="AG460" s="147" t="s">
        <v>197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3" x14ac:dyDescent="0.2">
      <c r="A461" s="154"/>
      <c r="B461" s="155"/>
      <c r="C461" s="183" t="s">
        <v>451</v>
      </c>
      <c r="D461" s="179"/>
      <c r="E461" s="180">
        <v>22.515000000000001</v>
      </c>
      <c r="F461" s="157"/>
      <c r="G461" s="157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57"/>
      <c r="Z461" s="147"/>
      <c r="AA461" s="147"/>
      <c r="AB461" s="147"/>
      <c r="AC461" s="147"/>
      <c r="AD461" s="147"/>
      <c r="AE461" s="147"/>
      <c r="AF461" s="147"/>
      <c r="AG461" s="147" t="s">
        <v>197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3" x14ac:dyDescent="0.2">
      <c r="A462" s="154"/>
      <c r="B462" s="155"/>
      <c r="C462" s="183" t="s">
        <v>452</v>
      </c>
      <c r="D462" s="179"/>
      <c r="E462" s="180">
        <v>24.035</v>
      </c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197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">
      <c r="A463" s="154"/>
      <c r="B463" s="155"/>
      <c r="C463" s="183" t="s">
        <v>321</v>
      </c>
      <c r="D463" s="179"/>
      <c r="E463" s="180">
        <v>21.184999999999999</v>
      </c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7"/>
      <c r="AA463" s="147"/>
      <c r="AB463" s="147"/>
      <c r="AC463" s="147"/>
      <c r="AD463" s="147"/>
      <c r="AE463" s="147"/>
      <c r="AF463" s="147"/>
      <c r="AG463" s="147" t="s">
        <v>197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3" x14ac:dyDescent="0.2">
      <c r="A464" s="154"/>
      <c r="B464" s="155"/>
      <c r="C464" s="183" t="s">
        <v>453</v>
      </c>
      <c r="D464" s="179"/>
      <c r="E464" s="180">
        <v>38.975999999999999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7"/>
      <c r="AA464" s="147"/>
      <c r="AB464" s="147"/>
      <c r="AC464" s="147"/>
      <c r="AD464" s="147"/>
      <c r="AE464" s="147"/>
      <c r="AF464" s="147"/>
      <c r="AG464" s="147" t="s">
        <v>197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">
      <c r="A465" s="154"/>
      <c r="B465" s="155"/>
      <c r="C465" s="184" t="s">
        <v>220</v>
      </c>
      <c r="D465" s="181"/>
      <c r="E465" s="182">
        <v>264.49824999999998</v>
      </c>
      <c r="F465" s="157"/>
      <c r="G465" s="157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7"/>
      <c r="AA465" s="147"/>
      <c r="AB465" s="147"/>
      <c r="AC465" s="147"/>
      <c r="AD465" s="147"/>
      <c r="AE465" s="147"/>
      <c r="AF465" s="147"/>
      <c r="AG465" s="147" t="s">
        <v>197</v>
      </c>
      <c r="AH465" s="147">
        <v>1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">
      <c r="A466" s="154"/>
      <c r="B466" s="155"/>
      <c r="C466" s="183" t="s">
        <v>454</v>
      </c>
      <c r="D466" s="179"/>
      <c r="E466" s="180"/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197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4"/>
      <c r="B467" s="155"/>
      <c r="C467" s="183" t="s">
        <v>455</v>
      </c>
      <c r="D467" s="179"/>
      <c r="E467" s="180">
        <v>9.69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197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3" x14ac:dyDescent="0.2">
      <c r="A468" s="154"/>
      <c r="B468" s="155"/>
      <c r="C468" s="183" t="s">
        <v>327</v>
      </c>
      <c r="D468" s="179"/>
      <c r="E468" s="180">
        <v>39.107500000000002</v>
      </c>
      <c r="F468" s="157"/>
      <c r="G468" s="157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7"/>
      <c r="AA468" s="147"/>
      <c r="AB468" s="147"/>
      <c r="AC468" s="147"/>
      <c r="AD468" s="147"/>
      <c r="AE468" s="147"/>
      <c r="AF468" s="147"/>
      <c r="AG468" s="147" t="s">
        <v>197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">
      <c r="A469" s="154"/>
      <c r="B469" s="155"/>
      <c r="C469" s="183" t="s">
        <v>456</v>
      </c>
      <c r="D469" s="179"/>
      <c r="E469" s="180">
        <v>60.932499999999997</v>
      </c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197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3" x14ac:dyDescent="0.2">
      <c r="A470" s="154"/>
      <c r="B470" s="155"/>
      <c r="C470" s="183" t="s">
        <v>457</v>
      </c>
      <c r="D470" s="179"/>
      <c r="E470" s="180">
        <v>30.961099999999998</v>
      </c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197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3" x14ac:dyDescent="0.2">
      <c r="A471" s="154"/>
      <c r="B471" s="155"/>
      <c r="C471" s="183" t="s">
        <v>458</v>
      </c>
      <c r="D471" s="179"/>
      <c r="E471" s="180">
        <v>36.067250000000001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197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3" x14ac:dyDescent="0.2">
      <c r="A472" s="154"/>
      <c r="B472" s="155"/>
      <c r="C472" s="183" t="s">
        <v>459</v>
      </c>
      <c r="D472" s="179"/>
      <c r="E472" s="180">
        <v>29.8264</v>
      </c>
      <c r="F472" s="157"/>
      <c r="G472" s="157"/>
      <c r="H472" s="157"/>
      <c r="I472" s="157"/>
      <c r="J472" s="157"/>
      <c r="K472" s="157"/>
      <c r="L472" s="157"/>
      <c r="M472" s="157"/>
      <c r="N472" s="156"/>
      <c r="O472" s="156"/>
      <c r="P472" s="156"/>
      <c r="Q472" s="156"/>
      <c r="R472" s="157"/>
      <c r="S472" s="157"/>
      <c r="T472" s="157"/>
      <c r="U472" s="157"/>
      <c r="V472" s="157"/>
      <c r="W472" s="157"/>
      <c r="X472" s="157"/>
      <c r="Y472" s="157"/>
      <c r="Z472" s="147"/>
      <c r="AA472" s="147"/>
      <c r="AB472" s="147"/>
      <c r="AC472" s="147"/>
      <c r="AD472" s="147"/>
      <c r="AE472" s="147"/>
      <c r="AF472" s="147"/>
      <c r="AG472" s="147" t="s">
        <v>197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3" x14ac:dyDescent="0.2">
      <c r="A473" s="154"/>
      <c r="B473" s="155"/>
      <c r="C473" s="183" t="s">
        <v>460</v>
      </c>
      <c r="D473" s="179"/>
      <c r="E473" s="180">
        <v>9.1760000000000002</v>
      </c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197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">
      <c r="A474" s="154"/>
      <c r="B474" s="155"/>
      <c r="C474" s="184" t="s">
        <v>220</v>
      </c>
      <c r="D474" s="181"/>
      <c r="E474" s="182">
        <v>215.76075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197</v>
      </c>
      <c r="AH474" s="147">
        <v>1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3" x14ac:dyDescent="0.2">
      <c r="A475" s="154"/>
      <c r="B475" s="155"/>
      <c r="C475" s="183" t="s">
        <v>231</v>
      </c>
      <c r="D475" s="179"/>
      <c r="E475" s="180"/>
      <c r="F475" s="157"/>
      <c r="G475" s="157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57"/>
      <c r="Z475" s="147"/>
      <c r="AA475" s="147"/>
      <c r="AB475" s="147"/>
      <c r="AC475" s="147"/>
      <c r="AD475" s="147"/>
      <c r="AE475" s="147"/>
      <c r="AF475" s="147"/>
      <c r="AG475" s="147" t="s">
        <v>197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3" x14ac:dyDescent="0.2">
      <c r="A476" s="154"/>
      <c r="B476" s="155"/>
      <c r="C476" s="183" t="s">
        <v>461</v>
      </c>
      <c r="D476" s="179"/>
      <c r="E476" s="180">
        <v>9.69</v>
      </c>
      <c r="F476" s="157"/>
      <c r="G476" s="157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197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3" x14ac:dyDescent="0.2">
      <c r="A477" s="154"/>
      <c r="B477" s="155"/>
      <c r="C477" s="183" t="s">
        <v>462</v>
      </c>
      <c r="D477" s="179"/>
      <c r="E477" s="180">
        <v>39.107500000000002</v>
      </c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197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">
      <c r="A478" s="154"/>
      <c r="B478" s="155"/>
      <c r="C478" s="183" t="s">
        <v>463</v>
      </c>
      <c r="D478" s="179"/>
      <c r="E478" s="180">
        <v>60.932499999999997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197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">
      <c r="A479" s="154"/>
      <c r="B479" s="155"/>
      <c r="C479" s="183" t="s">
        <v>464</v>
      </c>
      <c r="D479" s="179"/>
      <c r="E479" s="180">
        <v>30.961099999999998</v>
      </c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197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">
      <c r="A480" s="154"/>
      <c r="B480" s="155"/>
      <c r="C480" s="183" t="s">
        <v>465</v>
      </c>
      <c r="D480" s="179"/>
      <c r="E480" s="180">
        <v>36.067250000000001</v>
      </c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197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3" x14ac:dyDescent="0.2">
      <c r="A481" s="154"/>
      <c r="B481" s="155"/>
      <c r="C481" s="183" t="s">
        <v>466</v>
      </c>
      <c r="D481" s="179"/>
      <c r="E481" s="180">
        <v>29.8264</v>
      </c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7"/>
      <c r="AA481" s="147"/>
      <c r="AB481" s="147"/>
      <c r="AC481" s="147"/>
      <c r="AD481" s="147"/>
      <c r="AE481" s="147"/>
      <c r="AF481" s="147"/>
      <c r="AG481" s="147" t="s">
        <v>197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">
      <c r="A482" s="154"/>
      <c r="B482" s="155"/>
      <c r="C482" s="183" t="s">
        <v>467</v>
      </c>
      <c r="D482" s="179"/>
      <c r="E482" s="180">
        <v>9.1760000000000002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197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3" x14ac:dyDescent="0.2">
      <c r="A483" s="154"/>
      <c r="B483" s="155"/>
      <c r="C483" s="184" t="s">
        <v>220</v>
      </c>
      <c r="D483" s="181"/>
      <c r="E483" s="182">
        <v>215.76075</v>
      </c>
      <c r="F483" s="157"/>
      <c r="G483" s="157"/>
      <c r="H483" s="157"/>
      <c r="I483" s="157"/>
      <c r="J483" s="157"/>
      <c r="K483" s="157"/>
      <c r="L483" s="157"/>
      <c r="M483" s="157"/>
      <c r="N483" s="156"/>
      <c r="O483" s="156"/>
      <c r="P483" s="156"/>
      <c r="Q483" s="156"/>
      <c r="R483" s="157"/>
      <c r="S483" s="157"/>
      <c r="T483" s="157"/>
      <c r="U483" s="157"/>
      <c r="V483" s="157"/>
      <c r="W483" s="157"/>
      <c r="X483" s="157"/>
      <c r="Y483" s="157"/>
      <c r="Z483" s="147"/>
      <c r="AA483" s="147"/>
      <c r="AB483" s="147"/>
      <c r="AC483" s="147"/>
      <c r="AD483" s="147"/>
      <c r="AE483" s="147"/>
      <c r="AF483" s="147"/>
      <c r="AG483" s="147" t="s">
        <v>197</v>
      </c>
      <c r="AH483" s="147">
        <v>1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3" x14ac:dyDescent="0.2">
      <c r="A484" s="154"/>
      <c r="B484" s="155"/>
      <c r="C484" s="183" t="s">
        <v>232</v>
      </c>
      <c r="D484" s="179"/>
      <c r="E484" s="180"/>
      <c r="F484" s="157"/>
      <c r="G484" s="157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197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3" x14ac:dyDescent="0.2">
      <c r="A485" s="154"/>
      <c r="B485" s="155"/>
      <c r="C485" s="183" t="s">
        <v>468</v>
      </c>
      <c r="D485" s="179"/>
      <c r="E485" s="180">
        <v>15.875999999999999</v>
      </c>
      <c r="F485" s="157"/>
      <c r="G485" s="157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7"/>
      <c r="AA485" s="147"/>
      <c r="AB485" s="147"/>
      <c r="AC485" s="147"/>
      <c r="AD485" s="147"/>
      <c r="AE485" s="147"/>
      <c r="AF485" s="147"/>
      <c r="AG485" s="147" t="s">
        <v>197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">
      <c r="A486" s="154"/>
      <c r="B486" s="155"/>
      <c r="C486" s="183" t="s">
        <v>469</v>
      </c>
      <c r="D486" s="179"/>
      <c r="E486" s="180">
        <v>9.69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197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">
      <c r="A487" s="154"/>
      <c r="B487" s="155"/>
      <c r="C487" s="183" t="s">
        <v>470</v>
      </c>
      <c r="D487" s="179"/>
      <c r="E487" s="180">
        <v>39.107500000000002</v>
      </c>
      <c r="F487" s="157"/>
      <c r="G487" s="15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7"/>
      <c r="AA487" s="147"/>
      <c r="AB487" s="147"/>
      <c r="AC487" s="147"/>
      <c r="AD487" s="147"/>
      <c r="AE487" s="147"/>
      <c r="AF487" s="147"/>
      <c r="AG487" s="147" t="s">
        <v>197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3" x14ac:dyDescent="0.2">
      <c r="A488" s="154"/>
      <c r="B488" s="155"/>
      <c r="C488" s="183" t="s">
        <v>471</v>
      </c>
      <c r="D488" s="179"/>
      <c r="E488" s="180">
        <v>60.932499999999997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197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3" x14ac:dyDescent="0.2">
      <c r="A489" s="154"/>
      <c r="B489" s="155"/>
      <c r="C489" s="183" t="s">
        <v>472</v>
      </c>
      <c r="D489" s="179"/>
      <c r="E489" s="180">
        <v>30.961099999999998</v>
      </c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197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">
      <c r="A490" s="154"/>
      <c r="B490" s="155"/>
      <c r="C490" s="183" t="s">
        <v>473</v>
      </c>
      <c r="D490" s="179"/>
      <c r="E490" s="180">
        <v>36.067250000000001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197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3" x14ac:dyDescent="0.2">
      <c r="A491" s="154"/>
      <c r="B491" s="155"/>
      <c r="C491" s="183" t="s">
        <v>474</v>
      </c>
      <c r="D491" s="179"/>
      <c r="E491" s="180">
        <v>29.8264</v>
      </c>
      <c r="F491" s="157"/>
      <c r="G491" s="157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7"/>
      <c r="AA491" s="147"/>
      <c r="AB491" s="147"/>
      <c r="AC491" s="147"/>
      <c r="AD491" s="147"/>
      <c r="AE491" s="147"/>
      <c r="AF491" s="147"/>
      <c r="AG491" s="147" t="s">
        <v>197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3" x14ac:dyDescent="0.2">
      <c r="A492" s="154"/>
      <c r="B492" s="155"/>
      <c r="C492" s="183" t="s">
        <v>475</v>
      </c>
      <c r="D492" s="179"/>
      <c r="E492" s="180">
        <v>9.1760000000000002</v>
      </c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7"/>
      <c r="AA492" s="147"/>
      <c r="AB492" s="147"/>
      <c r="AC492" s="147"/>
      <c r="AD492" s="147"/>
      <c r="AE492" s="147"/>
      <c r="AF492" s="147"/>
      <c r="AG492" s="147" t="s">
        <v>197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">
      <c r="A493" s="154"/>
      <c r="B493" s="155"/>
      <c r="C493" s="184" t="s">
        <v>220</v>
      </c>
      <c r="D493" s="181"/>
      <c r="E493" s="182">
        <v>231.63675000000001</v>
      </c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7"/>
      <c r="AA493" s="147"/>
      <c r="AB493" s="147"/>
      <c r="AC493" s="147"/>
      <c r="AD493" s="147"/>
      <c r="AE493" s="147"/>
      <c r="AF493" s="147"/>
      <c r="AG493" s="147" t="s">
        <v>197</v>
      </c>
      <c r="AH493" s="147">
        <v>1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2" x14ac:dyDescent="0.2">
      <c r="A494" s="154"/>
      <c r="B494" s="155"/>
      <c r="C494" s="243"/>
      <c r="D494" s="244"/>
      <c r="E494" s="244"/>
      <c r="F494" s="244"/>
      <c r="G494" s="244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163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66">
        <v>32</v>
      </c>
      <c r="B495" s="167" t="s">
        <v>476</v>
      </c>
      <c r="C495" s="175" t="s">
        <v>477</v>
      </c>
      <c r="D495" s="168" t="s">
        <v>189</v>
      </c>
      <c r="E495" s="169">
        <v>546.73249999999996</v>
      </c>
      <c r="F495" s="170"/>
      <c r="G495" s="171">
        <f>ROUND(E495*F495,2)</f>
        <v>0</v>
      </c>
      <c r="H495" s="170"/>
      <c r="I495" s="171">
        <f>ROUND(E495*H495,2)</f>
        <v>0</v>
      </c>
      <c r="J495" s="170"/>
      <c r="K495" s="171">
        <f>ROUND(E495*J495,2)</f>
        <v>0</v>
      </c>
      <c r="L495" s="171">
        <v>21</v>
      </c>
      <c r="M495" s="171">
        <f>G495*(1+L495/100)</f>
        <v>0</v>
      </c>
      <c r="N495" s="169">
        <v>0</v>
      </c>
      <c r="O495" s="169">
        <f>ROUND(E495*N495,2)</f>
        <v>0</v>
      </c>
      <c r="P495" s="169">
        <v>3.9239999999999997E-2</v>
      </c>
      <c r="Q495" s="169">
        <f>ROUND(E495*P495,2)</f>
        <v>21.45</v>
      </c>
      <c r="R495" s="171" t="s">
        <v>478</v>
      </c>
      <c r="S495" s="171" t="s">
        <v>156</v>
      </c>
      <c r="T495" s="172" t="s">
        <v>191</v>
      </c>
      <c r="U495" s="157">
        <v>0</v>
      </c>
      <c r="V495" s="157">
        <f>ROUND(E495*U495,2)</f>
        <v>0</v>
      </c>
      <c r="W495" s="157"/>
      <c r="X495" s="157" t="s">
        <v>479</v>
      </c>
      <c r="Y495" s="157" t="s">
        <v>159</v>
      </c>
      <c r="Z495" s="147"/>
      <c r="AA495" s="147"/>
      <c r="AB495" s="147"/>
      <c r="AC495" s="147"/>
      <c r="AD495" s="147"/>
      <c r="AE495" s="147"/>
      <c r="AF495" s="147"/>
      <c r="AG495" s="147" t="s">
        <v>480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ht="33.75" outlineLevel="2" x14ac:dyDescent="0.2">
      <c r="A496" s="154"/>
      <c r="B496" s="155"/>
      <c r="C496" s="252" t="s">
        <v>481</v>
      </c>
      <c r="D496" s="253"/>
      <c r="E496" s="253"/>
      <c r="F496" s="253"/>
      <c r="G496" s="253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7"/>
      <c r="AA496" s="147"/>
      <c r="AB496" s="147"/>
      <c r="AC496" s="147"/>
      <c r="AD496" s="147"/>
      <c r="AE496" s="147"/>
      <c r="AF496" s="147"/>
      <c r="AG496" s="147" t="s">
        <v>195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73" t="str">
        <f>C496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496" s="147"/>
      <c r="BC496" s="147"/>
      <c r="BD496" s="147"/>
      <c r="BE496" s="147"/>
      <c r="BF496" s="147"/>
      <c r="BG496" s="147"/>
      <c r="BH496" s="147"/>
    </row>
    <row r="497" spans="1:60" ht="22.5" outlineLevel="2" x14ac:dyDescent="0.2">
      <c r="A497" s="154"/>
      <c r="B497" s="155"/>
      <c r="C497" s="256" t="s">
        <v>482</v>
      </c>
      <c r="D497" s="257"/>
      <c r="E497" s="257"/>
      <c r="F497" s="257"/>
      <c r="G497" s="2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7"/>
      <c r="AA497" s="147"/>
      <c r="AB497" s="147"/>
      <c r="AC497" s="147"/>
      <c r="AD497" s="147"/>
      <c r="AE497" s="147"/>
      <c r="AF497" s="147"/>
      <c r="AG497" s="147" t="s">
        <v>162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73" t="str">
        <f>C497</f>
        <v>Svislé přemístění ze 2. NP, nebo 1. PP, vodorovné vnitrostaveništní přemístění do 30 m, odvoz na skládku do 10 km. Bez poplatku za skládku.</v>
      </c>
      <c r="BB497" s="147"/>
      <c r="BC497" s="147"/>
      <c r="BD497" s="147"/>
      <c r="BE497" s="147"/>
      <c r="BF497" s="147"/>
      <c r="BG497" s="147"/>
      <c r="BH497" s="147"/>
    </row>
    <row r="498" spans="1:60" outlineLevel="2" x14ac:dyDescent="0.2">
      <c r="A498" s="154"/>
      <c r="B498" s="155"/>
      <c r="C498" s="183" t="s">
        <v>483</v>
      </c>
      <c r="D498" s="179"/>
      <c r="E498" s="180">
        <v>293.3</v>
      </c>
      <c r="F498" s="157"/>
      <c r="G498" s="157"/>
      <c r="H498" s="157"/>
      <c r="I498" s="157"/>
      <c r="J498" s="157"/>
      <c r="K498" s="157"/>
      <c r="L498" s="157"/>
      <c r="M498" s="157"/>
      <c r="N498" s="156"/>
      <c r="O498" s="156"/>
      <c r="P498" s="156"/>
      <c r="Q498" s="156"/>
      <c r="R498" s="157"/>
      <c r="S498" s="157"/>
      <c r="T498" s="157"/>
      <c r="U498" s="157"/>
      <c r="V498" s="157"/>
      <c r="W498" s="157"/>
      <c r="X498" s="157"/>
      <c r="Y498" s="157"/>
      <c r="Z498" s="147"/>
      <c r="AA498" s="147"/>
      <c r="AB498" s="147"/>
      <c r="AC498" s="147"/>
      <c r="AD498" s="147"/>
      <c r="AE498" s="147"/>
      <c r="AF498" s="147"/>
      <c r="AG498" s="147" t="s">
        <v>197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3" x14ac:dyDescent="0.2">
      <c r="A499" s="154"/>
      <c r="B499" s="155"/>
      <c r="C499" s="183" t="s">
        <v>484</v>
      </c>
      <c r="D499" s="179"/>
      <c r="E499" s="180">
        <v>150.94049999999999</v>
      </c>
      <c r="F499" s="157"/>
      <c r="G499" s="157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57"/>
      <c r="Z499" s="147"/>
      <c r="AA499" s="147"/>
      <c r="AB499" s="147"/>
      <c r="AC499" s="147"/>
      <c r="AD499" s="147"/>
      <c r="AE499" s="147"/>
      <c r="AF499" s="147"/>
      <c r="AG499" s="147" t="s">
        <v>197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3" x14ac:dyDescent="0.2">
      <c r="A500" s="154"/>
      <c r="B500" s="155"/>
      <c r="C500" s="183" t="s">
        <v>485</v>
      </c>
      <c r="D500" s="179"/>
      <c r="E500" s="180">
        <v>102.492</v>
      </c>
      <c r="F500" s="157"/>
      <c r="G500" s="157"/>
      <c r="H500" s="157"/>
      <c r="I500" s="157"/>
      <c r="J500" s="157"/>
      <c r="K500" s="157"/>
      <c r="L500" s="157"/>
      <c r="M500" s="157"/>
      <c r="N500" s="156"/>
      <c r="O500" s="156"/>
      <c r="P500" s="156"/>
      <c r="Q500" s="156"/>
      <c r="R500" s="157"/>
      <c r="S500" s="157"/>
      <c r="T500" s="157"/>
      <c r="U500" s="157"/>
      <c r="V500" s="157"/>
      <c r="W500" s="157"/>
      <c r="X500" s="157"/>
      <c r="Y500" s="157"/>
      <c r="Z500" s="147"/>
      <c r="AA500" s="147"/>
      <c r="AB500" s="147"/>
      <c r="AC500" s="147"/>
      <c r="AD500" s="147"/>
      <c r="AE500" s="147"/>
      <c r="AF500" s="147"/>
      <c r="AG500" s="147" t="s">
        <v>197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2" x14ac:dyDescent="0.2">
      <c r="A501" s="154"/>
      <c r="B501" s="155"/>
      <c r="C501" s="243"/>
      <c r="D501" s="244"/>
      <c r="E501" s="244"/>
      <c r="F501" s="244"/>
      <c r="G501" s="244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57"/>
      <c r="Z501" s="147"/>
      <c r="AA501" s="147"/>
      <c r="AB501" s="147"/>
      <c r="AC501" s="147"/>
      <c r="AD501" s="147"/>
      <c r="AE501" s="147"/>
      <c r="AF501" s="147"/>
      <c r="AG501" s="147" t="s">
        <v>163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x14ac:dyDescent="0.2">
      <c r="A502" s="159" t="s">
        <v>151</v>
      </c>
      <c r="B502" s="160" t="s">
        <v>109</v>
      </c>
      <c r="C502" s="174" t="s">
        <v>110</v>
      </c>
      <c r="D502" s="161"/>
      <c r="E502" s="162"/>
      <c r="F502" s="163"/>
      <c r="G502" s="163">
        <f>SUMIF(AG503:AG526,"&lt;&gt;NOR",G503:G526)</f>
        <v>0</v>
      </c>
      <c r="H502" s="163"/>
      <c r="I502" s="163">
        <f>SUM(I503:I526)</f>
        <v>0</v>
      </c>
      <c r="J502" s="163"/>
      <c r="K502" s="163">
        <f>SUM(K503:K526)</f>
        <v>0</v>
      </c>
      <c r="L502" s="163"/>
      <c r="M502" s="163">
        <f>SUM(M503:M526)</f>
        <v>0</v>
      </c>
      <c r="N502" s="162"/>
      <c r="O502" s="162">
        <f>SUM(O503:O526)</f>
        <v>0</v>
      </c>
      <c r="P502" s="162"/>
      <c r="Q502" s="162">
        <f>SUM(Q503:Q526)</f>
        <v>1.18</v>
      </c>
      <c r="R502" s="163"/>
      <c r="S502" s="163"/>
      <c r="T502" s="164"/>
      <c r="U502" s="158"/>
      <c r="V502" s="158">
        <f>SUM(V503:V526)</f>
        <v>34.4</v>
      </c>
      <c r="W502" s="158"/>
      <c r="X502" s="158"/>
      <c r="Y502" s="158"/>
      <c r="AG502" t="s">
        <v>152</v>
      </c>
    </row>
    <row r="503" spans="1:60" ht="22.5" outlineLevel="1" x14ac:dyDescent="0.2">
      <c r="A503" s="166">
        <v>33</v>
      </c>
      <c r="B503" s="167" t="s">
        <v>486</v>
      </c>
      <c r="C503" s="175" t="s">
        <v>487</v>
      </c>
      <c r="D503" s="168" t="s">
        <v>361</v>
      </c>
      <c r="E503" s="169">
        <v>68.38</v>
      </c>
      <c r="F503" s="170"/>
      <c r="G503" s="171">
        <f>ROUND(E503*F503,2)</f>
        <v>0</v>
      </c>
      <c r="H503" s="170"/>
      <c r="I503" s="171">
        <f>ROUND(E503*H503,2)</f>
        <v>0</v>
      </c>
      <c r="J503" s="170"/>
      <c r="K503" s="171">
        <f>ROUND(E503*J503,2)</f>
        <v>0</v>
      </c>
      <c r="L503" s="171">
        <v>21</v>
      </c>
      <c r="M503" s="171">
        <f>G503*(1+L503/100)</f>
        <v>0</v>
      </c>
      <c r="N503" s="169">
        <v>0</v>
      </c>
      <c r="O503" s="169">
        <f>ROUND(E503*N503,2)</f>
        <v>0</v>
      </c>
      <c r="P503" s="169">
        <v>4.2599999999999999E-3</v>
      </c>
      <c r="Q503" s="169">
        <f>ROUND(E503*P503,2)</f>
        <v>0.28999999999999998</v>
      </c>
      <c r="R503" s="171" t="s">
        <v>488</v>
      </c>
      <c r="S503" s="171" t="s">
        <v>156</v>
      </c>
      <c r="T503" s="172" t="s">
        <v>191</v>
      </c>
      <c r="U503" s="157">
        <v>7.9350000000000004E-2</v>
      </c>
      <c r="V503" s="157">
        <f>ROUND(E503*U503,2)</f>
        <v>5.43</v>
      </c>
      <c r="W503" s="157"/>
      <c r="X503" s="157" t="s">
        <v>192</v>
      </c>
      <c r="Y503" s="157" t="s">
        <v>159</v>
      </c>
      <c r="Z503" s="147"/>
      <c r="AA503" s="147"/>
      <c r="AB503" s="147"/>
      <c r="AC503" s="147"/>
      <c r="AD503" s="147"/>
      <c r="AE503" s="147"/>
      <c r="AF503" s="147"/>
      <c r="AG503" s="147" t="s">
        <v>193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2" x14ac:dyDescent="0.2">
      <c r="A504" s="154"/>
      <c r="B504" s="155"/>
      <c r="C504" s="183" t="s">
        <v>489</v>
      </c>
      <c r="D504" s="179"/>
      <c r="E504" s="180">
        <v>68.38</v>
      </c>
      <c r="F504" s="157"/>
      <c r="G504" s="157"/>
      <c r="H504" s="157"/>
      <c r="I504" s="157"/>
      <c r="J504" s="157"/>
      <c r="K504" s="157"/>
      <c r="L504" s="157"/>
      <c r="M504" s="157"/>
      <c r="N504" s="156"/>
      <c r="O504" s="156"/>
      <c r="P504" s="156"/>
      <c r="Q504" s="156"/>
      <c r="R504" s="157"/>
      <c r="S504" s="157"/>
      <c r="T504" s="157"/>
      <c r="U504" s="157"/>
      <c r="V504" s="157"/>
      <c r="W504" s="157"/>
      <c r="X504" s="157"/>
      <c r="Y504" s="157"/>
      <c r="Z504" s="147"/>
      <c r="AA504" s="147"/>
      <c r="AB504" s="147"/>
      <c r="AC504" s="147"/>
      <c r="AD504" s="147"/>
      <c r="AE504" s="147"/>
      <c r="AF504" s="147"/>
      <c r="AG504" s="147" t="s">
        <v>197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2" x14ac:dyDescent="0.2">
      <c r="A505" s="154"/>
      <c r="B505" s="155"/>
      <c r="C505" s="243"/>
      <c r="D505" s="244"/>
      <c r="E505" s="244"/>
      <c r="F505" s="244"/>
      <c r="G505" s="244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7"/>
      <c r="AA505" s="147"/>
      <c r="AB505" s="147"/>
      <c r="AC505" s="147"/>
      <c r="AD505" s="147"/>
      <c r="AE505" s="147"/>
      <c r="AF505" s="147"/>
      <c r="AG505" s="147" t="s">
        <v>163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ht="22.5" outlineLevel="1" x14ac:dyDescent="0.2">
      <c r="A506" s="166">
        <v>34</v>
      </c>
      <c r="B506" s="167" t="s">
        <v>490</v>
      </c>
      <c r="C506" s="175" t="s">
        <v>491</v>
      </c>
      <c r="D506" s="168" t="s">
        <v>361</v>
      </c>
      <c r="E506" s="169">
        <v>36</v>
      </c>
      <c r="F506" s="170"/>
      <c r="G506" s="171">
        <f>ROUND(E506*F506,2)</f>
        <v>0</v>
      </c>
      <c r="H506" s="170"/>
      <c r="I506" s="171">
        <f>ROUND(E506*H506,2)</f>
        <v>0</v>
      </c>
      <c r="J506" s="170"/>
      <c r="K506" s="171">
        <f>ROUND(E506*J506,2)</f>
        <v>0</v>
      </c>
      <c r="L506" s="171">
        <v>21</v>
      </c>
      <c r="M506" s="171">
        <f>G506*(1+L506/100)</f>
        <v>0</v>
      </c>
      <c r="N506" s="169">
        <v>0</v>
      </c>
      <c r="O506" s="169">
        <f>ROUND(E506*N506,2)</f>
        <v>0</v>
      </c>
      <c r="P506" s="169">
        <v>2.98E-3</v>
      </c>
      <c r="Q506" s="169">
        <f>ROUND(E506*P506,2)</f>
        <v>0.11</v>
      </c>
      <c r="R506" s="171" t="s">
        <v>488</v>
      </c>
      <c r="S506" s="171" t="s">
        <v>156</v>
      </c>
      <c r="T506" s="172" t="s">
        <v>191</v>
      </c>
      <c r="U506" s="157">
        <v>7.0000000000000007E-2</v>
      </c>
      <c r="V506" s="157">
        <f>ROUND(E506*U506,2)</f>
        <v>2.52</v>
      </c>
      <c r="W506" s="157"/>
      <c r="X506" s="157" t="s">
        <v>192</v>
      </c>
      <c r="Y506" s="157" t="s">
        <v>159</v>
      </c>
      <c r="Z506" s="147"/>
      <c r="AA506" s="147"/>
      <c r="AB506" s="147"/>
      <c r="AC506" s="147"/>
      <c r="AD506" s="147"/>
      <c r="AE506" s="147"/>
      <c r="AF506" s="147"/>
      <c r="AG506" s="147" t="s">
        <v>193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2" x14ac:dyDescent="0.2">
      <c r="A507" s="154"/>
      <c r="B507" s="155"/>
      <c r="C507" s="183" t="s">
        <v>492</v>
      </c>
      <c r="D507" s="179"/>
      <c r="E507" s="180">
        <v>28.2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7"/>
      <c r="AA507" s="147"/>
      <c r="AB507" s="147"/>
      <c r="AC507" s="147"/>
      <c r="AD507" s="147"/>
      <c r="AE507" s="147"/>
      <c r="AF507" s="147"/>
      <c r="AG507" s="147" t="s">
        <v>197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3" x14ac:dyDescent="0.2">
      <c r="A508" s="154"/>
      <c r="B508" s="155"/>
      <c r="C508" s="183" t="s">
        <v>493</v>
      </c>
      <c r="D508" s="179"/>
      <c r="E508" s="180">
        <v>5.3</v>
      </c>
      <c r="F508" s="157"/>
      <c r="G508" s="157"/>
      <c r="H508" s="157"/>
      <c r="I508" s="157"/>
      <c r="J508" s="157"/>
      <c r="K508" s="157"/>
      <c r="L508" s="157"/>
      <c r="M508" s="157"/>
      <c r="N508" s="156"/>
      <c r="O508" s="156"/>
      <c r="P508" s="156"/>
      <c r="Q508" s="156"/>
      <c r="R508" s="157"/>
      <c r="S508" s="157"/>
      <c r="T508" s="157"/>
      <c r="U508" s="157"/>
      <c r="V508" s="157"/>
      <c r="W508" s="157"/>
      <c r="X508" s="157"/>
      <c r="Y508" s="157"/>
      <c r="Z508" s="147"/>
      <c r="AA508" s="147"/>
      <c r="AB508" s="147"/>
      <c r="AC508" s="147"/>
      <c r="AD508" s="147"/>
      <c r="AE508" s="147"/>
      <c r="AF508" s="147"/>
      <c r="AG508" s="147" t="s">
        <v>197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3" x14ac:dyDescent="0.2">
      <c r="A509" s="154"/>
      <c r="B509" s="155"/>
      <c r="C509" s="183" t="s">
        <v>494</v>
      </c>
      <c r="D509" s="179"/>
      <c r="E509" s="180">
        <v>2.5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7"/>
      <c r="AA509" s="147"/>
      <c r="AB509" s="147"/>
      <c r="AC509" s="147"/>
      <c r="AD509" s="147"/>
      <c r="AE509" s="147"/>
      <c r="AF509" s="147"/>
      <c r="AG509" s="147" t="s">
        <v>197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2" x14ac:dyDescent="0.2">
      <c r="A510" s="154"/>
      <c r="B510" s="155"/>
      <c r="C510" s="243"/>
      <c r="D510" s="244"/>
      <c r="E510" s="244"/>
      <c r="F510" s="244"/>
      <c r="G510" s="244"/>
      <c r="H510" s="157"/>
      <c r="I510" s="157"/>
      <c r="J510" s="157"/>
      <c r="K510" s="157"/>
      <c r="L510" s="157"/>
      <c r="M510" s="157"/>
      <c r="N510" s="156"/>
      <c r="O510" s="156"/>
      <c r="P510" s="156"/>
      <c r="Q510" s="156"/>
      <c r="R510" s="157"/>
      <c r="S510" s="157"/>
      <c r="T510" s="157"/>
      <c r="U510" s="157"/>
      <c r="V510" s="157"/>
      <c r="W510" s="157"/>
      <c r="X510" s="157"/>
      <c r="Y510" s="157"/>
      <c r="Z510" s="147"/>
      <c r="AA510" s="147"/>
      <c r="AB510" s="147"/>
      <c r="AC510" s="147"/>
      <c r="AD510" s="147"/>
      <c r="AE510" s="147"/>
      <c r="AF510" s="147"/>
      <c r="AG510" s="147" t="s">
        <v>163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66">
        <v>35</v>
      </c>
      <c r="B511" s="167" t="s">
        <v>495</v>
      </c>
      <c r="C511" s="175" t="s">
        <v>496</v>
      </c>
      <c r="D511" s="168" t="s">
        <v>361</v>
      </c>
      <c r="E511" s="169">
        <v>68.38</v>
      </c>
      <c r="F511" s="170"/>
      <c r="G511" s="171">
        <f>ROUND(E511*F511,2)</f>
        <v>0</v>
      </c>
      <c r="H511" s="170"/>
      <c r="I511" s="171">
        <f>ROUND(E511*H511,2)</f>
        <v>0</v>
      </c>
      <c r="J511" s="170"/>
      <c r="K511" s="171">
        <f>ROUND(E511*J511,2)</f>
        <v>0</v>
      </c>
      <c r="L511" s="171">
        <v>21</v>
      </c>
      <c r="M511" s="171">
        <f>G511*(1+L511/100)</f>
        <v>0</v>
      </c>
      <c r="N511" s="169">
        <v>0</v>
      </c>
      <c r="O511" s="169">
        <f>ROUND(E511*N511,2)</f>
        <v>0</v>
      </c>
      <c r="P511" s="169">
        <v>3.3600000000000001E-3</v>
      </c>
      <c r="Q511" s="169">
        <f>ROUND(E511*P511,2)</f>
        <v>0.23</v>
      </c>
      <c r="R511" s="171" t="s">
        <v>488</v>
      </c>
      <c r="S511" s="171" t="s">
        <v>156</v>
      </c>
      <c r="T511" s="172" t="s">
        <v>191</v>
      </c>
      <c r="U511" s="157">
        <v>0.08</v>
      </c>
      <c r="V511" s="157">
        <f>ROUND(E511*U511,2)</f>
        <v>5.47</v>
      </c>
      <c r="W511" s="157"/>
      <c r="X511" s="157" t="s">
        <v>192</v>
      </c>
      <c r="Y511" s="157" t="s">
        <v>159</v>
      </c>
      <c r="Z511" s="147"/>
      <c r="AA511" s="147"/>
      <c r="AB511" s="147"/>
      <c r="AC511" s="147"/>
      <c r="AD511" s="147"/>
      <c r="AE511" s="147"/>
      <c r="AF511" s="147"/>
      <c r="AG511" s="147" t="s">
        <v>193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2" x14ac:dyDescent="0.2">
      <c r="A512" s="154"/>
      <c r="B512" s="155"/>
      <c r="C512" s="183" t="s">
        <v>489</v>
      </c>
      <c r="D512" s="179"/>
      <c r="E512" s="180">
        <v>68.38</v>
      </c>
      <c r="F512" s="157"/>
      <c r="G512" s="157"/>
      <c r="H512" s="157"/>
      <c r="I512" s="157"/>
      <c r="J512" s="157"/>
      <c r="K512" s="157"/>
      <c r="L512" s="157"/>
      <c r="M512" s="157"/>
      <c r="N512" s="156"/>
      <c r="O512" s="156"/>
      <c r="P512" s="156"/>
      <c r="Q512" s="156"/>
      <c r="R512" s="157"/>
      <c r="S512" s="157"/>
      <c r="T512" s="157"/>
      <c r="U512" s="157"/>
      <c r="V512" s="157"/>
      <c r="W512" s="157"/>
      <c r="X512" s="157"/>
      <c r="Y512" s="157"/>
      <c r="Z512" s="147"/>
      <c r="AA512" s="147"/>
      <c r="AB512" s="147"/>
      <c r="AC512" s="147"/>
      <c r="AD512" s="147"/>
      <c r="AE512" s="147"/>
      <c r="AF512" s="147"/>
      <c r="AG512" s="147" t="s">
        <v>197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2" x14ac:dyDescent="0.2">
      <c r="A513" s="154"/>
      <c r="B513" s="155"/>
      <c r="C513" s="243"/>
      <c r="D513" s="244"/>
      <c r="E513" s="244"/>
      <c r="F513" s="244"/>
      <c r="G513" s="244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7"/>
      <c r="AA513" s="147"/>
      <c r="AB513" s="147"/>
      <c r="AC513" s="147"/>
      <c r="AD513" s="147"/>
      <c r="AE513" s="147"/>
      <c r="AF513" s="147"/>
      <c r="AG513" s="147" t="s">
        <v>163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66">
        <v>36</v>
      </c>
      <c r="B514" s="167" t="s">
        <v>497</v>
      </c>
      <c r="C514" s="175" t="s">
        <v>498</v>
      </c>
      <c r="D514" s="168" t="s">
        <v>361</v>
      </c>
      <c r="E514" s="169">
        <v>29</v>
      </c>
      <c r="F514" s="170"/>
      <c r="G514" s="171">
        <f>ROUND(E514*F514,2)</f>
        <v>0</v>
      </c>
      <c r="H514" s="170"/>
      <c r="I514" s="171">
        <f>ROUND(E514*H514,2)</f>
        <v>0</v>
      </c>
      <c r="J514" s="170"/>
      <c r="K514" s="171">
        <f>ROUND(E514*J514,2)</f>
        <v>0</v>
      </c>
      <c r="L514" s="171">
        <v>21</v>
      </c>
      <c r="M514" s="171">
        <f>G514*(1+L514/100)</f>
        <v>0</v>
      </c>
      <c r="N514" s="169">
        <v>0</v>
      </c>
      <c r="O514" s="169">
        <f>ROUND(E514*N514,2)</f>
        <v>0</v>
      </c>
      <c r="P514" s="169">
        <v>3.0699999999999998E-3</v>
      </c>
      <c r="Q514" s="169">
        <f>ROUND(E514*P514,2)</f>
        <v>0.09</v>
      </c>
      <c r="R514" s="171" t="s">
        <v>488</v>
      </c>
      <c r="S514" s="171" t="s">
        <v>156</v>
      </c>
      <c r="T514" s="172" t="s">
        <v>191</v>
      </c>
      <c r="U514" s="157">
        <v>5.2900000000000003E-2</v>
      </c>
      <c r="V514" s="157">
        <f>ROUND(E514*U514,2)</f>
        <v>1.53</v>
      </c>
      <c r="W514" s="157"/>
      <c r="X514" s="157" t="s">
        <v>192</v>
      </c>
      <c r="Y514" s="157" t="s">
        <v>159</v>
      </c>
      <c r="Z514" s="147"/>
      <c r="AA514" s="147"/>
      <c r="AB514" s="147"/>
      <c r="AC514" s="147"/>
      <c r="AD514" s="147"/>
      <c r="AE514" s="147"/>
      <c r="AF514" s="147"/>
      <c r="AG514" s="147" t="s">
        <v>193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2" x14ac:dyDescent="0.2">
      <c r="A515" s="154"/>
      <c r="B515" s="155"/>
      <c r="C515" s="183" t="s">
        <v>499</v>
      </c>
      <c r="D515" s="179"/>
      <c r="E515" s="180">
        <v>29</v>
      </c>
      <c r="F515" s="157"/>
      <c r="G515" s="157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7"/>
      <c r="AA515" s="147"/>
      <c r="AB515" s="147"/>
      <c r="AC515" s="147"/>
      <c r="AD515" s="147"/>
      <c r="AE515" s="147"/>
      <c r="AF515" s="147"/>
      <c r="AG515" s="147" t="s">
        <v>197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2" x14ac:dyDescent="0.2">
      <c r="A516" s="154"/>
      <c r="B516" s="155"/>
      <c r="C516" s="243"/>
      <c r="D516" s="244"/>
      <c r="E516" s="244"/>
      <c r="F516" s="244"/>
      <c r="G516" s="244"/>
      <c r="H516" s="157"/>
      <c r="I516" s="157"/>
      <c r="J516" s="157"/>
      <c r="K516" s="157"/>
      <c r="L516" s="157"/>
      <c r="M516" s="157"/>
      <c r="N516" s="156"/>
      <c r="O516" s="156"/>
      <c r="P516" s="156"/>
      <c r="Q516" s="156"/>
      <c r="R516" s="157"/>
      <c r="S516" s="157"/>
      <c r="T516" s="157"/>
      <c r="U516" s="157"/>
      <c r="V516" s="157"/>
      <c r="W516" s="157"/>
      <c r="X516" s="157"/>
      <c r="Y516" s="157"/>
      <c r="Z516" s="147"/>
      <c r="AA516" s="147"/>
      <c r="AB516" s="147"/>
      <c r="AC516" s="147"/>
      <c r="AD516" s="147"/>
      <c r="AE516" s="147"/>
      <c r="AF516" s="147"/>
      <c r="AG516" s="147" t="s">
        <v>163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66">
        <v>37</v>
      </c>
      <c r="B517" s="167" t="s">
        <v>500</v>
      </c>
      <c r="C517" s="175" t="s">
        <v>501</v>
      </c>
      <c r="D517" s="168" t="s">
        <v>361</v>
      </c>
      <c r="E517" s="169">
        <v>142.44999999999999</v>
      </c>
      <c r="F517" s="170"/>
      <c r="G517" s="171">
        <f>ROUND(E517*F517,2)</f>
        <v>0</v>
      </c>
      <c r="H517" s="170"/>
      <c r="I517" s="171">
        <f>ROUND(E517*H517,2)</f>
        <v>0</v>
      </c>
      <c r="J517" s="170"/>
      <c r="K517" s="171">
        <f>ROUND(E517*J517,2)</f>
        <v>0</v>
      </c>
      <c r="L517" s="171">
        <v>21</v>
      </c>
      <c r="M517" s="171">
        <f>G517*(1+L517/100)</f>
        <v>0</v>
      </c>
      <c r="N517" s="169">
        <v>0</v>
      </c>
      <c r="O517" s="169">
        <f>ROUND(E517*N517,2)</f>
        <v>0</v>
      </c>
      <c r="P517" s="169">
        <v>1.3500000000000001E-3</v>
      </c>
      <c r="Q517" s="169">
        <f>ROUND(E517*P517,2)</f>
        <v>0.19</v>
      </c>
      <c r="R517" s="171" t="s">
        <v>488</v>
      </c>
      <c r="S517" s="171" t="s">
        <v>156</v>
      </c>
      <c r="T517" s="172" t="s">
        <v>191</v>
      </c>
      <c r="U517" s="157">
        <v>0.09</v>
      </c>
      <c r="V517" s="157">
        <f>ROUND(E517*U517,2)</f>
        <v>12.82</v>
      </c>
      <c r="W517" s="157"/>
      <c r="X517" s="157" t="s">
        <v>192</v>
      </c>
      <c r="Y517" s="157" t="s">
        <v>159</v>
      </c>
      <c r="Z517" s="147"/>
      <c r="AA517" s="147"/>
      <c r="AB517" s="147"/>
      <c r="AC517" s="147"/>
      <c r="AD517" s="147"/>
      <c r="AE517" s="147"/>
      <c r="AF517" s="147"/>
      <c r="AG517" s="147" t="s">
        <v>193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2" x14ac:dyDescent="0.2">
      <c r="A518" s="154"/>
      <c r="B518" s="155"/>
      <c r="C518" s="183" t="s">
        <v>502</v>
      </c>
      <c r="D518" s="179"/>
      <c r="E518" s="180">
        <v>26.95</v>
      </c>
      <c r="F518" s="157"/>
      <c r="G518" s="157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7"/>
      <c r="AA518" s="147"/>
      <c r="AB518" s="147"/>
      <c r="AC518" s="147"/>
      <c r="AD518" s="147"/>
      <c r="AE518" s="147"/>
      <c r="AF518" s="147"/>
      <c r="AG518" s="147" t="s">
        <v>197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3" x14ac:dyDescent="0.2">
      <c r="A519" s="154"/>
      <c r="B519" s="155"/>
      <c r="C519" s="183" t="s">
        <v>503</v>
      </c>
      <c r="D519" s="179"/>
      <c r="E519" s="180">
        <v>28.05</v>
      </c>
      <c r="F519" s="157"/>
      <c r="G519" s="157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7"/>
      <c r="AA519" s="147"/>
      <c r="AB519" s="147"/>
      <c r="AC519" s="147"/>
      <c r="AD519" s="147"/>
      <c r="AE519" s="147"/>
      <c r="AF519" s="147"/>
      <c r="AG519" s="147" t="s">
        <v>197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3" x14ac:dyDescent="0.2">
      <c r="A520" s="154"/>
      <c r="B520" s="155"/>
      <c r="C520" s="183" t="s">
        <v>504</v>
      </c>
      <c r="D520" s="179"/>
      <c r="E520" s="180">
        <v>29.15</v>
      </c>
      <c r="F520" s="157"/>
      <c r="G520" s="157"/>
      <c r="H520" s="157"/>
      <c r="I520" s="157"/>
      <c r="J520" s="157"/>
      <c r="K520" s="157"/>
      <c r="L520" s="157"/>
      <c r="M520" s="157"/>
      <c r="N520" s="156"/>
      <c r="O520" s="156"/>
      <c r="P520" s="156"/>
      <c r="Q520" s="156"/>
      <c r="R520" s="157"/>
      <c r="S520" s="157"/>
      <c r="T520" s="157"/>
      <c r="U520" s="157"/>
      <c r="V520" s="157"/>
      <c r="W520" s="157"/>
      <c r="X520" s="157"/>
      <c r="Y520" s="157"/>
      <c r="Z520" s="147"/>
      <c r="AA520" s="147"/>
      <c r="AB520" s="147"/>
      <c r="AC520" s="147"/>
      <c r="AD520" s="147"/>
      <c r="AE520" s="147"/>
      <c r="AF520" s="147"/>
      <c r="AG520" s="147" t="s">
        <v>197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3" x14ac:dyDescent="0.2">
      <c r="A521" s="154"/>
      <c r="B521" s="155"/>
      <c r="C521" s="183" t="s">
        <v>505</v>
      </c>
      <c r="D521" s="179"/>
      <c r="E521" s="180">
        <v>29.15</v>
      </c>
      <c r="F521" s="157"/>
      <c r="G521" s="157"/>
      <c r="H521" s="157"/>
      <c r="I521" s="157"/>
      <c r="J521" s="157"/>
      <c r="K521" s="157"/>
      <c r="L521" s="157"/>
      <c r="M521" s="157"/>
      <c r="N521" s="156"/>
      <c r="O521" s="156"/>
      <c r="P521" s="156"/>
      <c r="Q521" s="156"/>
      <c r="R521" s="157"/>
      <c r="S521" s="157"/>
      <c r="T521" s="157"/>
      <c r="U521" s="157"/>
      <c r="V521" s="157"/>
      <c r="W521" s="157"/>
      <c r="X521" s="157"/>
      <c r="Y521" s="157"/>
      <c r="Z521" s="147"/>
      <c r="AA521" s="147"/>
      <c r="AB521" s="147"/>
      <c r="AC521" s="147"/>
      <c r="AD521" s="147"/>
      <c r="AE521" s="147"/>
      <c r="AF521" s="147"/>
      <c r="AG521" s="147" t="s">
        <v>197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3" x14ac:dyDescent="0.2">
      <c r="A522" s="154"/>
      <c r="B522" s="155"/>
      <c r="C522" s="183" t="s">
        <v>506</v>
      </c>
      <c r="D522" s="179"/>
      <c r="E522" s="180">
        <v>29.15</v>
      </c>
      <c r="F522" s="157"/>
      <c r="G522" s="157"/>
      <c r="H522" s="157"/>
      <c r="I522" s="157"/>
      <c r="J522" s="157"/>
      <c r="K522" s="157"/>
      <c r="L522" s="157"/>
      <c r="M522" s="157"/>
      <c r="N522" s="156"/>
      <c r="O522" s="156"/>
      <c r="P522" s="156"/>
      <c r="Q522" s="156"/>
      <c r="R522" s="157"/>
      <c r="S522" s="157"/>
      <c r="T522" s="157"/>
      <c r="U522" s="157"/>
      <c r="V522" s="157"/>
      <c r="W522" s="157"/>
      <c r="X522" s="157"/>
      <c r="Y522" s="157"/>
      <c r="Z522" s="147"/>
      <c r="AA522" s="147"/>
      <c r="AB522" s="147"/>
      <c r="AC522" s="147"/>
      <c r="AD522" s="147"/>
      <c r="AE522" s="147"/>
      <c r="AF522" s="147"/>
      <c r="AG522" s="147" t="s">
        <v>197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2" x14ac:dyDescent="0.2">
      <c r="A523" s="154"/>
      <c r="B523" s="155"/>
      <c r="C523" s="243"/>
      <c r="D523" s="244"/>
      <c r="E523" s="244"/>
      <c r="F523" s="244"/>
      <c r="G523" s="244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7"/>
      <c r="AA523" s="147"/>
      <c r="AB523" s="147"/>
      <c r="AC523" s="147"/>
      <c r="AD523" s="147"/>
      <c r="AE523" s="147"/>
      <c r="AF523" s="147"/>
      <c r="AG523" s="147" t="s">
        <v>163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66">
        <v>38</v>
      </c>
      <c r="B524" s="167" t="s">
        <v>507</v>
      </c>
      <c r="C524" s="175" t="s">
        <v>508</v>
      </c>
      <c r="D524" s="168" t="s">
        <v>361</v>
      </c>
      <c r="E524" s="169">
        <v>94.75</v>
      </c>
      <c r="F524" s="170"/>
      <c r="G524" s="171">
        <f>ROUND(E524*F524,2)</f>
        <v>0</v>
      </c>
      <c r="H524" s="170"/>
      <c r="I524" s="171">
        <f>ROUND(E524*H524,2)</f>
        <v>0</v>
      </c>
      <c r="J524" s="170"/>
      <c r="K524" s="171">
        <f>ROUND(E524*J524,2)</f>
        <v>0</v>
      </c>
      <c r="L524" s="171">
        <v>21</v>
      </c>
      <c r="M524" s="171">
        <f>G524*(1+L524/100)</f>
        <v>0</v>
      </c>
      <c r="N524" s="169">
        <v>0</v>
      </c>
      <c r="O524" s="169">
        <f>ROUND(E524*N524,2)</f>
        <v>0</v>
      </c>
      <c r="P524" s="169">
        <v>2.8500000000000001E-3</v>
      </c>
      <c r="Q524" s="169">
        <f>ROUND(E524*P524,2)</f>
        <v>0.27</v>
      </c>
      <c r="R524" s="171" t="s">
        <v>488</v>
      </c>
      <c r="S524" s="171" t="s">
        <v>156</v>
      </c>
      <c r="T524" s="172" t="s">
        <v>191</v>
      </c>
      <c r="U524" s="157">
        <v>7.0000000000000007E-2</v>
      </c>
      <c r="V524" s="157">
        <f>ROUND(E524*U524,2)</f>
        <v>6.63</v>
      </c>
      <c r="W524" s="157"/>
      <c r="X524" s="157" t="s">
        <v>192</v>
      </c>
      <c r="Y524" s="157" t="s">
        <v>159</v>
      </c>
      <c r="Z524" s="147"/>
      <c r="AA524" s="147"/>
      <c r="AB524" s="147"/>
      <c r="AC524" s="147"/>
      <c r="AD524" s="147"/>
      <c r="AE524" s="147"/>
      <c r="AF524" s="147"/>
      <c r="AG524" s="147" t="s">
        <v>193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2" x14ac:dyDescent="0.2">
      <c r="A525" s="154"/>
      <c r="B525" s="155"/>
      <c r="C525" s="183" t="s">
        <v>509</v>
      </c>
      <c r="D525" s="179"/>
      <c r="E525" s="180">
        <v>94.75</v>
      </c>
      <c r="F525" s="157"/>
      <c r="G525" s="157"/>
      <c r="H525" s="157"/>
      <c r="I525" s="157"/>
      <c r="J525" s="157"/>
      <c r="K525" s="157"/>
      <c r="L525" s="157"/>
      <c r="M525" s="157"/>
      <c r="N525" s="156"/>
      <c r="O525" s="156"/>
      <c r="P525" s="156"/>
      <c r="Q525" s="156"/>
      <c r="R525" s="157"/>
      <c r="S525" s="157"/>
      <c r="T525" s="157"/>
      <c r="U525" s="157"/>
      <c r="V525" s="157"/>
      <c r="W525" s="157"/>
      <c r="X525" s="157"/>
      <c r="Y525" s="157"/>
      <c r="Z525" s="147"/>
      <c r="AA525" s="147"/>
      <c r="AB525" s="147"/>
      <c r="AC525" s="147"/>
      <c r="AD525" s="147"/>
      <c r="AE525" s="147"/>
      <c r="AF525" s="147"/>
      <c r="AG525" s="147" t="s">
        <v>197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2" x14ac:dyDescent="0.2">
      <c r="A526" s="154"/>
      <c r="B526" s="155"/>
      <c r="C526" s="243"/>
      <c r="D526" s="244"/>
      <c r="E526" s="244"/>
      <c r="F526" s="244"/>
      <c r="G526" s="244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7"/>
      <c r="AA526" s="147"/>
      <c r="AB526" s="147"/>
      <c r="AC526" s="147"/>
      <c r="AD526" s="147"/>
      <c r="AE526" s="147"/>
      <c r="AF526" s="147"/>
      <c r="AG526" s="147" t="s">
        <v>163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x14ac:dyDescent="0.2">
      <c r="A527" s="159" t="s">
        <v>151</v>
      </c>
      <c r="B527" s="160" t="s">
        <v>111</v>
      </c>
      <c r="C527" s="174" t="s">
        <v>112</v>
      </c>
      <c r="D527" s="161"/>
      <c r="E527" s="162"/>
      <c r="F527" s="163"/>
      <c r="G527" s="163">
        <f>SUMIF(AG528:AG536,"&lt;&gt;NOR",G528:G536)</f>
        <v>0</v>
      </c>
      <c r="H527" s="163"/>
      <c r="I527" s="163">
        <f>SUM(I528:I536)</f>
        <v>0</v>
      </c>
      <c r="J527" s="163"/>
      <c r="K527" s="163">
        <f>SUM(K528:K536)</f>
        <v>0</v>
      </c>
      <c r="L527" s="163"/>
      <c r="M527" s="163">
        <f>SUM(M528:M536)</f>
        <v>0</v>
      </c>
      <c r="N527" s="162"/>
      <c r="O527" s="162">
        <f>SUM(O528:O536)</f>
        <v>0</v>
      </c>
      <c r="P527" s="162"/>
      <c r="Q527" s="162">
        <f>SUM(Q528:Q536)</f>
        <v>25.59</v>
      </c>
      <c r="R527" s="163"/>
      <c r="S527" s="163"/>
      <c r="T527" s="164"/>
      <c r="U527" s="158"/>
      <c r="V527" s="158">
        <f>SUM(V528:V536)</f>
        <v>85.47</v>
      </c>
      <c r="W527" s="158"/>
      <c r="X527" s="158"/>
      <c r="Y527" s="158"/>
      <c r="AG527" t="s">
        <v>152</v>
      </c>
    </row>
    <row r="528" spans="1:60" outlineLevel="1" x14ac:dyDescent="0.2">
      <c r="A528" s="166">
        <v>39</v>
      </c>
      <c r="B528" s="167" t="s">
        <v>510</v>
      </c>
      <c r="C528" s="175" t="s">
        <v>511</v>
      </c>
      <c r="D528" s="168" t="s">
        <v>189</v>
      </c>
      <c r="E528" s="169">
        <v>578.22832000000005</v>
      </c>
      <c r="F528" s="170"/>
      <c r="G528" s="171">
        <f>ROUND(E528*F528,2)</f>
        <v>0</v>
      </c>
      <c r="H528" s="170"/>
      <c r="I528" s="171">
        <f>ROUND(E528*H528,2)</f>
        <v>0</v>
      </c>
      <c r="J528" s="170"/>
      <c r="K528" s="171">
        <f>ROUND(E528*J528,2)</f>
        <v>0</v>
      </c>
      <c r="L528" s="171">
        <v>21</v>
      </c>
      <c r="M528" s="171">
        <f>G528*(1+L528/100)</f>
        <v>0</v>
      </c>
      <c r="N528" s="169">
        <v>0</v>
      </c>
      <c r="O528" s="169">
        <f>ROUND(E528*N528,2)</f>
        <v>0</v>
      </c>
      <c r="P528" s="169">
        <v>4.2000000000000003E-2</v>
      </c>
      <c r="Q528" s="169">
        <f>ROUND(E528*P528,2)</f>
        <v>24.29</v>
      </c>
      <c r="R528" s="171" t="s">
        <v>512</v>
      </c>
      <c r="S528" s="171" t="s">
        <v>156</v>
      </c>
      <c r="T528" s="172" t="s">
        <v>191</v>
      </c>
      <c r="U528" s="157">
        <v>0.14000000000000001</v>
      </c>
      <c r="V528" s="157">
        <f>ROUND(E528*U528,2)</f>
        <v>80.95</v>
      </c>
      <c r="W528" s="157"/>
      <c r="X528" s="157" t="s">
        <v>192</v>
      </c>
      <c r="Y528" s="157" t="s">
        <v>159</v>
      </c>
      <c r="Z528" s="147"/>
      <c r="AA528" s="147"/>
      <c r="AB528" s="147"/>
      <c r="AC528" s="147"/>
      <c r="AD528" s="147"/>
      <c r="AE528" s="147"/>
      <c r="AF528" s="147"/>
      <c r="AG528" s="147" t="s">
        <v>193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2" x14ac:dyDescent="0.2">
      <c r="A529" s="154"/>
      <c r="B529" s="155"/>
      <c r="C529" s="183" t="s">
        <v>513</v>
      </c>
      <c r="D529" s="179"/>
      <c r="E529" s="180">
        <v>312.57400000000001</v>
      </c>
      <c r="F529" s="157"/>
      <c r="G529" s="157"/>
      <c r="H529" s="157"/>
      <c r="I529" s="157"/>
      <c r="J529" s="157"/>
      <c r="K529" s="157"/>
      <c r="L529" s="157"/>
      <c r="M529" s="157"/>
      <c r="N529" s="156"/>
      <c r="O529" s="156"/>
      <c r="P529" s="156"/>
      <c r="Q529" s="156"/>
      <c r="R529" s="157"/>
      <c r="S529" s="157"/>
      <c r="T529" s="157"/>
      <c r="U529" s="157"/>
      <c r="V529" s="157"/>
      <c r="W529" s="157"/>
      <c r="X529" s="157"/>
      <c r="Y529" s="157"/>
      <c r="Z529" s="147"/>
      <c r="AA529" s="147"/>
      <c r="AB529" s="147"/>
      <c r="AC529" s="147"/>
      <c r="AD529" s="147"/>
      <c r="AE529" s="147"/>
      <c r="AF529" s="147"/>
      <c r="AG529" s="147" t="s">
        <v>197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3" x14ac:dyDescent="0.2">
      <c r="A530" s="154"/>
      <c r="B530" s="155"/>
      <c r="C530" s="183" t="s">
        <v>514</v>
      </c>
      <c r="D530" s="179"/>
      <c r="E530" s="180">
        <v>179.352</v>
      </c>
      <c r="F530" s="157"/>
      <c r="G530" s="157"/>
      <c r="H530" s="157"/>
      <c r="I530" s="157"/>
      <c r="J530" s="157"/>
      <c r="K530" s="157"/>
      <c r="L530" s="157"/>
      <c r="M530" s="157"/>
      <c r="N530" s="156"/>
      <c r="O530" s="156"/>
      <c r="P530" s="156"/>
      <c r="Q530" s="156"/>
      <c r="R530" s="157"/>
      <c r="S530" s="157"/>
      <c r="T530" s="157"/>
      <c r="U530" s="157"/>
      <c r="V530" s="157"/>
      <c r="W530" s="157"/>
      <c r="X530" s="157"/>
      <c r="Y530" s="157"/>
      <c r="Z530" s="147"/>
      <c r="AA530" s="147"/>
      <c r="AB530" s="147"/>
      <c r="AC530" s="147"/>
      <c r="AD530" s="147"/>
      <c r="AE530" s="147"/>
      <c r="AF530" s="147"/>
      <c r="AG530" s="147" t="s">
        <v>197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3" x14ac:dyDescent="0.2">
      <c r="A531" s="154"/>
      <c r="B531" s="155"/>
      <c r="C531" s="183" t="s">
        <v>515</v>
      </c>
      <c r="D531" s="179"/>
      <c r="E531" s="180">
        <v>91.822320000000005</v>
      </c>
      <c r="F531" s="157"/>
      <c r="G531" s="157"/>
      <c r="H531" s="157"/>
      <c r="I531" s="157"/>
      <c r="J531" s="157"/>
      <c r="K531" s="157"/>
      <c r="L531" s="157"/>
      <c r="M531" s="157"/>
      <c r="N531" s="156"/>
      <c r="O531" s="156"/>
      <c r="P531" s="156"/>
      <c r="Q531" s="156"/>
      <c r="R531" s="157"/>
      <c r="S531" s="157"/>
      <c r="T531" s="157"/>
      <c r="U531" s="157"/>
      <c r="V531" s="157"/>
      <c r="W531" s="157"/>
      <c r="X531" s="157"/>
      <c r="Y531" s="157"/>
      <c r="Z531" s="147"/>
      <c r="AA531" s="147"/>
      <c r="AB531" s="147"/>
      <c r="AC531" s="147"/>
      <c r="AD531" s="147"/>
      <c r="AE531" s="147"/>
      <c r="AF531" s="147"/>
      <c r="AG531" s="147" t="s">
        <v>197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3" x14ac:dyDescent="0.2">
      <c r="A532" s="154"/>
      <c r="B532" s="155"/>
      <c r="C532" s="183" t="s">
        <v>516</v>
      </c>
      <c r="D532" s="179"/>
      <c r="E532" s="180">
        <v>-5.52</v>
      </c>
      <c r="F532" s="157"/>
      <c r="G532" s="157"/>
      <c r="H532" s="157"/>
      <c r="I532" s="157"/>
      <c r="J532" s="157"/>
      <c r="K532" s="157"/>
      <c r="L532" s="157"/>
      <c r="M532" s="157"/>
      <c r="N532" s="156"/>
      <c r="O532" s="156"/>
      <c r="P532" s="156"/>
      <c r="Q532" s="156"/>
      <c r="R532" s="157"/>
      <c r="S532" s="157"/>
      <c r="T532" s="157"/>
      <c r="U532" s="157"/>
      <c r="V532" s="157"/>
      <c r="W532" s="157"/>
      <c r="X532" s="157"/>
      <c r="Y532" s="157"/>
      <c r="Z532" s="147"/>
      <c r="AA532" s="147"/>
      <c r="AB532" s="147"/>
      <c r="AC532" s="147"/>
      <c r="AD532" s="147"/>
      <c r="AE532" s="147"/>
      <c r="AF532" s="147"/>
      <c r="AG532" s="147" t="s">
        <v>197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2" x14ac:dyDescent="0.2">
      <c r="A533" s="154"/>
      <c r="B533" s="155"/>
      <c r="C533" s="243"/>
      <c r="D533" s="244"/>
      <c r="E533" s="244"/>
      <c r="F533" s="244"/>
      <c r="G533" s="244"/>
      <c r="H533" s="157"/>
      <c r="I533" s="157"/>
      <c r="J533" s="157"/>
      <c r="K533" s="157"/>
      <c r="L533" s="157"/>
      <c r="M533" s="157"/>
      <c r="N533" s="156"/>
      <c r="O533" s="156"/>
      <c r="P533" s="156"/>
      <c r="Q533" s="156"/>
      <c r="R533" s="157"/>
      <c r="S533" s="157"/>
      <c r="T533" s="157"/>
      <c r="U533" s="157"/>
      <c r="V533" s="157"/>
      <c r="W533" s="157"/>
      <c r="X533" s="157"/>
      <c r="Y533" s="157"/>
      <c r="Z533" s="147"/>
      <c r="AA533" s="147"/>
      <c r="AB533" s="147"/>
      <c r="AC533" s="147"/>
      <c r="AD533" s="147"/>
      <c r="AE533" s="147"/>
      <c r="AF533" s="147"/>
      <c r="AG533" s="147" t="s">
        <v>163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66">
        <v>40</v>
      </c>
      <c r="B534" s="167" t="s">
        <v>517</v>
      </c>
      <c r="C534" s="175" t="s">
        <v>518</v>
      </c>
      <c r="D534" s="168" t="s">
        <v>361</v>
      </c>
      <c r="E534" s="169">
        <v>56.55</v>
      </c>
      <c r="F534" s="170"/>
      <c r="G534" s="171">
        <f>ROUND(E534*F534,2)</f>
        <v>0</v>
      </c>
      <c r="H534" s="170"/>
      <c r="I534" s="171">
        <f>ROUND(E534*H534,2)</f>
        <v>0</v>
      </c>
      <c r="J534" s="170"/>
      <c r="K534" s="171">
        <f>ROUND(E534*J534,2)</f>
        <v>0</v>
      </c>
      <c r="L534" s="171">
        <v>21</v>
      </c>
      <c r="M534" s="171">
        <f>G534*(1+L534/100)</f>
        <v>0</v>
      </c>
      <c r="N534" s="169">
        <v>0</v>
      </c>
      <c r="O534" s="169">
        <f>ROUND(E534*N534,2)</f>
        <v>0</v>
      </c>
      <c r="P534" s="169">
        <v>2.3E-2</v>
      </c>
      <c r="Q534" s="169">
        <f>ROUND(E534*P534,2)</f>
        <v>1.3</v>
      </c>
      <c r="R534" s="171" t="s">
        <v>512</v>
      </c>
      <c r="S534" s="171" t="s">
        <v>156</v>
      </c>
      <c r="T534" s="172" t="s">
        <v>191</v>
      </c>
      <c r="U534" s="157">
        <v>0.08</v>
      </c>
      <c r="V534" s="157">
        <f>ROUND(E534*U534,2)</f>
        <v>4.5199999999999996</v>
      </c>
      <c r="W534" s="157"/>
      <c r="X534" s="157" t="s">
        <v>192</v>
      </c>
      <c r="Y534" s="157" t="s">
        <v>159</v>
      </c>
      <c r="Z534" s="147"/>
      <c r="AA534" s="147"/>
      <c r="AB534" s="147"/>
      <c r="AC534" s="147"/>
      <c r="AD534" s="147"/>
      <c r="AE534" s="147"/>
      <c r="AF534" s="147"/>
      <c r="AG534" s="147" t="s">
        <v>193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2" x14ac:dyDescent="0.2">
      <c r="A535" s="154"/>
      <c r="B535" s="155"/>
      <c r="C535" s="183" t="s">
        <v>519</v>
      </c>
      <c r="D535" s="179"/>
      <c r="E535" s="180">
        <v>56.55</v>
      </c>
      <c r="F535" s="157"/>
      <c r="G535" s="157"/>
      <c r="H535" s="157"/>
      <c r="I535" s="157"/>
      <c r="J535" s="157"/>
      <c r="K535" s="157"/>
      <c r="L535" s="157"/>
      <c r="M535" s="157"/>
      <c r="N535" s="156"/>
      <c r="O535" s="156"/>
      <c r="P535" s="156"/>
      <c r="Q535" s="156"/>
      <c r="R535" s="157"/>
      <c r="S535" s="157"/>
      <c r="T535" s="157"/>
      <c r="U535" s="157"/>
      <c r="V535" s="157"/>
      <c r="W535" s="157"/>
      <c r="X535" s="157"/>
      <c r="Y535" s="157"/>
      <c r="Z535" s="147"/>
      <c r="AA535" s="147"/>
      <c r="AB535" s="147"/>
      <c r="AC535" s="147"/>
      <c r="AD535" s="147"/>
      <c r="AE535" s="147"/>
      <c r="AF535" s="147"/>
      <c r="AG535" s="147" t="s">
        <v>197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2" x14ac:dyDescent="0.2">
      <c r="A536" s="154"/>
      <c r="B536" s="155"/>
      <c r="C536" s="243"/>
      <c r="D536" s="244"/>
      <c r="E536" s="244"/>
      <c r="F536" s="244"/>
      <c r="G536" s="244"/>
      <c r="H536" s="157"/>
      <c r="I536" s="157"/>
      <c r="J536" s="157"/>
      <c r="K536" s="157"/>
      <c r="L536" s="157"/>
      <c r="M536" s="157"/>
      <c r="N536" s="156"/>
      <c r="O536" s="156"/>
      <c r="P536" s="156"/>
      <c r="Q536" s="156"/>
      <c r="R536" s="157"/>
      <c r="S536" s="157"/>
      <c r="T536" s="157"/>
      <c r="U536" s="157"/>
      <c r="V536" s="157"/>
      <c r="W536" s="157"/>
      <c r="X536" s="157"/>
      <c r="Y536" s="157"/>
      <c r="Z536" s="147"/>
      <c r="AA536" s="147"/>
      <c r="AB536" s="147"/>
      <c r="AC536" s="147"/>
      <c r="AD536" s="147"/>
      <c r="AE536" s="147"/>
      <c r="AF536" s="147"/>
      <c r="AG536" s="147" t="s">
        <v>163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x14ac:dyDescent="0.2">
      <c r="A537" s="159" t="s">
        <v>151</v>
      </c>
      <c r="B537" s="160" t="s">
        <v>113</v>
      </c>
      <c r="C537" s="174" t="s">
        <v>114</v>
      </c>
      <c r="D537" s="161"/>
      <c r="E537" s="162"/>
      <c r="F537" s="163"/>
      <c r="G537" s="163">
        <f>SUMIF(AG538:AG540,"&lt;&gt;NOR",G538:G540)</f>
        <v>0</v>
      </c>
      <c r="H537" s="163"/>
      <c r="I537" s="163">
        <f>SUM(I538:I540)</f>
        <v>0</v>
      </c>
      <c r="J537" s="163"/>
      <c r="K537" s="163">
        <f>SUM(K538:K540)</f>
        <v>0</v>
      </c>
      <c r="L537" s="163"/>
      <c r="M537" s="163">
        <f>SUM(M538:M540)</f>
        <v>0</v>
      </c>
      <c r="N537" s="162"/>
      <c r="O537" s="162">
        <f>SUM(O538:O540)</f>
        <v>0</v>
      </c>
      <c r="P537" s="162"/>
      <c r="Q537" s="162">
        <f>SUM(Q538:Q540)</f>
        <v>0.03</v>
      </c>
      <c r="R537" s="163"/>
      <c r="S537" s="163"/>
      <c r="T537" s="164"/>
      <c r="U537" s="158"/>
      <c r="V537" s="158">
        <f>SUM(V538:V540)</f>
        <v>3.41</v>
      </c>
      <c r="W537" s="158"/>
      <c r="X537" s="158"/>
      <c r="Y537" s="158"/>
      <c r="AG537" t="s">
        <v>152</v>
      </c>
    </row>
    <row r="538" spans="1:60" outlineLevel="1" x14ac:dyDescent="0.2">
      <c r="A538" s="166">
        <v>41</v>
      </c>
      <c r="B538" s="167" t="s">
        <v>520</v>
      </c>
      <c r="C538" s="175" t="s">
        <v>521</v>
      </c>
      <c r="D538" s="168" t="s">
        <v>522</v>
      </c>
      <c r="E538" s="169">
        <v>34.1</v>
      </c>
      <c r="F538" s="170"/>
      <c r="G538" s="171">
        <f>ROUND(E538*F538,2)</f>
        <v>0</v>
      </c>
      <c r="H538" s="170"/>
      <c r="I538" s="171">
        <f>ROUND(E538*H538,2)</f>
        <v>0</v>
      </c>
      <c r="J538" s="170"/>
      <c r="K538" s="171">
        <f>ROUND(E538*J538,2)</f>
        <v>0</v>
      </c>
      <c r="L538" s="171">
        <v>21</v>
      </c>
      <c r="M538" s="171">
        <f>G538*(1+L538/100)</f>
        <v>0</v>
      </c>
      <c r="N538" s="169">
        <v>6.0000000000000002E-5</v>
      </c>
      <c r="O538" s="169">
        <f>ROUND(E538*N538,2)</f>
        <v>0</v>
      </c>
      <c r="P538" s="169">
        <v>1E-3</v>
      </c>
      <c r="Q538" s="169">
        <f>ROUND(E538*P538,2)</f>
        <v>0.03</v>
      </c>
      <c r="R538" s="171"/>
      <c r="S538" s="171" t="s">
        <v>415</v>
      </c>
      <c r="T538" s="172" t="s">
        <v>157</v>
      </c>
      <c r="U538" s="157">
        <v>0.1</v>
      </c>
      <c r="V538" s="157">
        <f>ROUND(E538*U538,2)</f>
        <v>3.41</v>
      </c>
      <c r="W538" s="157"/>
      <c r="X538" s="157" t="s">
        <v>192</v>
      </c>
      <c r="Y538" s="157" t="s">
        <v>159</v>
      </c>
      <c r="Z538" s="147"/>
      <c r="AA538" s="147"/>
      <c r="AB538" s="147"/>
      <c r="AC538" s="147"/>
      <c r="AD538" s="147"/>
      <c r="AE538" s="147"/>
      <c r="AF538" s="147"/>
      <c r="AG538" s="147" t="s">
        <v>193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2" x14ac:dyDescent="0.2">
      <c r="A539" s="154"/>
      <c r="B539" s="155"/>
      <c r="C539" s="183" t="s">
        <v>523</v>
      </c>
      <c r="D539" s="179"/>
      <c r="E539" s="180">
        <v>34.1</v>
      </c>
      <c r="F539" s="157"/>
      <c r="G539" s="157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7"/>
      <c r="AA539" s="147"/>
      <c r="AB539" s="147"/>
      <c r="AC539" s="147"/>
      <c r="AD539" s="147"/>
      <c r="AE539" s="147"/>
      <c r="AF539" s="147"/>
      <c r="AG539" s="147" t="s">
        <v>197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2" x14ac:dyDescent="0.2">
      <c r="A540" s="154"/>
      <c r="B540" s="155"/>
      <c r="C540" s="243"/>
      <c r="D540" s="244"/>
      <c r="E540" s="244"/>
      <c r="F540" s="244"/>
      <c r="G540" s="244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7"/>
      <c r="AA540" s="147"/>
      <c r="AB540" s="147"/>
      <c r="AC540" s="147"/>
      <c r="AD540" s="147"/>
      <c r="AE540" s="147"/>
      <c r="AF540" s="147"/>
      <c r="AG540" s="147" t="s">
        <v>163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x14ac:dyDescent="0.2">
      <c r="A541" s="159" t="s">
        <v>151</v>
      </c>
      <c r="B541" s="160" t="s">
        <v>115</v>
      </c>
      <c r="C541" s="174" t="s">
        <v>116</v>
      </c>
      <c r="D541" s="161"/>
      <c r="E541" s="162"/>
      <c r="F541" s="163"/>
      <c r="G541" s="163">
        <f>SUMIF(AG542:AG584,"&lt;&gt;NOR",G542:G584)</f>
        <v>0</v>
      </c>
      <c r="H541" s="163"/>
      <c r="I541" s="163">
        <f>SUM(I542:I584)</f>
        <v>0</v>
      </c>
      <c r="J541" s="163"/>
      <c r="K541" s="163">
        <f>SUM(K542:K584)</f>
        <v>0</v>
      </c>
      <c r="L541" s="163"/>
      <c r="M541" s="163">
        <f>SUM(M542:M584)</f>
        <v>0</v>
      </c>
      <c r="N541" s="162"/>
      <c r="O541" s="162">
        <f>SUM(O542:O584)</f>
        <v>0</v>
      </c>
      <c r="P541" s="162"/>
      <c r="Q541" s="162">
        <f>SUM(Q542:Q584)</f>
        <v>0.94</v>
      </c>
      <c r="R541" s="163"/>
      <c r="S541" s="163"/>
      <c r="T541" s="164"/>
      <c r="U541" s="158"/>
      <c r="V541" s="158">
        <f>SUM(V542:V584)</f>
        <v>103.27</v>
      </c>
      <c r="W541" s="158"/>
      <c r="X541" s="158"/>
      <c r="Y541" s="158"/>
      <c r="AG541" t="s">
        <v>152</v>
      </c>
    </row>
    <row r="542" spans="1:60" ht="22.5" outlineLevel="1" x14ac:dyDescent="0.2">
      <c r="A542" s="166">
        <v>42</v>
      </c>
      <c r="B542" s="167" t="s">
        <v>524</v>
      </c>
      <c r="C542" s="175" t="s">
        <v>525</v>
      </c>
      <c r="D542" s="168" t="s">
        <v>189</v>
      </c>
      <c r="E542" s="169">
        <v>938.84050000000002</v>
      </c>
      <c r="F542" s="170"/>
      <c r="G542" s="171">
        <f>ROUND(E542*F542,2)</f>
        <v>0</v>
      </c>
      <c r="H542" s="170"/>
      <c r="I542" s="171">
        <f>ROUND(E542*H542,2)</f>
        <v>0</v>
      </c>
      <c r="J542" s="170"/>
      <c r="K542" s="171">
        <f>ROUND(E542*J542,2)</f>
        <v>0</v>
      </c>
      <c r="L542" s="171">
        <v>21</v>
      </c>
      <c r="M542" s="171">
        <f>G542*(1+L542/100)</f>
        <v>0</v>
      </c>
      <c r="N542" s="169">
        <v>0</v>
      </c>
      <c r="O542" s="169">
        <f>ROUND(E542*N542,2)</f>
        <v>0</v>
      </c>
      <c r="P542" s="169">
        <v>1E-3</v>
      </c>
      <c r="Q542" s="169">
        <f>ROUND(E542*P542,2)</f>
        <v>0.94</v>
      </c>
      <c r="R542" s="171" t="s">
        <v>526</v>
      </c>
      <c r="S542" s="171" t="s">
        <v>156</v>
      </c>
      <c r="T542" s="172" t="s">
        <v>191</v>
      </c>
      <c r="U542" s="157">
        <v>0.11</v>
      </c>
      <c r="V542" s="157">
        <f>ROUND(E542*U542,2)</f>
        <v>103.27</v>
      </c>
      <c r="W542" s="157"/>
      <c r="X542" s="157" t="s">
        <v>192</v>
      </c>
      <c r="Y542" s="157" t="s">
        <v>159</v>
      </c>
      <c r="Z542" s="147"/>
      <c r="AA542" s="147"/>
      <c r="AB542" s="147"/>
      <c r="AC542" s="147"/>
      <c r="AD542" s="147"/>
      <c r="AE542" s="147"/>
      <c r="AF542" s="147"/>
      <c r="AG542" s="147" t="s">
        <v>193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2" x14ac:dyDescent="0.2">
      <c r="A543" s="154"/>
      <c r="B543" s="155"/>
      <c r="C543" s="183" t="s">
        <v>204</v>
      </c>
      <c r="D543" s="179"/>
      <c r="E543" s="180"/>
      <c r="F543" s="157"/>
      <c r="G543" s="157"/>
      <c r="H543" s="157"/>
      <c r="I543" s="157"/>
      <c r="J543" s="157"/>
      <c r="K543" s="157"/>
      <c r="L543" s="157"/>
      <c r="M543" s="157"/>
      <c r="N543" s="156"/>
      <c r="O543" s="156"/>
      <c r="P543" s="156"/>
      <c r="Q543" s="156"/>
      <c r="R543" s="157"/>
      <c r="S543" s="157"/>
      <c r="T543" s="157"/>
      <c r="U543" s="157"/>
      <c r="V543" s="157"/>
      <c r="W543" s="157"/>
      <c r="X543" s="157"/>
      <c r="Y543" s="157"/>
      <c r="Z543" s="147"/>
      <c r="AA543" s="147"/>
      <c r="AB543" s="147"/>
      <c r="AC543" s="147"/>
      <c r="AD543" s="147"/>
      <c r="AE543" s="147"/>
      <c r="AF543" s="147"/>
      <c r="AG543" s="147" t="s">
        <v>197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3" x14ac:dyDescent="0.2">
      <c r="A544" s="154"/>
      <c r="B544" s="155"/>
      <c r="C544" s="183" t="s">
        <v>314</v>
      </c>
      <c r="D544" s="179"/>
      <c r="E544" s="180">
        <v>31.9511</v>
      </c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7"/>
      <c r="AA544" s="147"/>
      <c r="AB544" s="147"/>
      <c r="AC544" s="147"/>
      <c r="AD544" s="147"/>
      <c r="AE544" s="147"/>
      <c r="AF544" s="147"/>
      <c r="AG544" s="147" t="s">
        <v>197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3" x14ac:dyDescent="0.2">
      <c r="A545" s="154"/>
      <c r="B545" s="155"/>
      <c r="C545" s="183" t="s">
        <v>315</v>
      </c>
      <c r="D545" s="179"/>
      <c r="E545" s="180">
        <v>37.057250000000003</v>
      </c>
      <c r="F545" s="157"/>
      <c r="G545" s="157"/>
      <c r="H545" s="157"/>
      <c r="I545" s="157"/>
      <c r="J545" s="157"/>
      <c r="K545" s="157"/>
      <c r="L545" s="157"/>
      <c r="M545" s="157"/>
      <c r="N545" s="156"/>
      <c r="O545" s="156"/>
      <c r="P545" s="156"/>
      <c r="Q545" s="156"/>
      <c r="R545" s="157"/>
      <c r="S545" s="157"/>
      <c r="T545" s="157"/>
      <c r="U545" s="157"/>
      <c r="V545" s="157"/>
      <c r="W545" s="157"/>
      <c r="X545" s="157"/>
      <c r="Y545" s="157"/>
      <c r="Z545" s="147"/>
      <c r="AA545" s="147"/>
      <c r="AB545" s="147"/>
      <c r="AC545" s="147"/>
      <c r="AD545" s="147"/>
      <c r="AE545" s="147"/>
      <c r="AF545" s="147"/>
      <c r="AG545" s="147" t="s">
        <v>197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3" x14ac:dyDescent="0.2">
      <c r="A546" s="154"/>
      <c r="B546" s="155"/>
      <c r="C546" s="183" t="s">
        <v>316</v>
      </c>
      <c r="D546" s="179"/>
      <c r="E546" s="180">
        <v>30.816400000000002</v>
      </c>
      <c r="F546" s="157"/>
      <c r="G546" s="157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7"/>
      <c r="AA546" s="147"/>
      <c r="AB546" s="147"/>
      <c r="AC546" s="147"/>
      <c r="AD546" s="147"/>
      <c r="AE546" s="147"/>
      <c r="AF546" s="147"/>
      <c r="AG546" s="147" t="s">
        <v>197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3" x14ac:dyDescent="0.2">
      <c r="A547" s="154"/>
      <c r="B547" s="155"/>
      <c r="C547" s="183" t="s">
        <v>317</v>
      </c>
      <c r="D547" s="179"/>
      <c r="E547" s="180">
        <v>38.85</v>
      </c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7"/>
      <c r="AA547" s="147"/>
      <c r="AB547" s="147"/>
      <c r="AC547" s="147"/>
      <c r="AD547" s="147"/>
      <c r="AE547" s="147"/>
      <c r="AF547" s="147"/>
      <c r="AG547" s="147" t="s">
        <v>197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3" x14ac:dyDescent="0.2">
      <c r="A548" s="154"/>
      <c r="B548" s="155"/>
      <c r="C548" s="183" t="s">
        <v>318</v>
      </c>
      <c r="D548" s="179"/>
      <c r="E548" s="180">
        <v>23.4025</v>
      </c>
      <c r="F548" s="157"/>
      <c r="G548" s="157"/>
      <c r="H548" s="157"/>
      <c r="I548" s="157"/>
      <c r="J548" s="157"/>
      <c r="K548" s="157"/>
      <c r="L548" s="157"/>
      <c r="M548" s="157"/>
      <c r="N548" s="156"/>
      <c r="O548" s="156"/>
      <c r="P548" s="156"/>
      <c r="Q548" s="156"/>
      <c r="R548" s="157"/>
      <c r="S548" s="157"/>
      <c r="T548" s="157"/>
      <c r="U548" s="157"/>
      <c r="V548" s="157"/>
      <c r="W548" s="157"/>
      <c r="X548" s="157"/>
      <c r="Y548" s="157"/>
      <c r="Z548" s="147"/>
      <c r="AA548" s="147"/>
      <c r="AB548" s="147"/>
      <c r="AC548" s="147"/>
      <c r="AD548" s="147"/>
      <c r="AE548" s="147"/>
      <c r="AF548" s="147"/>
      <c r="AG548" s="147" t="s">
        <v>197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3" x14ac:dyDescent="0.2">
      <c r="A549" s="154"/>
      <c r="B549" s="155"/>
      <c r="C549" s="183" t="s">
        <v>319</v>
      </c>
      <c r="D549" s="179"/>
      <c r="E549" s="180">
        <v>23.175000000000001</v>
      </c>
      <c r="F549" s="157"/>
      <c r="G549" s="157"/>
      <c r="H549" s="157"/>
      <c r="I549" s="157"/>
      <c r="J549" s="157"/>
      <c r="K549" s="157"/>
      <c r="L549" s="157"/>
      <c r="M549" s="157"/>
      <c r="N549" s="156"/>
      <c r="O549" s="156"/>
      <c r="P549" s="156"/>
      <c r="Q549" s="156"/>
      <c r="R549" s="157"/>
      <c r="S549" s="157"/>
      <c r="T549" s="157"/>
      <c r="U549" s="157"/>
      <c r="V549" s="157"/>
      <c r="W549" s="157"/>
      <c r="X549" s="157"/>
      <c r="Y549" s="157"/>
      <c r="Z549" s="147"/>
      <c r="AA549" s="147"/>
      <c r="AB549" s="147"/>
      <c r="AC549" s="147"/>
      <c r="AD549" s="147"/>
      <c r="AE549" s="147"/>
      <c r="AF549" s="147"/>
      <c r="AG549" s="147" t="s">
        <v>197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3" x14ac:dyDescent="0.2">
      <c r="A550" s="154"/>
      <c r="B550" s="155"/>
      <c r="C550" s="183" t="s">
        <v>320</v>
      </c>
      <c r="D550" s="179"/>
      <c r="E550" s="180">
        <v>25.024999999999999</v>
      </c>
      <c r="F550" s="157"/>
      <c r="G550" s="157"/>
      <c r="H550" s="157"/>
      <c r="I550" s="157"/>
      <c r="J550" s="157"/>
      <c r="K550" s="157"/>
      <c r="L550" s="157"/>
      <c r="M550" s="157"/>
      <c r="N550" s="156"/>
      <c r="O550" s="156"/>
      <c r="P550" s="156"/>
      <c r="Q550" s="156"/>
      <c r="R550" s="157"/>
      <c r="S550" s="157"/>
      <c r="T550" s="157"/>
      <c r="U550" s="157"/>
      <c r="V550" s="157"/>
      <c r="W550" s="157"/>
      <c r="X550" s="157"/>
      <c r="Y550" s="157"/>
      <c r="Z550" s="147"/>
      <c r="AA550" s="147"/>
      <c r="AB550" s="147"/>
      <c r="AC550" s="147"/>
      <c r="AD550" s="147"/>
      <c r="AE550" s="147"/>
      <c r="AF550" s="147"/>
      <c r="AG550" s="147" t="s">
        <v>197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3" x14ac:dyDescent="0.2">
      <c r="A551" s="154"/>
      <c r="B551" s="155"/>
      <c r="C551" s="183" t="s">
        <v>321</v>
      </c>
      <c r="D551" s="179"/>
      <c r="E551" s="180">
        <v>21.184999999999999</v>
      </c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7"/>
      <c r="AA551" s="147"/>
      <c r="AB551" s="147"/>
      <c r="AC551" s="147"/>
      <c r="AD551" s="147"/>
      <c r="AE551" s="147"/>
      <c r="AF551" s="147"/>
      <c r="AG551" s="147" t="s">
        <v>197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3" x14ac:dyDescent="0.2">
      <c r="A552" s="154"/>
      <c r="B552" s="155"/>
      <c r="C552" s="183" t="s">
        <v>322</v>
      </c>
      <c r="D552" s="179"/>
      <c r="E552" s="180">
        <v>38.316000000000003</v>
      </c>
      <c r="F552" s="157"/>
      <c r="G552" s="157"/>
      <c r="H552" s="157"/>
      <c r="I552" s="157"/>
      <c r="J552" s="157"/>
      <c r="K552" s="157"/>
      <c r="L552" s="157"/>
      <c r="M552" s="157"/>
      <c r="N552" s="156"/>
      <c r="O552" s="156"/>
      <c r="P552" s="156"/>
      <c r="Q552" s="156"/>
      <c r="R552" s="157"/>
      <c r="S552" s="157"/>
      <c r="T552" s="157"/>
      <c r="U552" s="157"/>
      <c r="V552" s="157"/>
      <c r="W552" s="157"/>
      <c r="X552" s="157"/>
      <c r="Y552" s="157"/>
      <c r="Z552" s="147"/>
      <c r="AA552" s="147"/>
      <c r="AB552" s="147"/>
      <c r="AC552" s="147"/>
      <c r="AD552" s="147"/>
      <c r="AE552" s="147"/>
      <c r="AF552" s="147"/>
      <c r="AG552" s="147" t="s">
        <v>197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3" x14ac:dyDescent="0.2">
      <c r="A553" s="154"/>
      <c r="B553" s="155"/>
      <c r="C553" s="184" t="s">
        <v>220</v>
      </c>
      <c r="D553" s="181"/>
      <c r="E553" s="182">
        <v>269.77825000000001</v>
      </c>
      <c r="F553" s="157"/>
      <c r="G553" s="157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7"/>
      <c r="AA553" s="147"/>
      <c r="AB553" s="147"/>
      <c r="AC553" s="147"/>
      <c r="AD553" s="147"/>
      <c r="AE553" s="147"/>
      <c r="AF553" s="147"/>
      <c r="AG553" s="147" t="s">
        <v>197</v>
      </c>
      <c r="AH553" s="147">
        <v>1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3" x14ac:dyDescent="0.2">
      <c r="A554" s="154"/>
      <c r="B554" s="155"/>
      <c r="C554" s="183" t="s">
        <v>221</v>
      </c>
      <c r="D554" s="179"/>
      <c r="E554" s="180"/>
      <c r="F554" s="157"/>
      <c r="G554" s="157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7"/>
      <c r="AA554" s="147"/>
      <c r="AB554" s="147"/>
      <c r="AC554" s="147"/>
      <c r="AD554" s="147"/>
      <c r="AE554" s="147"/>
      <c r="AF554" s="147"/>
      <c r="AG554" s="147" t="s">
        <v>197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3" x14ac:dyDescent="0.2">
      <c r="A555" s="154"/>
      <c r="B555" s="155"/>
      <c r="C555" s="183" t="s">
        <v>326</v>
      </c>
      <c r="D555" s="179"/>
      <c r="E555" s="180">
        <v>10.35</v>
      </c>
      <c r="F555" s="157"/>
      <c r="G555" s="157"/>
      <c r="H555" s="157"/>
      <c r="I555" s="157"/>
      <c r="J555" s="157"/>
      <c r="K555" s="157"/>
      <c r="L555" s="157"/>
      <c r="M555" s="157"/>
      <c r="N555" s="156"/>
      <c r="O555" s="156"/>
      <c r="P555" s="156"/>
      <c r="Q555" s="156"/>
      <c r="R555" s="157"/>
      <c r="S555" s="157"/>
      <c r="T555" s="157"/>
      <c r="U555" s="157"/>
      <c r="V555" s="157"/>
      <c r="W555" s="157"/>
      <c r="X555" s="157"/>
      <c r="Y555" s="157"/>
      <c r="Z555" s="147"/>
      <c r="AA555" s="147"/>
      <c r="AB555" s="147"/>
      <c r="AC555" s="147"/>
      <c r="AD555" s="147"/>
      <c r="AE555" s="147"/>
      <c r="AF555" s="147"/>
      <c r="AG555" s="147" t="s">
        <v>197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3" x14ac:dyDescent="0.2">
      <c r="A556" s="154"/>
      <c r="B556" s="155"/>
      <c r="C556" s="183" t="s">
        <v>327</v>
      </c>
      <c r="D556" s="179"/>
      <c r="E556" s="180">
        <v>39.107500000000002</v>
      </c>
      <c r="F556" s="157"/>
      <c r="G556" s="157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7"/>
      <c r="AA556" s="147"/>
      <c r="AB556" s="147"/>
      <c r="AC556" s="147"/>
      <c r="AD556" s="147"/>
      <c r="AE556" s="147"/>
      <c r="AF556" s="147"/>
      <c r="AG556" s="147" t="s">
        <v>197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3" x14ac:dyDescent="0.2">
      <c r="A557" s="154"/>
      <c r="B557" s="155"/>
      <c r="C557" s="183" t="s">
        <v>328</v>
      </c>
      <c r="D557" s="179"/>
      <c r="E557" s="180">
        <v>1.65</v>
      </c>
      <c r="F557" s="157"/>
      <c r="G557" s="157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7"/>
      <c r="AA557" s="147"/>
      <c r="AB557" s="147"/>
      <c r="AC557" s="147"/>
      <c r="AD557" s="147"/>
      <c r="AE557" s="147"/>
      <c r="AF557" s="147"/>
      <c r="AG557" s="147" t="s">
        <v>197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3" x14ac:dyDescent="0.2">
      <c r="A558" s="154"/>
      <c r="B558" s="155"/>
      <c r="C558" s="183" t="s">
        <v>329</v>
      </c>
      <c r="D558" s="179"/>
      <c r="E558" s="180">
        <v>62.252499999999998</v>
      </c>
      <c r="F558" s="157"/>
      <c r="G558" s="157"/>
      <c r="H558" s="157"/>
      <c r="I558" s="157"/>
      <c r="J558" s="157"/>
      <c r="K558" s="157"/>
      <c r="L558" s="157"/>
      <c r="M558" s="157"/>
      <c r="N558" s="156"/>
      <c r="O558" s="156"/>
      <c r="P558" s="156"/>
      <c r="Q558" s="156"/>
      <c r="R558" s="157"/>
      <c r="S558" s="157"/>
      <c r="T558" s="157"/>
      <c r="U558" s="157"/>
      <c r="V558" s="157"/>
      <c r="W558" s="157"/>
      <c r="X558" s="157"/>
      <c r="Y558" s="157"/>
      <c r="Z558" s="147"/>
      <c r="AA558" s="147"/>
      <c r="AB558" s="147"/>
      <c r="AC558" s="147"/>
      <c r="AD558" s="147"/>
      <c r="AE558" s="147"/>
      <c r="AF558" s="147"/>
      <c r="AG558" s="147" t="s">
        <v>197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3" x14ac:dyDescent="0.2">
      <c r="A559" s="154"/>
      <c r="B559" s="155"/>
      <c r="C559" s="183" t="s">
        <v>330</v>
      </c>
      <c r="D559" s="179"/>
      <c r="E559" s="180">
        <v>31.9511</v>
      </c>
      <c r="F559" s="157"/>
      <c r="G559" s="157"/>
      <c r="H559" s="157"/>
      <c r="I559" s="157"/>
      <c r="J559" s="157"/>
      <c r="K559" s="157"/>
      <c r="L559" s="157"/>
      <c r="M559" s="157"/>
      <c r="N559" s="156"/>
      <c r="O559" s="156"/>
      <c r="P559" s="156"/>
      <c r="Q559" s="156"/>
      <c r="R559" s="157"/>
      <c r="S559" s="157"/>
      <c r="T559" s="157"/>
      <c r="U559" s="157"/>
      <c r="V559" s="157"/>
      <c r="W559" s="157"/>
      <c r="X559" s="157"/>
      <c r="Y559" s="157"/>
      <c r="Z559" s="147"/>
      <c r="AA559" s="147"/>
      <c r="AB559" s="147"/>
      <c r="AC559" s="147"/>
      <c r="AD559" s="147"/>
      <c r="AE559" s="147"/>
      <c r="AF559" s="147"/>
      <c r="AG559" s="147" t="s">
        <v>197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3" x14ac:dyDescent="0.2">
      <c r="A560" s="154"/>
      <c r="B560" s="155"/>
      <c r="C560" s="183" t="s">
        <v>331</v>
      </c>
      <c r="D560" s="179"/>
      <c r="E560" s="180">
        <v>37.057250000000003</v>
      </c>
      <c r="F560" s="157"/>
      <c r="G560" s="157"/>
      <c r="H560" s="157"/>
      <c r="I560" s="157"/>
      <c r="J560" s="157"/>
      <c r="K560" s="157"/>
      <c r="L560" s="157"/>
      <c r="M560" s="157"/>
      <c r="N560" s="156"/>
      <c r="O560" s="156"/>
      <c r="P560" s="156"/>
      <c r="Q560" s="156"/>
      <c r="R560" s="157"/>
      <c r="S560" s="157"/>
      <c r="T560" s="157"/>
      <c r="U560" s="157"/>
      <c r="V560" s="157"/>
      <c r="W560" s="157"/>
      <c r="X560" s="157"/>
      <c r="Y560" s="157"/>
      <c r="Z560" s="147"/>
      <c r="AA560" s="147"/>
      <c r="AB560" s="147"/>
      <c r="AC560" s="147"/>
      <c r="AD560" s="147"/>
      <c r="AE560" s="147"/>
      <c r="AF560" s="147"/>
      <c r="AG560" s="147" t="s">
        <v>197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3" x14ac:dyDescent="0.2">
      <c r="A561" s="154"/>
      <c r="B561" s="155"/>
      <c r="C561" s="183" t="s">
        <v>332</v>
      </c>
      <c r="D561" s="179"/>
      <c r="E561" s="180">
        <v>30.816400000000002</v>
      </c>
      <c r="F561" s="157"/>
      <c r="G561" s="157"/>
      <c r="H561" s="157"/>
      <c r="I561" s="157"/>
      <c r="J561" s="157"/>
      <c r="K561" s="157"/>
      <c r="L561" s="157"/>
      <c r="M561" s="157"/>
      <c r="N561" s="156"/>
      <c r="O561" s="156"/>
      <c r="P561" s="156"/>
      <c r="Q561" s="156"/>
      <c r="R561" s="157"/>
      <c r="S561" s="157"/>
      <c r="T561" s="157"/>
      <c r="U561" s="157"/>
      <c r="V561" s="157"/>
      <c r="W561" s="157"/>
      <c r="X561" s="157"/>
      <c r="Y561" s="157"/>
      <c r="Z561" s="147"/>
      <c r="AA561" s="147"/>
      <c r="AB561" s="147"/>
      <c r="AC561" s="147"/>
      <c r="AD561" s="147"/>
      <c r="AE561" s="147"/>
      <c r="AF561" s="147"/>
      <c r="AG561" s="147" t="s">
        <v>197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3" x14ac:dyDescent="0.2">
      <c r="A562" s="154"/>
      <c r="B562" s="155"/>
      <c r="C562" s="183" t="s">
        <v>333</v>
      </c>
      <c r="D562" s="179"/>
      <c r="E562" s="180">
        <v>9.8360000000000003</v>
      </c>
      <c r="F562" s="157"/>
      <c r="G562" s="157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7"/>
      <c r="AA562" s="147"/>
      <c r="AB562" s="147"/>
      <c r="AC562" s="147"/>
      <c r="AD562" s="147"/>
      <c r="AE562" s="147"/>
      <c r="AF562" s="147"/>
      <c r="AG562" s="147" t="s">
        <v>197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3" x14ac:dyDescent="0.2">
      <c r="A563" s="154"/>
      <c r="B563" s="155"/>
      <c r="C563" s="184" t="s">
        <v>220</v>
      </c>
      <c r="D563" s="181"/>
      <c r="E563" s="182">
        <v>223.02074999999999</v>
      </c>
      <c r="F563" s="157"/>
      <c r="G563" s="157"/>
      <c r="H563" s="157"/>
      <c r="I563" s="157"/>
      <c r="J563" s="157"/>
      <c r="K563" s="157"/>
      <c r="L563" s="157"/>
      <c r="M563" s="157"/>
      <c r="N563" s="156"/>
      <c r="O563" s="156"/>
      <c r="P563" s="156"/>
      <c r="Q563" s="156"/>
      <c r="R563" s="157"/>
      <c r="S563" s="157"/>
      <c r="T563" s="157"/>
      <c r="U563" s="157"/>
      <c r="V563" s="157"/>
      <c r="W563" s="157"/>
      <c r="X563" s="157"/>
      <c r="Y563" s="157"/>
      <c r="Z563" s="147"/>
      <c r="AA563" s="147"/>
      <c r="AB563" s="147"/>
      <c r="AC563" s="147"/>
      <c r="AD563" s="147"/>
      <c r="AE563" s="147"/>
      <c r="AF563" s="147"/>
      <c r="AG563" s="147" t="s">
        <v>197</v>
      </c>
      <c r="AH563" s="147">
        <v>1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3" x14ac:dyDescent="0.2">
      <c r="A564" s="154"/>
      <c r="B564" s="155"/>
      <c r="C564" s="183" t="s">
        <v>231</v>
      </c>
      <c r="D564" s="179"/>
      <c r="E564" s="180"/>
      <c r="F564" s="157"/>
      <c r="G564" s="157"/>
      <c r="H564" s="157"/>
      <c r="I564" s="157"/>
      <c r="J564" s="157"/>
      <c r="K564" s="157"/>
      <c r="L564" s="157"/>
      <c r="M564" s="157"/>
      <c r="N564" s="156"/>
      <c r="O564" s="156"/>
      <c r="P564" s="156"/>
      <c r="Q564" s="156"/>
      <c r="R564" s="157"/>
      <c r="S564" s="157"/>
      <c r="T564" s="157"/>
      <c r="U564" s="157"/>
      <c r="V564" s="157"/>
      <c r="W564" s="157"/>
      <c r="X564" s="157"/>
      <c r="Y564" s="157"/>
      <c r="Z564" s="147"/>
      <c r="AA564" s="147"/>
      <c r="AB564" s="147"/>
      <c r="AC564" s="147"/>
      <c r="AD564" s="147"/>
      <c r="AE564" s="147"/>
      <c r="AF564" s="147"/>
      <c r="AG564" s="147" t="s">
        <v>197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3" x14ac:dyDescent="0.2">
      <c r="A565" s="154"/>
      <c r="B565" s="155"/>
      <c r="C565" s="183" t="s">
        <v>527</v>
      </c>
      <c r="D565" s="179"/>
      <c r="E565" s="180">
        <v>10.35</v>
      </c>
      <c r="F565" s="157"/>
      <c r="G565" s="157"/>
      <c r="H565" s="157"/>
      <c r="I565" s="157"/>
      <c r="J565" s="157"/>
      <c r="K565" s="157"/>
      <c r="L565" s="157"/>
      <c r="M565" s="157"/>
      <c r="N565" s="156"/>
      <c r="O565" s="156"/>
      <c r="P565" s="156"/>
      <c r="Q565" s="156"/>
      <c r="R565" s="157"/>
      <c r="S565" s="157"/>
      <c r="T565" s="157"/>
      <c r="U565" s="157"/>
      <c r="V565" s="157"/>
      <c r="W565" s="157"/>
      <c r="X565" s="157"/>
      <c r="Y565" s="157"/>
      <c r="Z565" s="147"/>
      <c r="AA565" s="147"/>
      <c r="AB565" s="147"/>
      <c r="AC565" s="147"/>
      <c r="AD565" s="147"/>
      <c r="AE565" s="147"/>
      <c r="AF565" s="147"/>
      <c r="AG565" s="147" t="s">
        <v>197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3" x14ac:dyDescent="0.2">
      <c r="A566" s="154"/>
      <c r="B566" s="155"/>
      <c r="C566" s="183" t="s">
        <v>462</v>
      </c>
      <c r="D566" s="179"/>
      <c r="E566" s="180">
        <v>39.107500000000002</v>
      </c>
      <c r="F566" s="157"/>
      <c r="G566" s="157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7"/>
      <c r="AA566" s="147"/>
      <c r="AB566" s="147"/>
      <c r="AC566" s="147"/>
      <c r="AD566" s="147"/>
      <c r="AE566" s="147"/>
      <c r="AF566" s="147"/>
      <c r="AG566" s="147" t="s">
        <v>197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3" x14ac:dyDescent="0.2">
      <c r="A567" s="154"/>
      <c r="B567" s="155"/>
      <c r="C567" s="183" t="s">
        <v>328</v>
      </c>
      <c r="D567" s="179"/>
      <c r="E567" s="180">
        <v>1.65</v>
      </c>
      <c r="F567" s="157"/>
      <c r="G567" s="157"/>
      <c r="H567" s="157"/>
      <c r="I567" s="157"/>
      <c r="J567" s="157"/>
      <c r="K567" s="157"/>
      <c r="L567" s="157"/>
      <c r="M567" s="157"/>
      <c r="N567" s="156"/>
      <c r="O567" s="156"/>
      <c r="P567" s="156"/>
      <c r="Q567" s="156"/>
      <c r="R567" s="157"/>
      <c r="S567" s="157"/>
      <c r="T567" s="157"/>
      <c r="U567" s="157"/>
      <c r="V567" s="157"/>
      <c r="W567" s="157"/>
      <c r="X567" s="157"/>
      <c r="Y567" s="157"/>
      <c r="Z567" s="147"/>
      <c r="AA567" s="147"/>
      <c r="AB567" s="147"/>
      <c r="AC567" s="147"/>
      <c r="AD567" s="147"/>
      <c r="AE567" s="147"/>
      <c r="AF567" s="147"/>
      <c r="AG567" s="147" t="s">
        <v>197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3" x14ac:dyDescent="0.2">
      <c r="A568" s="154"/>
      <c r="B568" s="155"/>
      <c r="C568" s="183" t="s">
        <v>528</v>
      </c>
      <c r="D568" s="179"/>
      <c r="E568" s="180">
        <v>62.252499999999998</v>
      </c>
      <c r="F568" s="157"/>
      <c r="G568" s="157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7"/>
      <c r="AA568" s="147"/>
      <c r="AB568" s="147"/>
      <c r="AC568" s="147"/>
      <c r="AD568" s="147"/>
      <c r="AE568" s="147"/>
      <c r="AF568" s="147"/>
      <c r="AG568" s="147" t="s">
        <v>197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3" x14ac:dyDescent="0.2">
      <c r="A569" s="154"/>
      <c r="B569" s="155"/>
      <c r="C569" s="183" t="s">
        <v>529</v>
      </c>
      <c r="D569" s="179"/>
      <c r="E569" s="180">
        <v>31.9511</v>
      </c>
      <c r="F569" s="157"/>
      <c r="G569" s="157"/>
      <c r="H569" s="157"/>
      <c r="I569" s="157"/>
      <c r="J569" s="157"/>
      <c r="K569" s="157"/>
      <c r="L569" s="157"/>
      <c r="M569" s="157"/>
      <c r="N569" s="156"/>
      <c r="O569" s="156"/>
      <c r="P569" s="156"/>
      <c r="Q569" s="156"/>
      <c r="R569" s="157"/>
      <c r="S569" s="157"/>
      <c r="T569" s="157"/>
      <c r="U569" s="157"/>
      <c r="V569" s="157"/>
      <c r="W569" s="157"/>
      <c r="X569" s="157"/>
      <c r="Y569" s="157"/>
      <c r="Z569" s="147"/>
      <c r="AA569" s="147"/>
      <c r="AB569" s="147"/>
      <c r="AC569" s="147"/>
      <c r="AD569" s="147"/>
      <c r="AE569" s="147"/>
      <c r="AF569" s="147"/>
      <c r="AG569" s="147" t="s">
        <v>197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3" x14ac:dyDescent="0.2">
      <c r="A570" s="154"/>
      <c r="B570" s="155"/>
      <c r="C570" s="183" t="s">
        <v>530</v>
      </c>
      <c r="D570" s="179"/>
      <c r="E570" s="180">
        <v>37.057250000000003</v>
      </c>
      <c r="F570" s="157"/>
      <c r="G570" s="157"/>
      <c r="H570" s="157"/>
      <c r="I570" s="157"/>
      <c r="J570" s="157"/>
      <c r="K570" s="157"/>
      <c r="L570" s="157"/>
      <c r="M570" s="157"/>
      <c r="N570" s="156"/>
      <c r="O570" s="156"/>
      <c r="P570" s="156"/>
      <c r="Q570" s="156"/>
      <c r="R570" s="157"/>
      <c r="S570" s="157"/>
      <c r="T570" s="157"/>
      <c r="U570" s="157"/>
      <c r="V570" s="157"/>
      <c r="W570" s="157"/>
      <c r="X570" s="157"/>
      <c r="Y570" s="157"/>
      <c r="Z570" s="147"/>
      <c r="AA570" s="147"/>
      <c r="AB570" s="147"/>
      <c r="AC570" s="147"/>
      <c r="AD570" s="147"/>
      <c r="AE570" s="147"/>
      <c r="AF570" s="147"/>
      <c r="AG570" s="147" t="s">
        <v>197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3" x14ac:dyDescent="0.2">
      <c r="A571" s="154"/>
      <c r="B571" s="155"/>
      <c r="C571" s="183" t="s">
        <v>531</v>
      </c>
      <c r="D571" s="179"/>
      <c r="E571" s="180">
        <v>30.816400000000002</v>
      </c>
      <c r="F571" s="157"/>
      <c r="G571" s="157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7"/>
      <c r="AA571" s="147"/>
      <c r="AB571" s="147"/>
      <c r="AC571" s="147"/>
      <c r="AD571" s="147"/>
      <c r="AE571" s="147"/>
      <c r="AF571" s="147"/>
      <c r="AG571" s="147" t="s">
        <v>197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3" x14ac:dyDescent="0.2">
      <c r="A572" s="154"/>
      <c r="B572" s="155"/>
      <c r="C572" s="183" t="s">
        <v>532</v>
      </c>
      <c r="D572" s="179"/>
      <c r="E572" s="180">
        <v>9.8360000000000003</v>
      </c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7"/>
      <c r="AA572" s="147"/>
      <c r="AB572" s="147"/>
      <c r="AC572" s="147"/>
      <c r="AD572" s="147"/>
      <c r="AE572" s="147"/>
      <c r="AF572" s="147"/>
      <c r="AG572" s="147" t="s">
        <v>197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">
      <c r="A573" s="154"/>
      <c r="B573" s="155"/>
      <c r="C573" s="184" t="s">
        <v>220</v>
      </c>
      <c r="D573" s="181"/>
      <c r="E573" s="182">
        <v>223.02074999999999</v>
      </c>
      <c r="F573" s="157"/>
      <c r="G573" s="157"/>
      <c r="H573" s="157"/>
      <c r="I573" s="157"/>
      <c r="J573" s="157"/>
      <c r="K573" s="157"/>
      <c r="L573" s="157"/>
      <c r="M573" s="157"/>
      <c r="N573" s="156"/>
      <c r="O573" s="156"/>
      <c r="P573" s="156"/>
      <c r="Q573" s="156"/>
      <c r="R573" s="157"/>
      <c r="S573" s="157"/>
      <c r="T573" s="157"/>
      <c r="U573" s="157"/>
      <c r="V573" s="157"/>
      <c r="W573" s="157"/>
      <c r="X573" s="157"/>
      <c r="Y573" s="157"/>
      <c r="Z573" s="147"/>
      <c r="AA573" s="147"/>
      <c r="AB573" s="147"/>
      <c r="AC573" s="147"/>
      <c r="AD573" s="147"/>
      <c r="AE573" s="147"/>
      <c r="AF573" s="147"/>
      <c r="AG573" s="147" t="s">
        <v>197</v>
      </c>
      <c r="AH573" s="147">
        <v>1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3" x14ac:dyDescent="0.2">
      <c r="A574" s="154"/>
      <c r="B574" s="155"/>
      <c r="C574" s="183" t="s">
        <v>232</v>
      </c>
      <c r="D574" s="179"/>
      <c r="E574" s="180"/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7"/>
      <c r="AA574" s="147"/>
      <c r="AB574" s="147"/>
      <c r="AC574" s="147"/>
      <c r="AD574" s="147"/>
      <c r="AE574" s="147"/>
      <c r="AF574" s="147"/>
      <c r="AG574" s="147" t="s">
        <v>197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">
      <c r="A575" s="154"/>
      <c r="B575" s="155"/>
      <c r="C575" s="183" t="s">
        <v>533</v>
      </c>
      <c r="D575" s="179"/>
      <c r="E575" s="180">
        <v>10.35</v>
      </c>
      <c r="F575" s="157"/>
      <c r="G575" s="157"/>
      <c r="H575" s="157"/>
      <c r="I575" s="157"/>
      <c r="J575" s="157"/>
      <c r="K575" s="157"/>
      <c r="L575" s="157"/>
      <c r="M575" s="157"/>
      <c r="N575" s="156"/>
      <c r="O575" s="156"/>
      <c r="P575" s="156"/>
      <c r="Q575" s="156"/>
      <c r="R575" s="157"/>
      <c r="S575" s="157"/>
      <c r="T575" s="157"/>
      <c r="U575" s="157"/>
      <c r="V575" s="157"/>
      <c r="W575" s="157"/>
      <c r="X575" s="157"/>
      <c r="Y575" s="157"/>
      <c r="Z575" s="147"/>
      <c r="AA575" s="147"/>
      <c r="AB575" s="147"/>
      <c r="AC575" s="147"/>
      <c r="AD575" s="147"/>
      <c r="AE575" s="147"/>
      <c r="AF575" s="147"/>
      <c r="AG575" s="147" t="s">
        <v>197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">
      <c r="A576" s="154"/>
      <c r="B576" s="155"/>
      <c r="C576" s="183" t="s">
        <v>470</v>
      </c>
      <c r="D576" s="179"/>
      <c r="E576" s="180">
        <v>39.107500000000002</v>
      </c>
      <c r="F576" s="157"/>
      <c r="G576" s="157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7"/>
      <c r="AA576" s="147"/>
      <c r="AB576" s="147"/>
      <c r="AC576" s="147"/>
      <c r="AD576" s="147"/>
      <c r="AE576" s="147"/>
      <c r="AF576" s="147"/>
      <c r="AG576" s="147" t="s">
        <v>197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3" x14ac:dyDescent="0.2">
      <c r="A577" s="154"/>
      <c r="B577" s="155"/>
      <c r="C577" s="183" t="s">
        <v>328</v>
      </c>
      <c r="D577" s="179"/>
      <c r="E577" s="180">
        <v>1.65</v>
      </c>
      <c r="F577" s="157"/>
      <c r="G577" s="157"/>
      <c r="H577" s="157"/>
      <c r="I577" s="157"/>
      <c r="J577" s="157"/>
      <c r="K577" s="157"/>
      <c r="L577" s="157"/>
      <c r="M577" s="157"/>
      <c r="N577" s="156"/>
      <c r="O577" s="156"/>
      <c r="P577" s="156"/>
      <c r="Q577" s="156"/>
      <c r="R577" s="157"/>
      <c r="S577" s="157"/>
      <c r="T577" s="157"/>
      <c r="U577" s="157"/>
      <c r="V577" s="157"/>
      <c r="W577" s="157"/>
      <c r="X577" s="157"/>
      <c r="Y577" s="157"/>
      <c r="Z577" s="147"/>
      <c r="AA577" s="147"/>
      <c r="AB577" s="147"/>
      <c r="AC577" s="147"/>
      <c r="AD577" s="147"/>
      <c r="AE577" s="147"/>
      <c r="AF577" s="147"/>
      <c r="AG577" s="147" t="s">
        <v>197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3" x14ac:dyDescent="0.2">
      <c r="A578" s="154"/>
      <c r="B578" s="155"/>
      <c r="C578" s="183" t="s">
        <v>534</v>
      </c>
      <c r="D578" s="179"/>
      <c r="E578" s="180">
        <v>62.252499999999998</v>
      </c>
      <c r="F578" s="157"/>
      <c r="G578" s="157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7"/>
      <c r="AA578" s="147"/>
      <c r="AB578" s="147"/>
      <c r="AC578" s="147"/>
      <c r="AD578" s="147"/>
      <c r="AE578" s="147"/>
      <c r="AF578" s="147"/>
      <c r="AG578" s="147" t="s">
        <v>197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3" x14ac:dyDescent="0.2">
      <c r="A579" s="154"/>
      <c r="B579" s="155"/>
      <c r="C579" s="183" t="s">
        <v>535</v>
      </c>
      <c r="D579" s="179"/>
      <c r="E579" s="180">
        <v>31.9511</v>
      </c>
      <c r="F579" s="157"/>
      <c r="G579" s="157"/>
      <c r="H579" s="157"/>
      <c r="I579" s="157"/>
      <c r="J579" s="157"/>
      <c r="K579" s="157"/>
      <c r="L579" s="157"/>
      <c r="M579" s="157"/>
      <c r="N579" s="156"/>
      <c r="O579" s="156"/>
      <c r="P579" s="156"/>
      <c r="Q579" s="156"/>
      <c r="R579" s="157"/>
      <c r="S579" s="157"/>
      <c r="T579" s="157"/>
      <c r="U579" s="157"/>
      <c r="V579" s="157"/>
      <c r="W579" s="157"/>
      <c r="X579" s="157"/>
      <c r="Y579" s="157"/>
      <c r="Z579" s="147"/>
      <c r="AA579" s="147"/>
      <c r="AB579" s="147"/>
      <c r="AC579" s="147"/>
      <c r="AD579" s="147"/>
      <c r="AE579" s="147"/>
      <c r="AF579" s="147"/>
      <c r="AG579" s="147" t="s">
        <v>197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3" x14ac:dyDescent="0.2">
      <c r="A580" s="154"/>
      <c r="B580" s="155"/>
      <c r="C580" s="183" t="s">
        <v>536</v>
      </c>
      <c r="D580" s="179"/>
      <c r="E580" s="180">
        <v>37.057250000000003</v>
      </c>
      <c r="F580" s="157"/>
      <c r="G580" s="157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7"/>
      <c r="AA580" s="147"/>
      <c r="AB580" s="147"/>
      <c r="AC580" s="147"/>
      <c r="AD580" s="147"/>
      <c r="AE580" s="147"/>
      <c r="AF580" s="147"/>
      <c r="AG580" s="147" t="s">
        <v>197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3" x14ac:dyDescent="0.2">
      <c r="A581" s="154"/>
      <c r="B581" s="155"/>
      <c r="C581" s="183" t="s">
        <v>537</v>
      </c>
      <c r="D581" s="179"/>
      <c r="E581" s="180">
        <v>30.816400000000002</v>
      </c>
      <c r="F581" s="157"/>
      <c r="G581" s="157"/>
      <c r="H581" s="157"/>
      <c r="I581" s="157"/>
      <c r="J581" s="157"/>
      <c r="K581" s="157"/>
      <c r="L581" s="157"/>
      <c r="M581" s="157"/>
      <c r="N581" s="156"/>
      <c r="O581" s="156"/>
      <c r="P581" s="156"/>
      <c r="Q581" s="156"/>
      <c r="R581" s="157"/>
      <c r="S581" s="157"/>
      <c r="T581" s="157"/>
      <c r="U581" s="157"/>
      <c r="V581" s="157"/>
      <c r="W581" s="157"/>
      <c r="X581" s="157"/>
      <c r="Y581" s="157"/>
      <c r="Z581" s="147"/>
      <c r="AA581" s="147"/>
      <c r="AB581" s="147"/>
      <c r="AC581" s="147"/>
      <c r="AD581" s="147"/>
      <c r="AE581" s="147"/>
      <c r="AF581" s="147"/>
      <c r="AG581" s="147" t="s">
        <v>197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3" x14ac:dyDescent="0.2">
      <c r="A582" s="154"/>
      <c r="B582" s="155"/>
      <c r="C582" s="183" t="s">
        <v>538</v>
      </c>
      <c r="D582" s="179"/>
      <c r="E582" s="180">
        <v>9.8360000000000003</v>
      </c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7"/>
      <c r="AA582" s="147"/>
      <c r="AB582" s="147"/>
      <c r="AC582" s="147"/>
      <c r="AD582" s="147"/>
      <c r="AE582" s="147"/>
      <c r="AF582" s="147"/>
      <c r="AG582" s="147" t="s">
        <v>197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3" x14ac:dyDescent="0.2">
      <c r="A583" s="154"/>
      <c r="B583" s="155"/>
      <c r="C583" s="184" t="s">
        <v>220</v>
      </c>
      <c r="D583" s="181"/>
      <c r="E583" s="182">
        <v>223.02074999999999</v>
      </c>
      <c r="F583" s="157"/>
      <c r="G583" s="157"/>
      <c r="H583" s="157"/>
      <c r="I583" s="157"/>
      <c r="J583" s="157"/>
      <c r="K583" s="157"/>
      <c r="L583" s="157"/>
      <c r="M583" s="157"/>
      <c r="N583" s="156"/>
      <c r="O583" s="156"/>
      <c r="P583" s="156"/>
      <c r="Q583" s="156"/>
      <c r="R583" s="157"/>
      <c r="S583" s="157"/>
      <c r="T583" s="157"/>
      <c r="U583" s="157"/>
      <c r="V583" s="157"/>
      <c r="W583" s="157"/>
      <c r="X583" s="157"/>
      <c r="Y583" s="157"/>
      <c r="Z583" s="147"/>
      <c r="AA583" s="147"/>
      <c r="AB583" s="147"/>
      <c r="AC583" s="147"/>
      <c r="AD583" s="147"/>
      <c r="AE583" s="147"/>
      <c r="AF583" s="147"/>
      <c r="AG583" s="147" t="s">
        <v>197</v>
      </c>
      <c r="AH583" s="147">
        <v>1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2" x14ac:dyDescent="0.2">
      <c r="A584" s="154"/>
      <c r="B584" s="155"/>
      <c r="C584" s="243"/>
      <c r="D584" s="244"/>
      <c r="E584" s="244"/>
      <c r="F584" s="244"/>
      <c r="G584" s="244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7"/>
      <c r="AA584" s="147"/>
      <c r="AB584" s="147"/>
      <c r="AC584" s="147"/>
      <c r="AD584" s="147"/>
      <c r="AE584" s="147"/>
      <c r="AF584" s="147"/>
      <c r="AG584" s="147" t="s">
        <v>163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x14ac:dyDescent="0.2">
      <c r="A585" s="159" t="s">
        <v>151</v>
      </c>
      <c r="B585" s="160" t="s">
        <v>117</v>
      </c>
      <c r="C585" s="174" t="s">
        <v>118</v>
      </c>
      <c r="D585" s="161"/>
      <c r="E585" s="162"/>
      <c r="F585" s="163"/>
      <c r="G585" s="163">
        <f>SUMIF(AG586:AG587,"&lt;&gt;NOR",G586:G587)</f>
        <v>0</v>
      </c>
      <c r="H585" s="163"/>
      <c r="I585" s="163">
        <f>SUM(I586:I587)</f>
        <v>0</v>
      </c>
      <c r="J585" s="163"/>
      <c r="K585" s="163">
        <f>SUM(K586:K587)</f>
        <v>0</v>
      </c>
      <c r="L585" s="163"/>
      <c r="M585" s="163">
        <f>SUM(M586:M587)</f>
        <v>0</v>
      </c>
      <c r="N585" s="162"/>
      <c r="O585" s="162">
        <f>SUM(O586:O587)</f>
        <v>0</v>
      </c>
      <c r="P585" s="162"/>
      <c r="Q585" s="162">
        <f>SUM(Q586:Q587)</f>
        <v>0</v>
      </c>
      <c r="R585" s="163"/>
      <c r="S585" s="163"/>
      <c r="T585" s="164"/>
      <c r="U585" s="158"/>
      <c r="V585" s="158">
        <f>SUM(V586:V587)</f>
        <v>0</v>
      </c>
      <c r="W585" s="158"/>
      <c r="X585" s="158"/>
      <c r="Y585" s="158"/>
      <c r="AG585" t="s">
        <v>152</v>
      </c>
    </row>
    <row r="586" spans="1:60" outlineLevel="1" x14ac:dyDescent="0.2">
      <c r="A586" s="166">
        <v>43</v>
      </c>
      <c r="B586" s="167" t="s">
        <v>539</v>
      </c>
      <c r="C586" s="175" t="s">
        <v>540</v>
      </c>
      <c r="D586" s="168" t="s">
        <v>414</v>
      </c>
      <c r="E586" s="169">
        <v>1</v>
      </c>
      <c r="F586" s="170"/>
      <c r="G586" s="171">
        <f>ROUND(E586*F586,2)</f>
        <v>0</v>
      </c>
      <c r="H586" s="170"/>
      <c r="I586" s="171">
        <f>ROUND(E586*H586,2)</f>
        <v>0</v>
      </c>
      <c r="J586" s="170"/>
      <c r="K586" s="171">
        <f>ROUND(E586*J586,2)</f>
        <v>0</v>
      </c>
      <c r="L586" s="171">
        <v>21</v>
      </c>
      <c r="M586" s="171">
        <f>G586*(1+L586/100)</f>
        <v>0</v>
      </c>
      <c r="N586" s="169">
        <v>0</v>
      </c>
      <c r="O586" s="169">
        <f>ROUND(E586*N586,2)</f>
        <v>0</v>
      </c>
      <c r="P586" s="169">
        <v>0</v>
      </c>
      <c r="Q586" s="169">
        <f>ROUND(E586*P586,2)</f>
        <v>0</v>
      </c>
      <c r="R586" s="171"/>
      <c r="S586" s="171" t="s">
        <v>415</v>
      </c>
      <c r="T586" s="172" t="s">
        <v>157</v>
      </c>
      <c r="U586" s="157">
        <v>0</v>
      </c>
      <c r="V586" s="157">
        <f>ROUND(E586*U586,2)</f>
        <v>0</v>
      </c>
      <c r="W586" s="157"/>
      <c r="X586" s="157" t="s">
        <v>192</v>
      </c>
      <c r="Y586" s="157" t="s">
        <v>159</v>
      </c>
      <c r="Z586" s="147"/>
      <c r="AA586" s="147"/>
      <c r="AB586" s="147"/>
      <c r="AC586" s="147"/>
      <c r="AD586" s="147"/>
      <c r="AE586" s="147"/>
      <c r="AF586" s="147"/>
      <c r="AG586" s="147" t="s">
        <v>193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2" x14ac:dyDescent="0.2">
      <c r="A587" s="154"/>
      <c r="B587" s="155"/>
      <c r="C587" s="254"/>
      <c r="D587" s="255"/>
      <c r="E587" s="255"/>
      <c r="F587" s="255"/>
      <c r="G587" s="255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7"/>
      <c r="AA587" s="147"/>
      <c r="AB587" s="147"/>
      <c r="AC587" s="147"/>
      <c r="AD587" s="147"/>
      <c r="AE587" s="147"/>
      <c r="AF587" s="147"/>
      <c r="AG587" s="147" t="s">
        <v>163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x14ac:dyDescent="0.2">
      <c r="A588" s="159" t="s">
        <v>151</v>
      </c>
      <c r="B588" s="160" t="s">
        <v>119</v>
      </c>
      <c r="C588" s="174" t="s">
        <v>120</v>
      </c>
      <c r="D588" s="161"/>
      <c r="E588" s="162"/>
      <c r="F588" s="163"/>
      <c r="G588" s="163">
        <f>SUMIF(AG589:AG644,"&lt;&gt;NOR",G589:G644)</f>
        <v>0</v>
      </c>
      <c r="H588" s="163"/>
      <c r="I588" s="163">
        <f>SUM(I589:I644)</f>
        <v>0</v>
      </c>
      <c r="J588" s="163"/>
      <c r="K588" s="163">
        <f>SUM(K589:K644)</f>
        <v>0</v>
      </c>
      <c r="L588" s="163"/>
      <c r="M588" s="163">
        <f>SUM(M589:M644)</f>
        <v>0</v>
      </c>
      <c r="N588" s="162"/>
      <c r="O588" s="162">
        <f>SUM(O589:O644)</f>
        <v>0</v>
      </c>
      <c r="P588" s="162"/>
      <c r="Q588" s="162">
        <f>SUM(Q589:Q644)</f>
        <v>0</v>
      </c>
      <c r="R588" s="163"/>
      <c r="S588" s="163"/>
      <c r="T588" s="164"/>
      <c r="U588" s="158"/>
      <c r="V588" s="158">
        <f>SUM(V589:V644)</f>
        <v>7668.55</v>
      </c>
      <c r="W588" s="158"/>
      <c r="X588" s="158"/>
      <c r="Y588" s="158"/>
      <c r="AG588" t="s">
        <v>152</v>
      </c>
    </row>
    <row r="589" spans="1:60" outlineLevel="1" x14ac:dyDescent="0.2">
      <c r="A589" s="166">
        <v>44</v>
      </c>
      <c r="B589" s="167" t="s">
        <v>541</v>
      </c>
      <c r="C589" s="175" t="s">
        <v>542</v>
      </c>
      <c r="D589" s="168" t="s">
        <v>303</v>
      </c>
      <c r="E589" s="169">
        <v>4.5450400000000002</v>
      </c>
      <c r="F589" s="170"/>
      <c r="G589" s="171">
        <f>ROUND(E589*F589,2)</f>
        <v>0</v>
      </c>
      <c r="H589" s="170"/>
      <c r="I589" s="171">
        <f>ROUND(E589*H589,2)</f>
        <v>0</v>
      </c>
      <c r="J589" s="170"/>
      <c r="K589" s="171">
        <f>ROUND(E589*J589,2)</f>
        <v>0</v>
      </c>
      <c r="L589" s="171">
        <v>21</v>
      </c>
      <c r="M589" s="171">
        <f>G589*(1+L589/100)</f>
        <v>0</v>
      </c>
      <c r="N589" s="169">
        <v>0</v>
      </c>
      <c r="O589" s="169">
        <f>ROUND(E589*N589,2)</f>
        <v>0</v>
      </c>
      <c r="P589" s="169">
        <v>0</v>
      </c>
      <c r="Q589" s="169">
        <f>ROUND(E589*P589,2)</f>
        <v>0</v>
      </c>
      <c r="R589" s="171" t="s">
        <v>190</v>
      </c>
      <c r="S589" s="171" t="s">
        <v>156</v>
      </c>
      <c r="T589" s="172" t="s">
        <v>191</v>
      </c>
      <c r="U589" s="157">
        <v>0</v>
      </c>
      <c r="V589" s="157">
        <f>ROUND(E589*U589,2)</f>
        <v>0</v>
      </c>
      <c r="W589" s="157"/>
      <c r="X589" s="157" t="s">
        <v>192</v>
      </c>
      <c r="Y589" s="157" t="s">
        <v>159</v>
      </c>
      <c r="Z589" s="147"/>
      <c r="AA589" s="147"/>
      <c r="AB589" s="147"/>
      <c r="AC589" s="147"/>
      <c r="AD589" s="147"/>
      <c r="AE589" s="147"/>
      <c r="AF589" s="147"/>
      <c r="AG589" s="147" t="s">
        <v>193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ht="22.5" outlineLevel="2" x14ac:dyDescent="0.2">
      <c r="A590" s="154"/>
      <c r="B590" s="155"/>
      <c r="C590" s="241" t="s">
        <v>543</v>
      </c>
      <c r="D590" s="242"/>
      <c r="E590" s="242"/>
      <c r="F590" s="242"/>
      <c r="G590" s="242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7"/>
      <c r="AA590" s="147"/>
      <c r="AB590" s="147"/>
      <c r="AC590" s="147"/>
      <c r="AD590" s="147"/>
      <c r="AE590" s="147"/>
      <c r="AF590" s="147"/>
      <c r="AG590" s="147" t="s">
        <v>162</v>
      </c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73" t="str">
        <f>C590</f>
        <v>Pro vyjádření výnosu ve prospěch zhotovitele je nutné jednotkovou cenu uvést se záporným znaménkem. (Získaná částka ponižuje náklad stavby.)</v>
      </c>
      <c r="BB590" s="147"/>
      <c r="BC590" s="147"/>
      <c r="BD590" s="147"/>
      <c r="BE590" s="147"/>
      <c r="BF590" s="147"/>
      <c r="BG590" s="147"/>
      <c r="BH590" s="147"/>
    </row>
    <row r="591" spans="1:60" outlineLevel="2" x14ac:dyDescent="0.2">
      <c r="A591" s="154"/>
      <c r="B591" s="155"/>
      <c r="C591" s="183" t="s">
        <v>544</v>
      </c>
      <c r="D591" s="179"/>
      <c r="E591" s="180">
        <v>4.5450400000000002</v>
      </c>
      <c r="F591" s="157"/>
      <c r="G591" s="157"/>
      <c r="H591" s="157"/>
      <c r="I591" s="157"/>
      <c r="J591" s="157"/>
      <c r="K591" s="157"/>
      <c r="L591" s="157"/>
      <c r="M591" s="157"/>
      <c r="N591" s="156"/>
      <c r="O591" s="156"/>
      <c r="P591" s="156"/>
      <c r="Q591" s="156"/>
      <c r="R591" s="157"/>
      <c r="S591" s="157"/>
      <c r="T591" s="157"/>
      <c r="U591" s="157"/>
      <c r="V591" s="157"/>
      <c r="W591" s="157"/>
      <c r="X591" s="157"/>
      <c r="Y591" s="157"/>
      <c r="Z591" s="147"/>
      <c r="AA591" s="147"/>
      <c r="AB591" s="147"/>
      <c r="AC591" s="147"/>
      <c r="AD591" s="147"/>
      <c r="AE591" s="147"/>
      <c r="AF591" s="147"/>
      <c r="AG591" s="147" t="s">
        <v>197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2" x14ac:dyDescent="0.2">
      <c r="A592" s="154"/>
      <c r="B592" s="155"/>
      <c r="C592" s="243"/>
      <c r="D592" s="244"/>
      <c r="E592" s="244"/>
      <c r="F592" s="244"/>
      <c r="G592" s="244"/>
      <c r="H592" s="157"/>
      <c r="I592" s="157"/>
      <c r="J592" s="157"/>
      <c r="K592" s="157"/>
      <c r="L592" s="157"/>
      <c r="M592" s="157"/>
      <c r="N592" s="156"/>
      <c r="O592" s="156"/>
      <c r="P592" s="156"/>
      <c r="Q592" s="156"/>
      <c r="R592" s="157"/>
      <c r="S592" s="157"/>
      <c r="T592" s="157"/>
      <c r="U592" s="157"/>
      <c r="V592" s="157"/>
      <c r="W592" s="157"/>
      <c r="X592" s="157"/>
      <c r="Y592" s="157"/>
      <c r="Z592" s="147"/>
      <c r="AA592" s="147"/>
      <c r="AB592" s="147"/>
      <c r="AC592" s="147"/>
      <c r="AD592" s="147"/>
      <c r="AE592" s="147"/>
      <c r="AF592" s="147"/>
      <c r="AG592" s="147" t="s">
        <v>163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66">
        <v>45</v>
      </c>
      <c r="B593" s="167" t="s">
        <v>545</v>
      </c>
      <c r="C593" s="175" t="s">
        <v>546</v>
      </c>
      <c r="D593" s="168" t="s">
        <v>303</v>
      </c>
      <c r="E593" s="169">
        <v>-1.17971</v>
      </c>
      <c r="F593" s="170"/>
      <c r="G593" s="171">
        <f>ROUND(E593*F593,2)</f>
        <v>0</v>
      </c>
      <c r="H593" s="170"/>
      <c r="I593" s="171">
        <f>ROUND(E593*H593,2)</f>
        <v>0</v>
      </c>
      <c r="J593" s="170"/>
      <c r="K593" s="171">
        <f>ROUND(E593*J593,2)</f>
        <v>0</v>
      </c>
      <c r="L593" s="171">
        <v>21</v>
      </c>
      <c r="M593" s="171">
        <f>G593*(1+L593/100)</f>
        <v>0</v>
      </c>
      <c r="N593" s="169">
        <v>0</v>
      </c>
      <c r="O593" s="169">
        <f>ROUND(E593*N593,2)</f>
        <v>0</v>
      </c>
      <c r="P593" s="169">
        <v>0</v>
      </c>
      <c r="Q593" s="169">
        <f>ROUND(E593*P593,2)</f>
        <v>0</v>
      </c>
      <c r="R593" s="171" t="s">
        <v>190</v>
      </c>
      <c r="S593" s="171" t="s">
        <v>156</v>
      </c>
      <c r="T593" s="172" t="s">
        <v>191</v>
      </c>
      <c r="U593" s="157">
        <v>0</v>
      </c>
      <c r="V593" s="157">
        <f>ROUND(E593*U593,2)</f>
        <v>0</v>
      </c>
      <c r="W593" s="157"/>
      <c r="X593" s="157" t="s">
        <v>192</v>
      </c>
      <c r="Y593" s="157" t="s">
        <v>159</v>
      </c>
      <c r="Z593" s="147"/>
      <c r="AA593" s="147"/>
      <c r="AB593" s="147"/>
      <c r="AC593" s="147"/>
      <c r="AD593" s="147"/>
      <c r="AE593" s="147"/>
      <c r="AF593" s="147"/>
      <c r="AG593" s="147" t="s">
        <v>193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ht="22.5" outlineLevel="2" x14ac:dyDescent="0.2">
      <c r="A594" s="154"/>
      <c r="B594" s="155"/>
      <c r="C594" s="241" t="s">
        <v>543</v>
      </c>
      <c r="D594" s="242"/>
      <c r="E594" s="242"/>
      <c r="F594" s="242"/>
      <c r="G594" s="242"/>
      <c r="H594" s="157"/>
      <c r="I594" s="157"/>
      <c r="J594" s="157"/>
      <c r="K594" s="157"/>
      <c r="L594" s="157"/>
      <c r="M594" s="157"/>
      <c r="N594" s="156"/>
      <c r="O594" s="156"/>
      <c r="P594" s="156"/>
      <c r="Q594" s="156"/>
      <c r="R594" s="157"/>
      <c r="S594" s="157"/>
      <c r="T594" s="157"/>
      <c r="U594" s="157"/>
      <c r="V594" s="157"/>
      <c r="W594" s="157"/>
      <c r="X594" s="157"/>
      <c r="Y594" s="157"/>
      <c r="Z594" s="147"/>
      <c r="AA594" s="147"/>
      <c r="AB594" s="147"/>
      <c r="AC594" s="147"/>
      <c r="AD594" s="147"/>
      <c r="AE594" s="147"/>
      <c r="AF594" s="147"/>
      <c r="AG594" s="147" t="s">
        <v>162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73" t="str">
        <f>C594</f>
        <v>Pro vyjádření výnosu ve prospěch zhotovitele je nutné jednotkovou cenu uvést se záporným znaménkem. (Získaná částka ponižuje náklad stavby.)</v>
      </c>
      <c r="BB594" s="147"/>
      <c r="BC594" s="147"/>
      <c r="BD594" s="147"/>
      <c r="BE594" s="147"/>
      <c r="BF594" s="147"/>
      <c r="BG594" s="147"/>
      <c r="BH594" s="147"/>
    </row>
    <row r="595" spans="1:60" outlineLevel="2" x14ac:dyDescent="0.2">
      <c r="A595" s="154"/>
      <c r="B595" s="155"/>
      <c r="C595" s="243"/>
      <c r="D595" s="244"/>
      <c r="E595" s="244"/>
      <c r="F595" s="244"/>
      <c r="G595" s="244"/>
      <c r="H595" s="157"/>
      <c r="I595" s="157"/>
      <c r="J595" s="157"/>
      <c r="K595" s="157"/>
      <c r="L595" s="157"/>
      <c r="M595" s="157"/>
      <c r="N595" s="156"/>
      <c r="O595" s="156"/>
      <c r="P595" s="156"/>
      <c r="Q595" s="156"/>
      <c r="R595" s="157"/>
      <c r="S595" s="157"/>
      <c r="T595" s="157"/>
      <c r="U595" s="157"/>
      <c r="V595" s="157"/>
      <c r="W595" s="157"/>
      <c r="X595" s="157"/>
      <c r="Y595" s="157"/>
      <c r="Z595" s="147"/>
      <c r="AA595" s="147"/>
      <c r="AB595" s="147"/>
      <c r="AC595" s="147"/>
      <c r="AD595" s="147"/>
      <c r="AE595" s="147"/>
      <c r="AF595" s="147"/>
      <c r="AG595" s="147" t="s">
        <v>163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ht="22.5" outlineLevel="1" x14ac:dyDescent="0.2">
      <c r="A596" s="166">
        <v>46</v>
      </c>
      <c r="B596" s="167" t="s">
        <v>547</v>
      </c>
      <c r="C596" s="175" t="s">
        <v>548</v>
      </c>
      <c r="D596" s="168" t="s">
        <v>303</v>
      </c>
      <c r="E596" s="169">
        <v>923.15132000000006</v>
      </c>
      <c r="F596" s="170"/>
      <c r="G596" s="171">
        <f>ROUND(E596*F596,2)</f>
        <v>0</v>
      </c>
      <c r="H596" s="170"/>
      <c r="I596" s="171">
        <f>ROUND(E596*H596,2)</f>
        <v>0</v>
      </c>
      <c r="J596" s="170"/>
      <c r="K596" s="171">
        <f>ROUND(E596*J596,2)</f>
        <v>0</v>
      </c>
      <c r="L596" s="171">
        <v>21</v>
      </c>
      <c r="M596" s="171">
        <f>G596*(1+L596/100)</f>
        <v>0</v>
      </c>
      <c r="N596" s="169">
        <v>0</v>
      </c>
      <c r="O596" s="169">
        <f>ROUND(E596*N596,2)</f>
        <v>0</v>
      </c>
      <c r="P596" s="169">
        <v>0</v>
      </c>
      <c r="Q596" s="169">
        <f>ROUND(E596*P596,2)</f>
        <v>0</v>
      </c>
      <c r="R596" s="171" t="s">
        <v>190</v>
      </c>
      <c r="S596" s="171" t="s">
        <v>156</v>
      </c>
      <c r="T596" s="172" t="s">
        <v>191</v>
      </c>
      <c r="U596" s="157">
        <v>0.93</v>
      </c>
      <c r="V596" s="157">
        <f>ROUND(E596*U596,2)</f>
        <v>858.53</v>
      </c>
      <c r="W596" s="157"/>
      <c r="X596" s="157" t="s">
        <v>192</v>
      </c>
      <c r="Y596" s="157" t="s">
        <v>159</v>
      </c>
      <c r="Z596" s="147"/>
      <c r="AA596" s="147"/>
      <c r="AB596" s="147"/>
      <c r="AC596" s="147"/>
      <c r="AD596" s="147"/>
      <c r="AE596" s="147"/>
      <c r="AF596" s="147"/>
      <c r="AG596" s="147" t="s">
        <v>193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2" x14ac:dyDescent="0.2">
      <c r="A597" s="154"/>
      <c r="B597" s="155"/>
      <c r="C597" s="183" t="s">
        <v>549</v>
      </c>
      <c r="D597" s="179"/>
      <c r="E597" s="180">
        <v>923.15132000000006</v>
      </c>
      <c r="F597" s="157"/>
      <c r="G597" s="157"/>
      <c r="H597" s="157"/>
      <c r="I597" s="157"/>
      <c r="J597" s="157"/>
      <c r="K597" s="157"/>
      <c r="L597" s="157"/>
      <c r="M597" s="157"/>
      <c r="N597" s="156"/>
      <c r="O597" s="156"/>
      <c r="P597" s="156"/>
      <c r="Q597" s="156"/>
      <c r="R597" s="157"/>
      <c r="S597" s="157"/>
      <c r="T597" s="157"/>
      <c r="U597" s="157"/>
      <c r="V597" s="157"/>
      <c r="W597" s="157"/>
      <c r="X597" s="157"/>
      <c r="Y597" s="157"/>
      <c r="Z597" s="147"/>
      <c r="AA597" s="147"/>
      <c r="AB597" s="147"/>
      <c r="AC597" s="147"/>
      <c r="AD597" s="147"/>
      <c r="AE597" s="147"/>
      <c r="AF597" s="147"/>
      <c r="AG597" s="147" t="s">
        <v>197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2" x14ac:dyDescent="0.2">
      <c r="A598" s="154"/>
      <c r="B598" s="155"/>
      <c r="C598" s="243"/>
      <c r="D598" s="244"/>
      <c r="E598" s="244"/>
      <c r="F598" s="244"/>
      <c r="G598" s="244"/>
      <c r="H598" s="157"/>
      <c r="I598" s="157"/>
      <c r="J598" s="157"/>
      <c r="K598" s="157"/>
      <c r="L598" s="157"/>
      <c r="M598" s="157"/>
      <c r="N598" s="156"/>
      <c r="O598" s="156"/>
      <c r="P598" s="156"/>
      <c r="Q598" s="156"/>
      <c r="R598" s="157"/>
      <c r="S598" s="157"/>
      <c r="T598" s="157"/>
      <c r="U598" s="157"/>
      <c r="V598" s="157"/>
      <c r="W598" s="157"/>
      <c r="X598" s="157"/>
      <c r="Y598" s="157"/>
      <c r="Z598" s="147"/>
      <c r="AA598" s="147"/>
      <c r="AB598" s="147"/>
      <c r="AC598" s="147"/>
      <c r="AD598" s="147"/>
      <c r="AE598" s="147"/>
      <c r="AF598" s="147"/>
      <c r="AG598" s="147" t="s">
        <v>163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">
      <c r="A599" s="166">
        <v>47</v>
      </c>
      <c r="B599" s="167" t="s">
        <v>550</v>
      </c>
      <c r="C599" s="175" t="s">
        <v>551</v>
      </c>
      <c r="D599" s="168" t="s">
        <v>303</v>
      </c>
      <c r="E599" s="169">
        <v>1420.2328</v>
      </c>
      <c r="F599" s="170"/>
      <c r="G599" s="171">
        <f>ROUND(E599*F599,2)</f>
        <v>0</v>
      </c>
      <c r="H599" s="170"/>
      <c r="I599" s="171">
        <f>ROUND(E599*H599,2)</f>
        <v>0</v>
      </c>
      <c r="J599" s="170"/>
      <c r="K599" s="171">
        <f>ROUND(E599*J599,2)</f>
        <v>0</v>
      </c>
      <c r="L599" s="171">
        <v>21</v>
      </c>
      <c r="M599" s="171">
        <f>G599*(1+L599/100)</f>
        <v>0</v>
      </c>
      <c r="N599" s="169">
        <v>0</v>
      </c>
      <c r="O599" s="169">
        <f>ROUND(E599*N599,2)</f>
        <v>0</v>
      </c>
      <c r="P599" s="169">
        <v>0</v>
      </c>
      <c r="Q599" s="169">
        <f>ROUND(E599*P599,2)</f>
        <v>0</v>
      </c>
      <c r="R599" s="171" t="s">
        <v>190</v>
      </c>
      <c r="S599" s="171" t="s">
        <v>156</v>
      </c>
      <c r="T599" s="172" t="s">
        <v>191</v>
      </c>
      <c r="U599" s="157">
        <v>0.65</v>
      </c>
      <c r="V599" s="157">
        <f>ROUND(E599*U599,2)</f>
        <v>923.15</v>
      </c>
      <c r="W599" s="157"/>
      <c r="X599" s="157" t="s">
        <v>192</v>
      </c>
      <c r="Y599" s="157" t="s">
        <v>159</v>
      </c>
      <c r="Z599" s="147"/>
      <c r="AA599" s="147"/>
      <c r="AB599" s="147"/>
      <c r="AC599" s="147"/>
      <c r="AD599" s="147"/>
      <c r="AE599" s="147"/>
      <c r="AF599" s="147"/>
      <c r="AG599" s="147" t="s">
        <v>193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2" x14ac:dyDescent="0.2">
      <c r="A600" s="154"/>
      <c r="B600" s="155"/>
      <c r="C600" s="183" t="s">
        <v>552</v>
      </c>
      <c r="D600" s="179"/>
      <c r="E600" s="180">
        <v>1420.2328</v>
      </c>
      <c r="F600" s="157"/>
      <c r="G600" s="157"/>
      <c r="H600" s="157"/>
      <c r="I600" s="157"/>
      <c r="J600" s="157"/>
      <c r="K600" s="157"/>
      <c r="L600" s="157"/>
      <c r="M600" s="157"/>
      <c r="N600" s="156"/>
      <c r="O600" s="156"/>
      <c r="P600" s="156"/>
      <c r="Q600" s="156"/>
      <c r="R600" s="157"/>
      <c r="S600" s="157"/>
      <c r="T600" s="157"/>
      <c r="U600" s="157"/>
      <c r="V600" s="157"/>
      <c r="W600" s="157"/>
      <c r="X600" s="157"/>
      <c r="Y600" s="157"/>
      <c r="Z600" s="147"/>
      <c r="AA600" s="147"/>
      <c r="AB600" s="147"/>
      <c r="AC600" s="147"/>
      <c r="AD600" s="147"/>
      <c r="AE600" s="147"/>
      <c r="AF600" s="147"/>
      <c r="AG600" s="147" t="s">
        <v>197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2" x14ac:dyDescent="0.2">
      <c r="A601" s="154"/>
      <c r="B601" s="155"/>
      <c r="C601" s="243"/>
      <c r="D601" s="244"/>
      <c r="E601" s="244"/>
      <c r="F601" s="244"/>
      <c r="G601" s="244"/>
      <c r="H601" s="157"/>
      <c r="I601" s="157"/>
      <c r="J601" s="157"/>
      <c r="K601" s="157"/>
      <c r="L601" s="157"/>
      <c r="M601" s="157"/>
      <c r="N601" s="156"/>
      <c r="O601" s="156"/>
      <c r="P601" s="156"/>
      <c r="Q601" s="156"/>
      <c r="R601" s="157"/>
      <c r="S601" s="157"/>
      <c r="T601" s="157"/>
      <c r="U601" s="157"/>
      <c r="V601" s="157"/>
      <c r="W601" s="157"/>
      <c r="X601" s="157"/>
      <c r="Y601" s="157"/>
      <c r="Z601" s="147"/>
      <c r="AA601" s="147"/>
      <c r="AB601" s="147"/>
      <c r="AC601" s="147"/>
      <c r="AD601" s="147"/>
      <c r="AE601" s="147"/>
      <c r="AF601" s="147"/>
      <c r="AG601" s="147" t="s">
        <v>163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66">
        <v>48</v>
      </c>
      <c r="B602" s="167" t="s">
        <v>553</v>
      </c>
      <c r="C602" s="175" t="s">
        <v>554</v>
      </c>
      <c r="D602" s="168" t="s">
        <v>303</v>
      </c>
      <c r="E602" s="169">
        <v>170.07747000000001</v>
      </c>
      <c r="F602" s="170"/>
      <c r="G602" s="171">
        <f>ROUND(E602*F602,2)</f>
        <v>0</v>
      </c>
      <c r="H602" s="170"/>
      <c r="I602" s="171">
        <f>ROUND(E602*H602,2)</f>
        <v>0</v>
      </c>
      <c r="J602" s="170"/>
      <c r="K602" s="171">
        <f>ROUND(E602*J602,2)</f>
        <v>0</v>
      </c>
      <c r="L602" s="171">
        <v>21</v>
      </c>
      <c r="M602" s="171">
        <f>G602*(1+L602/100)</f>
        <v>0</v>
      </c>
      <c r="N602" s="169">
        <v>0</v>
      </c>
      <c r="O602" s="169">
        <f>ROUND(E602*N602,2)</f>
        <v>0</v>
      </c>
      <c r="P602" s="169">
        <v>0</v>
      </c>
      <c r="Q602" s="169">
        <f>ROUND(E602*P602,2)</f>
        <v>0</v>
      </c>
      <c r="R602" s="171" t="s">
        <v>190</v>
      </c>
      <c r="S602" s="171" t="s">
        <v>156</v>
      </c>
      <c r="T602" s="172" t="s">
        <v>191</v>
      </c>
      <c r="U602" s="157">
        <v>0</v>
      </c>
      <c r="V602" s="157">
        <f>ROUND(E602*U602,2)</f>
        <v>0</v>
      </c>
      <c r="W602" s="157"/>
      <c r="X602" s="157" t="s">
        <v>192</v>
      </c>
      <c r="Y602" s="157" t="s">
        <v>159</v>
      </c>
      <c r="Z602" s="147"/>
      <c r="AA602" s="147"/>
      <c r="AB602" s="147"/>
      <c r="AC602" s="147"/>
      <c r="AD602" s="147"/>
      <c r="AE602" s="147"/>
      <c r="AF602" s="147"/>
      <c r="AG602" s="147" t="s">
        <v>193</v>
      </c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2" x14ac:dyDescent="0.2">
      <c r="A603" s="154"/>
      <c r="B603" s="155"/>
      <c r="C603" s="254"/>
      <c r="D603" s="255"/>
      <c r="E603" s="255"/>
      <c r="F603" s="255"/>
      <c r="G603" s="255"/>
      <c r="H603" s="157"/>
      <c r="I603" s="157"/>
      <c r="J603" s="157"/>
      <c r="K603" s="157"/>
      <c r="L603" s="157"/>
      <c r="M603" s="157"/>
      <c r="N603" s="156"/>
      <c r="O603" s="156"/>
      <c r="P603" s="156"/>
      <c r="Q603" s="156"/>
      <c r="R603" s="157"/>
      <c r="S603" s="157"/>
      <c r="T603" s="157"/>
      <c r="U603" s="157"/>
      <c r="V603" s="157"/>
      <c r="W603" s="157"/>
      <c r="X603" s="157"/>
      <c r="Y603" s="157"/>
      <c r="Z603" s="147"/>
      <c r="AA603" s="147"/>
      <c r="AB603" s="147"/>
      <c r="AC603" s="147"/>
      <c r="AD603" s="147"/>
      <c r="AE603" s="147"/>
      <c r="AF603" s="147"/>
      <c r="AG603" s="147" t="s">
        <v>163</v>
      </c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">
      <c r="A604" s="166">
        <v>49</v>
      </c>
      <c r="B604" s="167" t="s">
        <v>555</v>
      </c>
      <c r="C604" s="175" t="s">
        <v>556</v>
      </c>
      <c r="D604" s="168" t="s">
        <v>303</v>
      </c>
      <c r="E604" s="169">
        <v>26.803920000000002</v>
      </c>
      <c r="F604" s="170"/>
      <c r="G604" s="171">
        <f>ROUND(E604*F604,2)</f>
        <v>0</v>
      </c>
      <c r="H604" s="170"/>
      <c r="I604" s="171">
        <f>ROUND(E604*H604,2)</f>
        <v>0</v>
      </c>
      <c r="J604" s="170"/>
      <c r="K604" s="171">
        <f>ROUND(E604*J604,2)</f>
        <v>0</v>
      </c>
      <c r="L604" s="171">
        <v>21</v>
      </c>
      <c r="M604" s="171">
        <f>G604*(1+L604/100)</f>
        <v>0</v>
      </c>
      <c r="N604" s="169">
        <v>0</v>
      </c>
      <c r="O604" s="169">
        <f>ROUND(E604*N604,2)</f>
        <v>0</v>
      </c>
      <c r="P604" s="169">
        <v>0</v>
      </c>
      <c r="Q604" s="169">
        <f>ROUND(E604*P604,2)</f>
        <v>0</v>
      </c>
      <c r="R604" s="171" t="s">
        <v>190</v>
      </c>
      <c r="S604" s="171" t="s">
        <v>156</v>
      </c>
      <c r="T604" s="172" t="s">
        <v>191</v>
      </c>
      <c r="U604" s="157">
        <v>0</v>
      </c>
      <c r="V604" s="157">
        <f>ROUND(E604*U604,2)</f>
        <v>0</v>
      </c>
      <c r="W604" s="157"/>
      <c r="X604" s="157" t="s">
        <v>192</v>
      </c>
      <c r="Y604" s="157" t="s">
        <v>159</v>
      </c>
      <c r="Z604" s="147"/>
      <c r="AA604" s="147"/>
      <c r="AB604" s="147"/>
      <c r="AC604" s="147"/>
      <c r="AD604" s="147"/>
      <c r="AE604" s="147"/>
      <c r="AF604" s="147"/>
      <c r="AG604" s="147" t="s">
        <v>193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2" x14ac:dyDescent="0.2">
      <c r="A605" s="154"/>
      <c r="B605" s="155"/>
      <c r="C605" s="183" t="s">
        <v>557</v>
      </c>
      <c r="D605" s="179"/>
      <c r="E605" s="180">
        <v>12.619859999999999</v>
      </c>
      <c r="F605" s="157"/>
      <c r="G605" s="157"/>
      <c r="H605" s="157"/>
      <c r="I605" s="157"/>
      <c r="J605" s="157"/>
      <c r="K605" s="157"/>
      <c r="L605" s="157"/>
      <c r="M605" s="157"/>
      <c r="N605" s="156"/>
      <c r="O605" s="156"/>
      <c r="P605" s="156"/>
      <c r="Q605" s="156"/>
      <c r="R605" s="157"/>
      <c r="S605" s="157"/>
      <c r="T605" s="157"/>
      <c r="U605" s="157"/>
      <c r="V605" s="157"/>
      <c r="W605" s="157"/>
      <c r="X605" s="157"/>
      <c r="Y605" s="157"/>
      <c r="Z605" s="147"/>
      <c r="AA605" s="147"/>
      <c r="AB605" s="147"/>
      <c r="AC605" s="147"/>
      <c r="AD605" s="147"/>
      <c r="AE605" s="147"/>
      <c r="AF605" s="147"/>
      <c r="AG605" s="147" t="s">
        <v>197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">
      <c r="A606" s="154"/>
      <c r="B606" s="155"/>
      <c r="C606" s="183" t="s">
        <v>558</v>
      </c>
      <c r="D606" s="179"/>
      <c r="E606" s="180">
        <v>14.184060000000001</v>
      </c>
      <c r="F606" s="157"/>
      <c r="G606" s="157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7"/>
      <c r="AA606" s="147"/>
      <c r="AB606" s="147"/>
      <c r="AC606" s="147"/>
      <c r="AD606" s="147"/>
      <c r="AE606" s="147"/>
      <c r="AF606" s="147"/>
      <c r="AG606" s="147" t="s">
        <v>197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2" x14ac:dyDescent="0.2">
      <c r="A607" s="154"/>
      <c r="B607" s="155"/>
      <c r="C607" s="243"/>
      <c r="D607" s="244"/>
      <c r="E607" s="244"/>
      <c r="F607" s="244"/>
      <c r="G607" s="244"/>
      <c r="H607" s="157"/>
      <c r="I607" s="157"/>
      <c r="J607" s="157"/>
      <c r="K607" s="157"/>
      <c r="L607" s="157"/>
      <c r="M607" s="157"/>
      <c r="N607" s="156"/>
      <c r="O607" s="156"/>
      <c r="P607" s="156"/>
      <c r="Q607" s="156"/>
      <c r="R607" s="157"/>
      <c r="S607" s="157"/>
      <c r="T607" s="157"/>
      <c r="U607" s="157"/>
      <c r="V607" s="157"/>
      <c r="W607" s="157"/>
      <c r="X607" s="157"/>
      <c r="Y607" s="157"/>
      <c r="Z607" s="147"/>
      <c r="AA607" s="147"/>
      <c r="AB607" s="147"/>
      <c r="AC607" s="147"/>
      <c r="AD607" s="147"/>
      <c r="AE607" s="147"/>
      <c r="AF607" s="147"/>
      <c r="AG607" s="147" t="s">
        <v>163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">
      <c r="A608" s="166">
        <v>50</v>
      </c>
      <c r="B608" s="167" t="s">
        <v>559</v>
      </c>
      <c r="C608" s="175" t="s">
        <v>560</v>
      </c>
      <c r="D608" s="168" t="s">
        <v>303</v>
      </c>
      <c r="E608" s="169">
        <v>0.93884000000000001</v>
      </c>
      <c r="F608" s="170"/>
      <c r="G608" s="171">
        <f>ROUND(E608*F608,2)</f>
        <v>0</v>
      </c>
      <c r="H608" s="170"/>
      <c r="I608" s="171">
        <f>ROUND(E608*H608,2)</f>
        <v>0</v>
      </c>
      <c r="J608" s="170"/>
      <c r="K608" s="171">
        <f>ROUND(E608*J608,2)</f>
        <v>0</v>
      </c>
      <c r="L608" s="171">
        <v>21</v>
      </c>
      <c r="M608" s="171">
        <f>G608*(1+L608/100)</f>
        <v>0</v>
      </c>
      <c r="N608" s="169">
        <v>0</v>
      </c>
      <c r="O608" s="169">
        <f>ROUND(E608*N608,2)</f>
        <v>0</v>
      </c>
      <c r="P608" s="169">
        <v>0</v>
      </c>
      <c r="Q608" s="169">
        <f>ROUND(E608*P608,2)</f>
        <v>0</v>
      </c>
      <c r="R608" s="171" t="s">
        <v>190</v>
      </c>
      <c r="S608" s="171" t="s">
        <v>156</v>
      </c>
      <c r="T608" s="172" t="s">
        <v>191</v>
      </c>
      <c r="U608" s="157">
        <v>0</v>
      </c>
      <c r="V608" s="157">
        <f>ROUND(E608*U608,2)</f>
        <v>0</v>
      </c>
      <c r="W608" s="157"/>
      <c r="X608" s="157" t="s">
        <v>192</v>
      </c>
      <c r="Y608" s="157" t="s">
        <v>159</v>
      </c>
      <c r="Z608" s="147"/>
      <c r="AA608" s="147"/>
      <c r="AB608" s="147"/>
      <c r="AC608" s="147"/>
      <c r="AD608" s="147"/>
      <c r="AE608" s="147"/>
      <c r="AF608" s="147"/>
      <c r="AG608" s="147" t="s">
        <v>193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2" x14ac:dyDescent="0.2">
      <c r="A609" s="154"/>
      <c r="B609" s="155"/>
      <c r="C609" s="254"/>
      <c r="D609" s="255"/>
      <c r="E609" s="255"/>
      <c r="F609" s="255"/>
      <c r="G609" s="255"/>
      <c r="H609" s="157"/>
      <c r="I609" s="157"/>
      <c r="J609" s="157"/>
      <c r="K609" s="157"/>
      <c r="L609" s="157"/>
      <c r="M609" s="157"/>
      <c r="N609" s="156"/>
      <c r="O609" s="156"/>
      <c r="P609" s="156"/>
      <c r="Q609" s="156"/>
      <c r="R609" s="157"/>
      <c r="S609" s="157"/>
      <c r="T609" s="157"/>
      <c r="U609" s="157"/>
      <c r="V609" s="157"/>
      <c r="W609" s="157"/>
      <c r="X609" s="157"/>
      <c r="Y609" s="157"/>
      <c r="Z609" s="147"/>
      <c r="AA609" s="147"/>
      <c r="AB609" s="147"/>
      <c r="AC609" s="147"/>
      <c r="AD609" s="147"/>
      <c r="AE609" s="147"/>
      <c r="AF609" s="147"/>
      <c r="AG609" s="147" t="s">
        <v>163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ht="22.5" outlineLevel="1" x14ac:dyDescent="0.2">
      <c r="A610" s="166">
        <v>51</v>
      </c>
      <c r="B610" s="167" t="s">
        <v>561</v>
      </c>
      <c r="C610" s="175" t="s">
        <v>562</v>
      </c>
      <c r="D610" s="168" t="s">
        <v>303</v>
      </c>
      <c r="E610" s="169">
        <v>3347.0370200000002</v>
      </c>
      <c r="F610" s="170"/>
      <c r="G610" s="171">
        <f>ROUND(E610*F610,2)</f>
        <v>0</v>
      </c>
      <c r="H610" s="170"/>
      <c r="I610" s="171">
        <f>ROUND(E610*H610,2)</f>
        <v>0</v>
      </c>
      <c r="J610" s="170"/>
      <c r="K610" s="171">
        <f>ROUND(E610*J610,2)</f>
        <v>0</v>
      </c>
      <c r="L610" s="171">
        <v>21</v>
      </c>
      <c r="M610" s="171">
        <f>G610*(1+L610/100)</f>
        <v>0</v>
      </c>
      <c r="N610" s="169">
        <v>0</v>
      </c>
      <c r="O610" s="169">
        <f>ROUND(E610*N610,2)</f>
        <v>0</v>
      </c>
      <c r="P610" s="169">
        <v>0</v>
      </c>
      <c r="Q610" s="169">
        <f>ROUND(E610*P610,2)</f>
        <v>0</v>
      </c>
      <c r="R610" s="171" t="s">
        <v>190</v>
      </c>
      <c r="S610" s="171" t="s">
        <v>156</v>
      </c>
      <c r="T610" s="172" t="s">
        <v>191</v>
      </c>
      <c r="U610" s="157">
        <v>0</v>
      </c>
      <c r="V610" s="157">
        <f>ROUND(E610*U610,2)</f>
        <v>0</v>
      </c>
      <c r="W610" s="157"/>
      <c r="X610" s="157" t="s">
        <v>192</v>
      </c>
      <c r="Y610" s="157" t="s">
        <v>159</v>
      </c>
      <c r="Z610" s="147"/>
      <c r="AA610" s="147"/>
      <c r="AB610" s="147"/>
      <c r="AC610" s="147"/>
      <c r="AD610" s="147"/>
      <c r="AE610" s="147"/>
      <c r="AF610" s="147"/>
      <c r="AG610" s="147" t="s">
        <v>193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2" x14ac:dyDescent="0.2">
      <c r="A611" s="154"/>
      <c r="B611" s="155"/>
      <c r="C611" s="183" t="s">
        <v>563</v>
      </c>
      <c r="D611" s="179"/>
      <c r="E611" s="180">
        <v>3550.5819999999999</v>
      </c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7"/>
      <c r="AA611" s="147"/>
      <c r="AB611" s="147"/>
      <c r="AC611" s="147"/>
      <c r="AD611" s="147"/>
      <c r="AE611" s="147"/>
      <c r="AF611" s="147"/>
      <c r="AG611" s="147" t="s">
        <v>197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3" x14ac:dyDescent="0.2">
      <c r="A612" s="154"/>
      <c r="B612" s="155"/>
      <c r="C612" s="183" t="s">
        <v>564</v>
      </c>
      <c r="D612" s="179"/>
      <c r="E612" s="180">
        <v>-4.5450400000000002</v>
      </c>
      <c r="F612" s="157"/>
      <c r="G612" s="157"/>
      <c r="H612" s="157"/>
      <c r="I612" s="157"/>
      <c r="J612" s="157"/>
      <c r="K612" s="157"/>
      <c r="L612" s="157"/>
      <c r="M612" s="157"/>
      <c r="N612" s="156"/>
      <c r="O612" s="156"/>
      <c r="P612" s="156"/>
      <c r="Q612" s="156"/>
      <c r="R612" s="157"/>
      <c r="S612" s="157"/>
      <c r="T612" s="157"/>
      <c r="U612" s="157"/>
      <c r="V612" s="157"/>
      <c r="W612" s="157"/>
      <c r="X612" s="157"/>
      <c r="Y612" s="157"/>
      <c r="Z612" s="147"/>
      <c r="AA612" s="147"/>
      <c r="AB612" s="147"/>
      <c r="AC612" s="147"/>
      <c r="AD612" s="147"/>
      <c r="AE612" s="147"/>
      <c r="AF612" s="147"/>
      <c r="AG612" s="147" t="s">
        <v>197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3" x14ac:dyDescent="0.2">
      <c r="A613" s="154"/>
      <c r="B613" s="155"/>
      <c r="C613" s="183" t="s">
        <v>565</v>
      </c>
      <c r="D613" s="179"/>
      <c r="E613" s="180">
        <v>-1.17971</v>
      </c>
      <c r="F613" s="157"/>
      <c r="G613" s="157"/>
      <c r="H613" s="157"/>
      <c r="I613" s="157"/>
      <c r="J613" s="157"/>
      <c r="K613" s="157"/>
      <c r="L613" s="157"/>
      <c r="M613" s="157"/>
      <c r="N613" s="156"/>
      <c r="O613" s="156"/>
      <c r="P613" s="156"/>
      <c r="Q613" s="156"/>
      <c r="R613" s="157"/>
      <c r="S613" s="157"/>
      <c r="T613" s="157"/>
      <c r="U613" s="157"/>
      <c r="V613" s="157"/>
      <c r="W613" s="157"/>
      <c r="X613" s="157"/>
      <c r="Y613" s="157"/>
      <c r="Z613" s="147"/>
      <c r="AA613" s="147"/>
      <c r="AB613" s="147"/>
      <c r="AC613" s="147"/>
      <c r="AD613" s="147"/>
      <c r="AE613" s="147"/>
      <c r="AF613" s="147"/>
      <c r="AG613" s="147" t="s">
        <v>197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3" x14ac:dyDescent="0.2">
      <c r="A614" s="154"/>
      <c r="B614" s="155"/>
      <c r="C614" s="183" t="s">
        <v>566</v>
      </c>
      <c r="D614" s="179"/>
      <c r="E614" s="180">
        <v>-170.07747000000001</v>
      </c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7"/>
      <c r="AA614" s="147"/>
      <c r="AB614" s="147"/>
      <c r="AC614" s="147"/>
      <c r="AD614" s="147"/>
      <c r="AE614" s="147"/>
      <c r="AF614" s="147"/>
      <c r="AG614" s="147" t="s">
        <v>197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">
      <c r="A615" s="154"/>
      <c r="B615" s="155"/>
      <c r="C615" s="183" t="s">
        <v>567</v>
      </c>
      <c r="D615" s="179"/>
      <c r="E615" s="180">
        <v>-26.803920000000002</v>
      </c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7"/>
      <c r="AA615" s="147"/>
      <c r="AB615" s="147"/>
      <c r="AC615" s="147"/>
      <c r="AD615" s="147"/>
      <c r="AE615" s="147"/>
      <c r="AF615" s="147"/>
      <c r="AG615" s="147" t="s">
        <v>197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3" x14ac:dyDescent="0.2">
      <c r="A616" s="154"/>
      <c r="B616" s="155"/>
      <c r="C616" s="183" t="s">
        <v>568</v>
      </c>
      <c r="D616" s="179"/>
      <c r="E616" s="180">
        <v>-0.93884000000000001</v>
      </c>
      <c r="F616" s="157"/>
      <c r="G616" s="157"/>
      <c r="H616" s="157"/>
      <c r="I616" s="157"/>
      <c r="J616" s="157"/>
      <c r="K616" s="157"/>
      <c r="L616" s="157"/>
      <c r="M616" s="157"/>
      <c r="N616" s="156"/>
      <c r="O616" s="156"/>
      <c r="P616" s="156"/>
      <c r="Q616" s="156"/>
      <c r="R616" s="157"/>
      <c r="S616" s="157"/>
      <c r="T616" s="157"/>
      <c r="U616" s="157"/>
      <c r="V616" s="157"/>
      <c r="W616" s="157"/>
      <c r="X616" s="157"/>
      <c r="Y616" s="157"/>
      <c r="Z616" s="147"/>
      <c r="AA616" s="147"/>
      <c r="AB616" s="147"/>
      <c r="AC616" s="147"/>
      <c r="AD616" s="147"/>
      <c r="AE616" s="147"/>
      <c r="AF616" s="147"/>
      <c r="AG616" s="147" t="s">
        <v>197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2" x14ac:dyDescent="0.2">
      <c r="A617" s="154"/>
      <c r="B617" s="155"/>
      <c r="C617" s="243"/>
      <c r="D617" s="244"/>
      <c r="E617" s="244"/>
      <c r="F617" s="244"/>
      <c r="G617" s="244"/>
      <c r="H617" s="157"/>
      <c r="I617" s="157"/>
      <c r="J617" s="157"/>
      <c r="K617" s="157"/>
      <c r="L617" s="157"/>
      <c r="M617" s="157"/>
      <c r="N617" s="156"/>
      <c r="O617" s="156"/>
      <c r="P617" s="156"/>
      <c r="Q617" s="156"/>
      <c r="R617" s="157"/>
      <c r="S617" s="157"/>
      <c r="T617" s="157"/>
      <c r="U617" s="157"/>
      <c r="V617" s="157"/>
      <c r="W617" s="157"/>
      <c r="X617" s="157"/>
      <c r="Y617" s="157"/>
      <c r="Z617" s="147"/>
      <c r="AA617" s="147"/>
      <c r="AB617" s="147"/>
      <c r="AC617" s="147"/>
      <c r="AD617" s="147"/>
      <c r="AE617" s="147"/>
      <c r="AF617" s="147"/>
      <c r="AG617" s="147" t="s">
        <v>163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">
      <c r="A618" s="166">
        <v>52</v>
      </c>
      <c r="B618" s="167" t="s">
        <v>569</v>
      </c>
      <c r="C618" s="175" t="s">
        <v>570</v>
      </c>
      <c r="D618" s="168" t="s">
        <v>303</v>
      </c>
      <c r="E618" s="169">
        <v>3550.5819999999999</v>
      </c>
      <c r="F618" s="170"/>
      <c r="G618" s="171">
        <f>ROUND(E618*F618,2)</f>
        <v>0</v>
      </c>
      <c r="H618" s="170"/>
      <c r="I618" s="171">
        <f>ROUND(E618*H618,2)</f>
        <v>0</v>
      </c>
      <c r="J618" s="170"/>
      <c r="K618" s="171">
        <f>ROUND(E618*J618,2)</f>
        <v>0</v>
      </c>
      <c r="L618" s="171">
        <v>21</v>
      </c>
      <c r="M618" s="171">
        <f>G618*(1+L618/100)</f>
        <v>0</v>
      </c>
      <c r="N618" s="169">
        <v>0</v>
      </c>
      <c r="O618" s="169">
        <f>ROUND(E618*N618,2)</f>
        <v>0</v>
      </c>
      <c r="P618" s="169">
        <v>0</v>
      </c>
      <c r="Q618" s="169">
        <f>ROUND(E618*P618,2)</f>
        <v>0</v>
      </c>
      <c r="R618" s="171" t="s">
        <v>190</v>
      </c>
      <c r="S618" s="171" t="s">
        <v>156</v>
      </c>
      <c r="T618" s="172" t="s">
        <v>191</v>
      </c>
      <c r="U618" s="157">
        <v>0.49</v>
      </c>
      <c r="V618" s="157">
        <f>ROUND(E618*U618,2)</f>
        <v>1739.79</v>
      </c>
      <c r="W618" s="157"/>
      <c r="X618" s="157" t="s">
        <v>571</v>
      </c>
      <c r="Y618" s="157" t="s">
        <v>159</v>
      </c>
      <c r="Z618" s="147"/>
      <c r="AA618" s="147"/>
      <c r="AB618" s="147"/>
      <c r="AC618" s="147"/>
      <c r="AD618" s="147"/>
      <c r="AE618" s="147"/>
      <c r="AF618" s="147"/>
      <c r="AG618" s="147" t="s">
        <v>572</v>
      </c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2" x14ac:dyDescent="0.2">
      <c r="A619" s="154"/>
      <c r="B619" s="155"/>
      <c r="C619" s="241" t="s">
        <v>573</v>
      </c>
      <c r="D619" s="242"/>
      <c r="E619" s="242"/>
      <c r="F619" s="242"/>
      <c r="G619" s="242"/>
      <c r="H619" s="157"/>
      <c r="I619" s="157"/>
      <c r="J619" s="157"/>
      <c r="K619" s="157"/>
      <c r="L619" s="157"/>
      <c r="M619" s="157"/>
      <c r="N619" s="156"/>
      <c r="O619" s="156"/>
      <c r="P619" s="156"/>
      <c r="Q619" s="156"/>
      <c r="R619" s="157"/>
      <c r="S619" s="157"/>
      <c r="T619" s="157"/>
      <c r="U619" s="157"/>
      <c r="V619" s="157"/>
      <c r="W619" s="157"/>
      <c r="X619" s="157"/>
      <c r="Y619" s="157"/>
      <c r="Z619" s="147"/>
      <c r="AA619" s="147"/>
      <c r="AB619" s="147"/>
      <c r="AC619" s="147"/>
      <c r="AD619" s="147"/>
      <c r="AE619" s="147"/>
      <c r="AF619" s="147"/>
      <c r="AG619" s="147" t="s">
        <v>162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2" x14ac:dyDescent="0.2">
      <c r="A620" s="154"/>
      <c r="B620" s="155"/>
      <c r="C620" s="183" t="s">
        <v>574</v>
      </c>
      <c r="D620" s="179"/>
      <c r="E620" s="180"/>
      <c r="F620" s="157"/>
      <c r="G620" s="157"/>
      <c r="H620" s="157"/>
      <c r="I620" s="157"/>
      <c r="J620" s="157"/>
      <c r="K620" s="157"/>
      <c r="L620" s="157"/>
      <c r="M620" s="157"/>
      <c r="N620" s="156"/>
      <c r="O620" s="156"/>
      <c r="P620" s="156"/>
      <c r="Q620" s="156"/>
      <c r="R620" s="157"/>
      <c r="S620" s="157"/>
      <c r="T620" s="157"/>
      <c r="U620" s="157"/>
      <c r="V620" s="157"/>
      <c r="W620" s="157"/>
      <c r="X620" s="157"/>
      <c r="Y620" s="157"/>
      <c r="Z620" s="147"/>
      <c r="AA620" s="147"/>
      <c r="AB620" s="147"/>
      <c r="AC620" s="147"/>
      <c r="AD620" s="147"/>
      <c r="AE620" s="147"/>
      <c r="AF620" s="147"/>
      <c r="AG620" s="147" t="s">
        <v>197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ht="22.5" outlineLevel="3" x14ac:dyDescent="0.2">
      <c r="A621" s="154"/>
      <c r="B621" s="155"/>
      <c r="C621" s="183" t="s">
        <v>575</v>
      </c>
      <c r="D621" s="179"/>
      <c r="E621" s="180"/>
      <c r="F621" s="157"/>
      <c r="G621" s="157"/>
      <c r="H621" s="157"/>
      <c r="I621" s="157"/>
      <c r="J621" s="157"/>
      <c r="K621" s="157"/>
      <c r="L621" s="157"/>
      <c r="M621" s="157"/>
      <c r="N621" s="156"/>
      <c r="O621" s="156"/>
      <c r="P621" s="156"/>
      <c r="Q621" s="156"/>
      <c r="R621" s="157"/>
      <c r="S621" s="157"/>
      <c r="T621" s="157"/>
      <c r="U621" s="157"/>
      <c r="V621" s="157"/>
      <c r="W621" s="157"/>
      <c r="X621" s="157"/>
      <c r="Y621" s="157"/>
      <c r="Z621" s="147"/>
      <c r="AA621" s="147"/>
      <c r="AB621" s="147"/>
      <c r="AC621" s="147"/>
      <c r="AD621" s="147"/>
      <c r="AE621" s="147"/>
      <c r="AF621" s="147"/>
      <c r="AG621" s="147" t="s">
        <v>197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3" x14ac:dyDescent="0.2">
      <c r="A622" s="154"/>
      <c r="B622" s="155"/>
      <c r="C622" s="183" t="s">
        <v>576</v>
      </c>
      <c r="D622" s="179"/>
      <c r="E622" s="180">
        <v>3550.5819999999999</v>
      </c>
      <c r="F622" s="157"/>
      <c r="G622" s="157"/>
      <c r="H622" s="157"/>
      <c r="I622" s="157"/>
      <c r="J622" s="157"/>
      <c r="K622" s="157"/>
      <c r="L622" s="157"/>
      <c r="M622" s="157"/>
      <c r="N622" s="156"/>
      <c r="O622" s="156"/>
      <c r="P622" s="156"/>
      <c r="Q622" s="156"/>
      <c r="R622" s="157"/>
      <c r="S622" s="157"/>
      <c r="T622" s="157"/>
      <c r="U622" s="157"/>
      <c r="V622" s="157"/>
      <c r="W622" s="157"/>
      <c r="X622" s="157"/>
      <c r="Y622" s="157"/>
      <c r="Z622" s="147"/>
      <c r="AA622" s="147"/>
      <c r="AB622" s="147"/>
      <c r="AC622" s="147"/>
      <c r="AD622" s="147"/>
      <c r="AE622" s="147"/>
      <c r="AF622" s="147"/>
      <c r="AG622" s="147" t="s">
        <v>197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2" x14ac:dyDescent="0.2">
      <c r="A623" s="154"/>
      <c r="B623" s="155"/>
      <c r="C623" s="243"/>
      <c r="D623" s="244"/>
      <c r="E623" s="244"/>
      <c r="F623" s="244"/>
      <c r="G623" s="244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7"/>
      <c r="AA623" s="147"/>
      <c r="AB623" s="147"/>
      <c r="AC623" s="147"/>
      <c r="AD623" s="147"/>
      <c r="AE623" s="147"/>
      <c r="AF623" s="147"/>
      <c r="AG623" s="147" t="s">
        <v>163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">
      <c r="A624" s="166">
        <v>53</v>
      </c>
      <c r="B624" s="167" t="s">
        <v>577</v>
      </c>
      <c r="C624" s="175" t="s">
        <v>578</v>
      </c>
      <c r="D624" s="168" t="s">
        <v>303</v>
      </c>
      <c r="E624" s="169">
        <v>67461.058019999997</v>
      </c>
      <c r="F624" s="170"/>
      <c r="G624" s="171">
        <f>ROUND(E624*F624,2)</f>
        <v>0</v>
      </c>
      <c r="H624" s="170"/>
      <c r="I624" s="171">
        <f>ROUND(E624*H624,2)</f>
        <v>0</v>
      </c>
      <c r="J624" s="170"/>
      <c r="K624" s="171">
        <f>ROUND(E624*J624,2)</f>
        <v>0</v>
      </c>
      <c r="L624" s="171">
        <v>21</v>
      </c>
      <c r="M624" s="171">
        <f>G624*(1+L624/100)</f>
        <v>0</v>
      </c>
      <c r="N624" s="169">
        <v>0</v>
      </c>
      <c r="O624" s="169">
        <f>ROUND(E624*N624,2)</f>
        <v>0</v>
      </c>
      <c r="P624" s="169">
        <v>0</v>
      </c>
      <c r="Q624" s="169">
        <f>ROUND(E624*P624,2)</f>
        <v>0</v>
      </c>
      <c r="R624" s="171" t="s">
        <v>190</v>
      </c>
      <c r="S624" s="171" t="s">
        <v>156</v>
      </c>
      <c r="T624" s="172" t="s">
        <v>191</v>
      </c>
      <c r="U624" s="157">
        <v>0</v>
      </c>
      <c r="V624" s="157">
        <f>ROUND(E624*U624,2)</f>
        <v>0</v>
      </c>
      <c r="W624" s="157"/>
      <c r="X624" s="157" t="s">
        <v>571</v>
      </c>
      <c r="Y624" s="157" t="s">
        <v>159</v>
      </c>
      <c r="Z624" s="147"/>
      <c r="AA624" s="147"/>
      <c r="AB624" s="147"/>
      <c r="AC624" s="147"/>
      <c r="AD624" s="147"/>
      <c r="AE624" s="147"/>
      <c r="AF624" s="147"/>
      <c r="AG624" s="147" t="s">
        <v>572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2" x14ac:dyDescent="0.2">
      <c r="A625" s="154"/>
      <c r="B625" s="155"/>
      <c r="C625" s="183" t="s">
        <v>574</v>
      </c>
      <c r="D625" s="179"/>
      <c r="E625" s="180"/>
      <c r="F625" s="157"/>
      <c r="G625" s="157"/>
      <c r="H625" s="157"/>
      <c r="I625" s="157"/>
      <c r="J625" s="157"/>
      <c r="K625" s="157"/>
      <c r="L625" s="157"/>
      <c r="M625" s="157"/>
      <c r="N625" s="156"/>
      <c r="O625" s="156"/>
      <c r="P625" s="156"/>
      <c r="Q625" s="156"/>
      <c r="R625" s="157"/>
      <c r="S625" s="157"/>
      <c r="T625" s="157"/>
      <c r="U625" s="157"/>
      <c r="V625" s="157"/>
      <c r="W625" s="157"/>
      <c r="X625" s="157"/>
      <c r="Y625" s="157"/>
      <c r="Z625" s="147"/>
      <c r="AA625" s="147"/>
      <c r="AB625" s="147"/>
      <c r="AC625" s="147"/>
      <c r="AD625" s="147"/>
      <c r="AE625" s="147"/>
      <c r="AF625" s="147"/>
      <c r="AG625" s="147" t="s">
        <v>197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ht="22.5" outlineLevel="3" x14ac:dyDescent="0.2">
      <c r="A626" s="154"/>
      <c r="B626" s="155"/>
      <c r="C626" s="183" t="s">
        <v>575</v>
      </c>
      <c r="D626" s="179"/>
      <c r="E626" s="180"/>
      <c r="F626" s="157"/>
      <c r="G626" s="157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7"/>
      <c r="AA626" s="147"/>
      <c r="AB626" s="147"/>
      <c r="AC626" s="147"/>
      <c r="AD626" s="147"/>
      <c r="AE626" s="147"/>
      <c r="AF626" s="147"/>
      <c r="AG626" s="147" t="s">
        <v>197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3" x14ac:dyDescent="0.2">
      <c r="A627" s="154"/>
      <c r="B627" s="155"/>
      <c r="C627" s="183" t="s">
        <v>579</v>
      </c>
      <c r="D627" s="179"/>
      <c r="E627" s="180">
        <v>67461.058019999997</v>
      </c>
      <c r="F627" s="157"/>
      <c r="G627" s="157"/>
      <c r="H627" s="157"/>
      <c r="I627" s="157"/>
      <c r="J627" s="157"/>
      <c r="K627" s="157"/>
      <c r="L627" s="157"/>
      <c r="M627" s="157"/>
      <c r="N627" s="156"/>
      <c r="O627" s="156"/>
      <c r="P627" s="156"/>
      <c r="Q627" s="156"/>
      <c r="R627" s="157"/>
      <c r="S627" s="157"/>
      <c r="T627" s="157"/>
      <c r="U627" s="157"/>
      <c r="V627" s="157"/>
      <c r="W627" s="157"/>
      <c r="X627" s="157"/>
      <c r="Y627" s="157"/>
      <c r="Z627" s="147"/>
      <c r="AA627" s="147"/>
      <c r="AB627" s="147"/>
      <c r="AC627" s="147"/>
      <c r="AD627" s="147"/>
      <c r="AE627" s="147"/>
      <c r="AF627" s="147"/>
      <c r="AG627" s="147" t="s">
        <v>197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2" x14ac:dyDescent="0.2">
      <c r="A628" s="154"/>
      <c r="B628" s="155"/>
      <c r="C628" s="243"/>
      <c r="D628" s="244"/>
      <c r="E628" s="244"/>
      <c r="F628" s="244"/>
      <c r="G628" s="244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7"/>
      <c r="AA628" s="147"/>
      <c r="AB628" s="147"/>
      <c r="AC628" s="147"/>
      <c r="AD628" s="147"/>
      <c r="AE628" s="147"/>
      <c r="AF628" s="147"/>
      <c r="AG628" s="147" t="s">
        <v>163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66">
        <v>54</v>
      </c>
      <c r="B629" s="167" t="s">
        <v>580</v>
      </c>
      <c r="C629" s="175" t="s">
        <v>581</v>
      </c>
      <c r="D629" s="168" t="s">
        <v>303</v>
      </c>
      <c r="E629" s="169">
        <v>3550.5819999999999</v>
      </c>
      <c r="F629" s="170"/>
      <c r="G629" s="171">
        <f>ROUND(E629*F629,2)</f>
        <v>0</v>
      </c>
      <c r="H629" s="170"/>
      <c r="I629" s="171">
        <f>ROUND(E629*H629,2)</f>
        <v>0</v>
      </c>
      <c r="J629" s="170"/>
      <c r="K629" s="171">
        <f>ROUND(E629*J629,2)</f>
        <v>0</v>
      </c>
      <c r="L629" s="171">
        <v>21</v>
      </c>
      <c r="M629" s="171">
        <f>G629*(1+L629/100)</f>
        <v>0</v>
      </c>
      <c r="N629" s="169">
        <v>0</v>
      </c>
      <c r="O629" s="169">
        <f>ROUND(E629*N629,2)</f>
        <v>0</v>
      </c>
      <c r="P629" s="169">
        <v>0</v>
      </c>
      <c r="Q629" s="169">
        <f>ROUND(E629*P629,2)</f>
        <v>0</v>
      </c>
      <c r="R629" s="171" t="s">
        <v>190</v>
      </c>
      <c r="S629" s="171" t="s">
        <v>156</v>
      </c>
      <c r="T629" s="172" t="s">
        <v>191</v>
      </c>
      <c r="U629" s="157">
        <v>0.94199999999999995</v>
      </c>
      <c r="V629" s="157">
        <f>ROUND(E629*U629,2)</f>
        <v>3344.65</v>
      </c>
      <c r="W629" s="157"/>
      <c r="X629" s="157" t="s">
        <v>571</v>
      </c>
      <c r="Y629" s="157" t="s">
        <v>159</v>
      </c>
      <c r="Z629" s="147"/>
      <c r="AA629" s="147"/>
      <c r="AB629" s="147"/>
      <c r="AC629" s="147"/>
      <c r="AD629" s="147"/>
      <c r="AE629" s="147"/>
      <c r="AF629" s="147"/>
      <c r="AG629" s="147" t="s">
        <v>572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2" x14ac:dyDescent="0.2">
      <c r="A630" s="154"/>
      <c r="B630" s="155"/>
      <c r="C630" s="183" t="s">
        <v>574</v>
      </c>
      <c r="D630" s="179"/>
      <c r="E630" s="180"/>
      <c r="F630" s="157"/>
      <c r="G630" s="157"/>
      <c r="H630" s="157"/>
      <c r="I630" s="157"/>
      <c r="J630" s="157"/>
      <c r="K630" s="157"/>
      <c r="L630" s="157"/>
      <c r="M630" s="157"/>
      <c r="N630" s="156"/>
      <c r="O630" s="156"/>
      <c r="P630" s="156"/>
      <c r="Q630" s="156"/>
      <c r="R630" s="157"/>
      <c r="S630" s="157"/>
      <c r="T630" s="157"/>
      <c r="U630" s="157"/>
      <c r="V630" s="157"/>
      <c r="W630" s="157"/>
      <c r="X630" s="157"/>
      <c r="Y630" s="157"/>
      <c r="Z630" s="147"/>
      <c r="AA630" s="147"/>
      <c r="AB630" s="147"/>
      <c r="AC630" s="147"/>
      <c r="AD630" s="147"/>
      <c r="AE630" s="147"/>
      <c r="AF630" s="147"/>
      <c r="AG630" s="147" t="s">
        <v>197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ht="22.5" outlineLevel="3" x14ac:dyDescent="0.2">
      <c r="A631" s="154"/>
      <c r="B631" s="155"/>
      <c r="C631" s="183" t="s">
        <v>575</v>
      </c>
      <c r="D631" s="179"/>
      <c r="E631" s="180"/>
      <c r="F631" s="157"/>
      <c r="G631" s="157"/>
      <c r="H631" s="157"/>
      <c r="I631" s="157"/>
      <c r="J631" s="157"/>
      <c r="K631" s="157"/>
      <c r="L631" s="157"/>
      <c r="M631" s="157"/>
      <c r="N631" s="156"/>
      <c r="O631" s="156"/>
      <c r="P631" s="156"/>
      <c r="Q631" s="156"/>
      <c r="R631" s="157"/>
      <c r="S631" s="157"/>
      <c r="T631" s="157"/>
      <c r="U631" s="157"/>
      <c r="V631" s="157"/>
      <c r="W631" s="157"/>
      <c r="X631" s="157"/>
      <c r="Y631" s="157"/>
      <c r="Z631" s="147"/>
      <c r="AA631" s="147"/>
      <c r="AB631" s="147"/>
      <c r="AC631" s="147"/>
      <c r="AD631" s="147"/>
      <c r="AE631" s="147"/>
      <c r="AF631" s="147"/>
      <c r="AG631" s="147" t="s">
        <v>197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3" x14ac:dyDescent="0.2">
      <c r="A632" s="154"/>
      <c r="B632" s="155"/>
      <c r="C632" s="183" t="s">
        <v>576</v>
      </c>
      <c r="D632" s="179"/>
      <c r="E632" s="180">
        <v>3550.5819999999999</v>
      </c>
      <c r="F632" s="157"/>
      <c r="G632" s="157"/>
      <c r="H632" s="157"/>
      <c r="I632" s="157"/>
      <c r="J632" s="157"/>
      <c r="K632" s="157"/>
      <c r="L632" s="157"/>
      <c r="M632" s="157"/>
      <c r="N632" s="156"/>
      <c r="O632" s="156"/>
      <c r="P632" s="156"/>
      <c r="Q632" s="156"/>
      <c r="R632" s="157"/>
      <c r="S632" s="157"/>
      <c r="T632" s="157"/>
      <c r="U632" s="157"/>
      <c r="V632" s="157"/>
      <c r="W632" s="157"/>
      <c r="X632" s="157"/>
      <c r="Y632" s="157"/>
      <c r="Z632" s="147"/>
      <c r="AA632" s="147"/>
      <c r="AB632" s="147"/>
      <c r="AC632" s="147"/>
      <c r="AD632" s="147"/>
      <c r="AE632" s="147"/>
      <c r="AF632" s="147"/>
      <c r="AG632" s="147" t="s">
        <v>197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2" x14ac:dyDescent="0.2">
      <c r="A633" s="154"/>
      <c r="B633" s="155"/>
      <c r="C633" s="243"/>
      <c r="D633" s="244"/>
      <c r="E633" s="244"/>
      <c r="F633" s="244"/>
      <c r="G633" s="244"/>
      <c r="H633" s="157"/>
      <c r="I633" s="157"/>
      <c r="J633" s="157"/>
      <c r="K633" s="157"/>
      <c r="L633" s="157"/>
      <c r="M633" s="157"/>
      <c r="N633" s="156"/>
      <c r="O633" s="156"/>
      <c r="P633" s="156"/>
      <c r="Q633" s="156"/>
      <c r="R633" s="157"/>
      <c r="S633" s="157"/>
      <c r="T633" s="157"/>
      <c r="U633" s="157"/>
      <c r="V633" s="157"/>
      <c r="W633" s="157"/>
      <c r="X633" s="157"/>
      <c r="Y633" s="157"/>
      <c r="Z633" s="147"/>
      <c r="AA633" s="147"/>
      <c r="AB633" s="147"/>
      <c r="AC633" s="147"/>
      <c r="AD633" s="147"/>
      <c r="AE633" s="147"/>
      <c r="AF633" s="147"/>
      <c r="AG633" s="147" t="s">
        <v>163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ht="22.5" outlineLevel="1" x14ac:dyDescent="0.2">
      <c r="A634" s="166">
        <v>55</v>
      </c>
      <c r="B634" s="167" t="s">
        <v>582</v>
      </c>
      <c r="C634" s="175" t="s">
        <v>583</v>
      </c>
      <c r="D634" s="168" t="s">
        <v>303</v>
      </c>
      <c r="E634" s="169">
        <v>7101.1639999999998</v>
      </c>
      <c r="F634" s="170"/>
      <c r="G634" s="171">
        <f>ROUND(E634*F634,2)</f>
        <v>0</v>
      </c>
      <c r="H634" s="170"/>
      <c r="I634" s="171">
        <f>ROUND(E634*H634,2)</f>
        <v>0</v>
      </c>
      <c r="J634" s="170"/>
      <c r="K634" s="171">
        <f>ROUND(E634*J634,2)</f>
        <v>0</v>
      </c>
      <c r="L634" s="171">
        <v>21</v>
      </c>
      <c r="M634" s="171">
        <f>G634*(1+L634/100)</f>
        <v>0</v>
      </c>
      <c r="N634" s="169">
        <v>0</v>
      </c>
      <c r="O634" s="169">
        <f>ROUND(E634*N634,2)</f>
        <v>0</v>
      </c>
      <c r="P634" s="169">
        <v>0</v>
      </c>
      <c r="Q634" s="169">
        <f>ROUND(E634*P634,2)</f>
        <v>0</v>
      </c>
      <c r="R634" s="171" t="s">
        <v>190</v>
      </c>
      <c r="S634" s="171" t="s">
        <v>156</v>
      </c>
      <c r="T634" s="172" t="s">
        <v>191</v>
      </c>
      <c r="U634" s="157">
        <v>0.11</v>
      </c>
      <c r="V634" s="157">
        <f>ROUND(E634*U634,2)</f>
        <v>781.13</v>
      </c>
      <c r="W634" s="157"/>
      <c r="X634" s="157" t="s">
        <v>571</v>
      </c>
      <c r="Y634" s="157" t="s">
        <v>159</v>
      </c>
      <c r="Z634" s="147"/>
      <c r="AA634" s="147"/>
      <c r="AB634" s="147"/>
      <c r="AC634" s="147"/>
      <c r="AD634" s="147"/>
      <c r="AE634" s="147"/>
      <c r="AF634" s="147"/>
      <c r="AG634" s="147" t="s">
        <v>572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2" x14ac:dyDescent="0.2">
      <c r="A635" s="154"/>
      <c r="B635" s="155"/>
      <c r="C635" s="183" t="s">
        <v>574</v>
      </c>
      <c r="D635" s="179"/>
      <c r="E635" s="180"/>
      <c r="F635" s="157"/>
      <c r="G635" s="157"/>
      <c r="H635" s="157"/>
      <c r="I635" s="157"/>
      <c r="J635" s="157"/>
      <c r="K635" s="157"/>
      <c r="L635" s="157"/>
      <c r="M635" s="157"/>
      <c r="N635" s="156"/>
      <c r="O635" s="156"/>
      <c r="P635" s="156"/>
      <c r="Q635" s="156"/>
      <c r="R635" s="157"/>
      <c r="S635" s="157"/>
      <c r="T635" s="157"/>
      <c r="U635" s="157"/>
      <c r="V635" s="157"/>
      <c r="W635" s="157"/>
      <c r="X635" s="157"/>
      <c r="Y635" s="157"/>
      <c r="Z635" s="147"/>
      <c r="AA635" s="147"/>
      <c r="AB635" s="147"/>
      <c r="AC635" s="147"/>
      <c r="AD635" s="147"/>
      <c r="AE635" s="147"/>
      <c r="AF635" s="147"/>
      <c r="AG635" s="147" t="s">
        <v>197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ht="22.5" outlineLevel="3" x14ac:dyDescent="0.2">
      <c r="A636" s="154"/>
      <c r="B636" s="155"/>
      <c r="C636" s="183" t="s">
        <v>575</v>
      </c>
      <c r="D636" s="179"/>
      <c r="E636" s="180"/>
      <c r="F636" s="157"/>
      <c r="G636" s="157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7"/>
      <c r="AA636" s="147"/>
      <c r="AB636" s="147"/>
      <c r="AC636" s="147"/>
      <c r="AD636" s="147"/>
      <c r="AE636" s="147"/>
      <c r="AF636" s="147"/>
      <c r="AG636" s="147" t="s">
        <v>197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3" x14ac:dyDescent="0.2">
      <c r="A637" s="154"/>
      <c r="B637" s="155"/>
      <c r="C637" s="183" t="s">
        <v>584</v>
      </c>
      <c r="D637" s="179"/>
      <c r="E637" s="180">
        <v>7101.1639999999998</v>
      </c>
      <c r="F637" s="157"/>
      <c r="G637" s="157"/>
      <c r="H637" s="157"/>
      <c r="I637" s="157"/>
      <c r="J637" s="157"/>
      <c r="K637" s="157"/>
      <c r="L637" s="157"/>
      <c r="M637" s="157"/>
      <c r="N637" s="156"/>
      <c r="O637" s="156"/>
      <c r="P637" s="156"/>
      <c r="Q637" s="156"/>
      <c r="R637" s="157"/>
      <c r="S637" s="157"/>
      <c r="T637" s="157"/>
      <c r="U637" s="157"/>
      <c r="V637" s="157"/>
      <c r="W637" s="157"/>
      <c r="X637" s="157"/>
      <c r="Y637" s="157"/>
      <c r="Z637" s="147"/>
      <c r="AA637" s="147"/>
      <c r="AB637" s="147"/>
      <c r="AC637" s="147"/>
      <c r="AD637" s="147"/>
      <c r="AE637" s="147"/>
      <c r="AF637" s="147"/>
      <c r="AG637" s="147" t="s">
        <v>197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2" x14ac:dyDescent="0.2">
      <c r="A638" s="154"/>
      <c r="B638" s="155"/>
      <c r="C638" s="243"/>
      <c r="D638" s="244"/>
      <c r="E638" s="244"/>
      <c r="F638" s="244"/>
      <c r="G638" s="244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7"/>
      <c r="AA638" s="147"/>
      <c r="AB638" s="147"/>
      <c r="AC638" s="147"/>
      <c r="AD638" s="147"/>
      <c r="AE638" s="147"/>
      <c r="AF638" s="147"/>
      <c r="AG638" s="147" t="s">
        <v>163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">
      <c r="A639" s="166">
        <v>56</v>
      </c>
      <c r="B639" s="167" t="s">
        <v>585</v>
      </c>
      <c r="C639" s="175" t="s">
        <v>586</v>
      </c>
      <c r="D639" s="168" t="s">
        <v>303</v>
      </c>
      <c r="E639" s="169">
        <v>3550.5819999999999</v>
      </c>
      <c r="F639" s="170"/>
      <c r="G639" s="171">
        <f>ROUND(E639*F639,2)</f>
        <v>0</v>
      </c>
      <c r="H639" s="170"/>
      <c r="I639" s="171">
        <f>ROUND(E639*H639,2)</f>
        <v>0</v>
      </c>
      <c r="J639" s="170"/>
      <c r="K639" s="171">
        <f>ROUND(E639*J639,2)</f>
        <v>0</v>
      </c>
      <c r="L639" s="171">
        <v>21</v>
      </c>
      <c r="M639" s="171">
        <f>G639*(1+L639/100)</f>
        <v>0</v>
      </c>
      <c r="N639" s="169">
        <v>0</v>
      </c>
      <c r="O639" s="169">
        <f>ROUND(E639*N639,2)</f>
        <v>0</v>
      </c>
      <c r="P639" s="169">
        <v>0</v>
      </c>
      <c r="Q639" s="169">
        <f>ROUND(E639*P639,2)</f>
        <v>0</v>
      </c>
      <c r="R639" s="171" t="s">
        <v>587</v>
      </c>
      <c r="S639" s="171" t="s">
        <v>156</v>
      </c>
      <c r="T639" s="172" t="s">
        <v>191</v>
      </c>
      <c r="U639" s="157">
        <v>6.0000000000000001E-3</v>
      </c>
      <c r="V639" s="157">
        <f>ROUND(E639*U639,2)</f>
        <v>21.3</v>
      </c>
      <c r="W639" s="157"/>
      <c r="X639" s="157" t="s">
        <v>571</v>
      </c>
      <c r="Y639" s="157" t="s">
        <v>159</v>
      </c>
      <c r="Z639" s="147"/>
      <c r="AA639" s="147"/>
      <c r="AB639" s="147"/>
      <c r="AC639" s="147"/>
      <c r="AD639" s="147"/>
      <c r="AE639" s="147"/>
      <c r="AF639" s="147"/>
      <c r="AG639" s="147" t="s">
        <v>572</v>
      </c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2" x14ac:dyDescent="0.2">
      <c r="A640" s="154"/>
      <c r="B640" s="155"/>
      <c r="C640" s="252" t="s">
        <v>588</v>
      </c>
      <c r="D640" s="253"/>
      <c r="E640" s="253"/>
      <c r="F640" s="253"/>
      <c r="G640" s="253"/>
      <c r="H640" s="157"/>
      <c r="I640" s="157"/>
      <c r="J640" s="157"/>
      <c r="K640" s="157"/>
      <c r="L640" s="157"/>
      <c r="M640" s="157"/>
      <c r="N640" s="156"/>
      <c r="O640" s="156"/>
      <c r="P640" s="156"/>
      <c r="Q640" s="156"/>
      <c r="R640" s="157"/>
      <c r="S640" s="157"/>
      <c r="T640" s="157"/>
      <c r="U640" s="157"/>
      <c r="V640" s="157"/>
      <c r="W640" s="157"/>
      <c r="X640" s="157"/>
      <c r="Y640" s="157"/>
      <c r="Z640" s="147"/>
      <c r="AA640" s="147"/>
      <c r="AB640" s="147"/>
      <c r="AC640" s="147"/>
      <c r="AD640" s="147"/>
      <c r="AE640" s="147"/>
      <c r="AF640" s="147"/>
      <c r="AG640" s="147" t="s">
        <v>195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2" x14ac:dyDescent="0.2">
      <c r="A641" s="154"/>
      <c r="B641" s="155"/>
      <c r="C641" s="183" t="s">
        <v>574</v>
      </c>
      <c r="D641" s="179"/>
      <c r="E641" s="180"/>
      <c r="F641" s="157"/>
      <c r="G641" s="157"/>
      <c r="H641" s="157"/>
      <c r="I641" s="157"/>
      <c r="J641" s="157"/>
      <c r="K641" s="157"/>
      <c r="L641" s="157"/>
      <c r="M641" s="157"/>
      <c r="N641" s="156"/>
      <c r="O641" s="156"/>
      <c r="P641" s="156"/>
      <c r="Q641" s="156"/>
      <c r="R641" s="157"/>
      <c r="S641" s="157"/>
      <c r="T641" s="157"/>
      <c r="U641" s="157"/>
      <c r="V641" s="157"/>
      <c r="W641" s="157"/>
      <c r="X641" s="157"/>
      <c r="Y641" s="157"/>
      <c r="Z641" s="147"/>
      <c r="AA641" s="147"/>
      <c r="AB641" s="147"/>
      <c r="AC641" s="147"/>
      <c r="AD641" s="147"/>
      <c r="AE641" s="147"/>
      <c r="AF641" s="147"/>
      <c r="AG641" s="147" t="s">
        <v>197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ht="22.5" outlineLevel="3" x14ac:dyDescent="0.2">
      <c r="A642" s="154"/>
      <c r="B642" s="155"/>
      <c r="C642" s="183" t="s">
        <v>575</v>
      </c>
      <c r="D642" s="179"/>
      <c r="E642" s="180"/>
      <c r="F642" s="157"/>
      <c r="G642" s="157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7"/>
      <c r="AA642" s="147"/>
      <c r="AB642" s="147"/>
      <c r="AC642" s="147"/>
      <c r="AD642" s="147"/>
      <c r="AE642" s="147"/>
      <c r="AF642" s="147"/>
      <c r="AG642" s="147" t="s">
        <v>197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3" x14ac:dyDescent="0.2">
      <c r="A643" s="154"/>
      <c r="B643" s="155"/>
      <c r="C643" s="183" t="s">
        <v>576</v>
      </c>
      <c r="D643" s="179"/>
      <c r="E643" s="180">
        <v>3550.5819999999999</v>
      </c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7"/>
      <c r="AA643" s="147"/>
      <c r="AB643" s="147"/>
      <c r="AC643" s="147"/>
      <c r="AD643" s="147"/>
      <c r="AE643" s="147"/>
      <c r="AF643" s="147"/>
      <c r="AG643" s="147" t="s">
        <v>197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2" x14ac:dyDescent="0.2">
      <c r="A644" s="154"/>
      <c r="B644" s="155"/>
      <c r="C644" s="243"/>
      <c r="D644" s="244"/>
      <c r="E644" s="244"/>
      <c r="F644" s="244"/>
      <c r="G644" s="244"/>
      <c r="H644" s="157"/>
      <c r="I644" s="157"/>
      <c r="J644" s="157"/>
      <c r="K644" s="157"/>
      <c r="L644" s="157"/>
      <c r="M644" s="157"/>
      <c r="N644" s="156"/>
      <c r="O644" s="156"/>
      <c r="P644" s="156"/>
      <c r="Q644" s="156"/>
      <c r="R644" s="157"/>
      <c r="S644" s="157"/>
      <c r="T644" s="157"/>
      <c r="U644" s="157"/>
      <c r="V644" s="157"/>
      <c r="W644" s="157"/>
      <c r="X644" s="157"/>
      <c r="Y644" s="157"/>
      <c r="Z644" s="147"/>
      <c r="AA644" s="147"/>
      <c r="AB644" s="147"/>
      <c r="AC644" s="147"/>
      <c r="AD644" s="147"/>
      <c r="AE644" s="147"/>
      <c r="AF644" s="147"/>
      <c r="AG644" s="147" t="s">
        <v>163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x14ac:dyDescent="0.2">
      <c r="A645" s="3"/>
      <c r="B645" s="4"/>
      <c r="C645" s="176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AE645">
        <v>15</v>
      </c>
      <c r="AF645">
        <v>21</v>
      </c>
      <c r="AG645" t="s">
        <v>137</v>
      </c>
    </row>
    <row r="646" spans="1:60" x14ac:dyDescent="0.2">
      <c r="A646" s="150"/>
      <c r="B646" s="151" t="s">
        <v>27</v>
      </c>
      <c r="C646" s="177"/>
      <c r="D646" s="152"/>
      <c r="E646" s="153"/>
      <c r="F646" s="153"/>
      <c r="G646" s="165">
        <f>G8+G377+G384+G387+G390+G502+G527+G537+G541+G585+G588</f>
        <v>0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AE646">
        <f>SUMIF(L7:L644,AE645,G7:G644)</f>
        <v>0</v>
      </c>
      <c r="AF646">
        <f>SUMIF(L7:L644,AF645,G7:G644)</f>
        <v>0</v>
      </c>
      <c r="AG646" t="s">
        <v>185</v>
      </c>
    </row>
    <row r="647" spans="1:60" x14ac:dyDescent="0.2">
      <c r="A647" s="258" t="s">
        <v>589</v>
      </c>
      <c r="B647" s="258"/>
      <c r="C647" s="176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60" x14ac:dyDescent="0.2">
      <c r="A648" s="3"/>
      <c r="B648" s="4" t="s">
        <v>590</v>
      </c>
      <c r="C648" s="176" t="s">
        <v>591</v>
      </c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AG648" t="s">
        <v>592</v>
      </c>
    </row>
    <row r="649" spans="1:60" x14ac:dyDescent="0.2">
      <c r="A649" s="3"/>
      <c r="B649" s="4" t="s">
        <v>593</v>
      </c>
      <c r="C649" s="176" t="s">
        <v>594</v>
      </c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AG649" t="s">
        <v>595</v>
      </c>
    </row>
    <row r="650" spans="1:60" x14ac:dyDescent="0.2">
      <c r="A650" s="3"/>
      <c r="B650" s="4"/>
      <c r="C650" s="176" t="s">
        <v>596</v>
      </c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AG650" t="s">
        <v>597</v>
      </c>
    </row>
    <row r="651" spans="1:60" x14ac:dyDescent="0.2">
      <c r="A651" s="3"/>
      <c r="B651" s="4"/>
      <c r="C651" s="176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60" x14ac:dyDescent="0.2">
      <c r="C652" s="178"/>
      <c r="D652" s="10"/>
      <c r="AG652" t="s">
        <v>186</v>
      </c>
    </row>
    <row r="653" spans="1:60" x14ac:dyDescent="0.2">
      <c r="D653" s="10"/>
    </row>
    <row r="654" spans="1:60" x14ac:dyDescent="0.2">
      <c r="D654" s="10"/>
    </row>
    <row r="655" spans="1:60" x14ac:dyDescent="0.2">
      <c r="D655" s="10"/>
    </row>
    <row r="656" spans="1:60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oPD34zpWX58zkBKJfxQvKgdhwVDUw+hbY90t+yh5hnfwMR9dNHp+buLpRSUgjU4uICmIp5VqN6BnRqLne21Lg==" saltValue="Rz2REamJFa75nFUx0ruEXA==" spinCount="100000" sheet="1" formatRows="0"/>
  <mergeCells count="87">
    <mergeCell ref="A1:G1"/>
    <mergeCell ref="C2:G2"/>
    <mergeCell ref="C3:G3"/>
    <mergeCell ref="C4:G4"/>
    <mergeCell ref="A647:B647"/>
    <mergeCell ref="C10:G10"/>
    <mergeCell ref="C14:G14"/>
    <mergeCell ref="C16:G16"/>
    <mergeCell ref="C89:G89"/>
    <mergeCell ref="C91:G91"/>
    <mergeCell ref="C207:G207"/>
    <mergeCell ref="C109:G109"/>
    <mergeCell ref="C111:G111"/>
    <mergeCell ref="C154:G154"/>
    <mergeCell ref="C156:G156"/>
    <mergeCell ref="C161:G161"/>
    <mergeCell ref="C163:G163"/>
    <mergeCell ref="C175:G175"/>
    <mergeCell ref="C187:G187"/>
    <mergeCell ref="C189:G189"/>
    <mergeCell ref="C192:G192"/>
    <mergeCell ref="C194:G194"/>
    <mergeCell ref="C317:G317"/>
    <mergeCell ref="C237:G237"/>
    <mergeCell ref="C239:G239"/>
    <mergeCell ref="C245:G245"/>
    <mergeCell ref="C247:G247"/>
    <mergeCell ref="C269:G269"/>
    <mergeCell ref="C293:G293"/>
    <mergeCell ref="C296:G296"/>
    <mergeCell ref="C298:G298"/>
    <mergeCell ref="C307:G307"/>
    <mergeCell ref="C309:G309"/>
    <mergeCell ref="C315:G315"/>
    <mergeCell ref="C362:G362"/>
    <mergeCell ref="C320:G320"/>
    <mergeCell ref="C322:G322"/>
    <mergeCell ref="C331:G331"/>
    <mergeCell ref="C333:G333"/>
    <mergeCell ref="C340:G340"/>
    <mergeCell ref="C342:G342"/>
    <mergeCell ref="C345:G345"/>
    <mergeCell ref="C347:G347"/>
    <mergeCell ref="C356:G356"/>
    <mergeCell ref="C358:G358"/>
    <mergeCell ref="C360:G360"/>
    <mergeCell ref="C497:G497"/>
    <mergeCell ref="C365:G365"/>
    <mergeCell ref="C372:G372"/>
    <mergeCell ref="C376:G376"/>
    <mergeCell ref="C379:G379"/>
    <mergeCell ref="C383:G383"/>
    <mergeCell ref="C386:G386"/>
    <mergeCell ref="C389:G389"/>
    <mergeCell ref="C432:G432"/>
    <mergeCell ref="C444:G444"/>
    <mergeCell ref="C494:G494"/>
    <mergeCell ref="C496:G496"/>
    <mergeCell ref="C587:G587"/>
    <mergeCell ref="C501:G501"/>
    <mergeCell ref="C505:G505"/>
    <mergeCell ref="C510:G510"/>
    <mergeCell ref="C513:G513"/>
    <mergeCell ref="C516:G516"/>
    <mergeCell ref="C523:G523"/>
    <mergeCell ref="C526:G526"/>
    <mergeCell ref="C533:G533"/>
    <mergeCell ref="C536:G536"/>
    <mergeCell ref="C540:G540"/>
    <mergeCell ref="C584:G584"/>
    <mergeCell ref="C623:G623"/>
    <mergeCell ref="C590:G590"/>
    <mergeCell ref="C592:G592"/>
    <mergeCell ref="C594:G594"/>
    <mergeCell ref="C595:G595"/>
    <mergeCell ref="C598:G598"/>
    <mergeCell ref="C601:G601"/>
    <mergeCell ref="C603:G603"/>
    <mergeCell ref="C607:G607"/>
    <mergeCell ref="C609:G609"/>
    <mergeCell ref="C617:G617"/>
    <mergeCell ref="C619:G619"/>
    <mergeCell ref="C628:G628"/>
    <mergeCell ref="C633:G633"/>
    <mergeCell ref="C638:G638"/>
    <mergeCell ref="C640:G640"/>
    <mergeCell ref="C644:G64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2851-B9EB-49DB-8562-1DE802DF632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5" t="s">
        <v>124</v>
      </c>
      <c r="B1" s="245"/>
      <c r="C1" s="245"/>
      <c r="D1" s="245"/>
      <c r="E1" s="245"/>
      <c r="F1" s="245"/>
      <c r="G1" s="245"/>
      <c r="AG1" t="s">
        <v>125</v>
      </c>
    </row>
    <row r="2" spans="1:60" ht="24.95" customHeight="1" x14ac:dyDescent="0.2">
      <c r="A2" s="50" t="s">
        <v>7</v>
      </c>
      <c r="B2" s="49" t="s">
        <v>40</v>
      </c>
      <c r="C2" s="246" t="s">
        <v>41</v>
      </c>
      <c r="D2" s="247"/>
      <c r="E2" s="247"/>
      <c r="F2" s="247"/>
      <c r="G2" s="248"/>
      <c r="AG2" t="s">
        <v>126</v>
      </c>
    </row>
    <row r="3" spans="1:60" ht="24.95" customHeight="1" x14ac:dyDescent="0.2">
      <c r="A3" s="50" t="s">
        <v>8</v>
      </c>
      <c r="B3" s="49" t="s">
        <v>62</v>
      </c>
      <c r="C3" s="246" t="s">
        <v>63</v>
      </c>
      <c r="D3" s="247"/>
      <c r="E3" s="247"/>
      <c r="F3" s="247"/>
      <c r="G3" s="248"/>
      <c r="AC3" s="121" t="s">
        <v>126</v>
      </c>
      <c r="AG3" t="s">
        <v>127</v>
      </c>
    </row>
    <row r="4" spans="1:60" ht="24.95" customHeight="1" x14ac:dyDescent="0.2">
      <c r="A4" s="140" t="s">
        <v>9</v>
      </c>
      <c r="B4" s="141" t="s">
        <v>64</v>
      </c>
      <c r="C4" s="249" t="s">
        <v>63</v>
      </c>
      <c r="D4" s="250"/>
      <c r="E4" s="250"/>
      <c r="F4" s="250"/>
      <c r="G4" s="251"/>
      <c r="AG4" t="s">
        <v>128</v>
      </c>
    </row>
    <row r="5" spans="1:60" x14ac:dyDescent="0.2">
      <c r="D5" s="10"/>
    </row>
    <row r="6" spans="1:60" ht="38.25" x14ac:dyDescent="0.2">
      <c r="A6" s="143" t="s">
        <v>129</v>
      </c>
      <c r="B6" s="145" t="s">
        <v>130</v>
      </c>
      <c r="C6" s="145" t="s">
        <v>131</v>
      </c>
      <c r="D6" s="144" t="s">
        <v>132</v>
      </c>
      <c r="E6" s="143" t="s">
        <v>133</v>
      </c>
      <c r="F6" s="142" t="s">
        <v>134</v>
      </c>
      <c r="G6" s="143" t="s">
        <v>27</v>
      </c>
      <c r="H6" s="146" t="s">
        <v>28</v>
      </c>
      <c r="I6" s="146" t="s">
        <v>135</v>
      </c>
      <c r="J6" s="146" t="s">
        <v>29</v>
      </c>
      <c r="K6" s="146" t="s">
        <v>136</v>
      </c>
      <c r="L6" s="146" t="s">
        <v>137</v>
      </c>
      <c r="M6" s="146" t="s">
        <v>138</v>
      </c>
      <c r="N6" s="146" t="s">
        <v>139</v>
      </c>
      <c r="O6" s="146" t="s">
        <v>140</v>
      </c>
      <c r="P6" s="146" t="s">
        <v>141</v>
      </c>
      <c r="Q6" s="146" t="s">
        <v>142</v>
      </c>
      <c r="R6" s="146" t="s">
        <v>143</v>
      </c>
      <c r="S6" s="146" t="s">
        <v>144</v>
      </c>
      <c r="T6" s="146" t="s">
        <v>145</v>
      </c>
      <c r="U6" s="146" t="s">
        <v>146</v>
      </c>
      <c r="V6" s="146" t="s">
        <v>147</v>
      </c>
      <c r="W6" s="146" t="s">
        <v>148</v>
      </c>
      <c r="X6" s="146" t="s">
        <v>149</v>
      </c>
      <c r="Y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151</v>
      </c>
      <c r="B8" s="160" t="s">
        <v>99</v>
      </c>
      <c r="C8" s="174" t="s">
        <v>100</v>
      </c>
      <c r="D8" s="161"/>
      <c r="E8" s="162"/>
      <c r="F8" s="163"/>
      <c r="G8" s="163">
        <f>SUMIF(AG9:AG284,"&lt;&gt;NOR",G9:G284)</f>
        <v>0</v>
      </c>
      <c r="H8" s="163"/>
      <c r="I8" s="163">
        <f>SUM(I9:I284)</f>
        <v>0</v>
      </c>
      <c r="J8" s="163"/>
      <c r="K8" s="163">
        <f>SUM(K9:K284)</f>
        <v>0</v>
      </c>
      <c r="L8" s="163"/>
      <c r="M8" s="163">
        <f>SUM(M9:M284)</f>
        <v>0</v>
      </c>
      <c r="N8" s="162"/>
      <c r="O8" s="162">
        <f>SUM(O9:O284)</f>
        <v>2.2600000000000002</v>
      </c>
      <c r="P8" s="162"/>
      <c r="Q8" s="162">
        <f>SUM(Q9:Q284)</f>
        <v>1970.6100000000001</v>
      </c>
      <c r="R8" s="163"/>
      <c r="S8" s="163"/>
      <c r="T8" s="164"/>
      <c r="U8" s="158"/>
      <c r="V8" s="158">
        <f>SUM(V9:V284)</f>
        <v>3298.0299999999997</v>
      </c>
      <c r="W8" s="158"/>
      <c r="X8" s="158"/>
      <c r="Y8" s="158"/>
      <c r="AG8" t="s">
        <v>152</v>
      </c>
    </row>
    <row r="9" spans="1:60" outlineLevel="1" x14ac:dyDescent="0.2">
      <c r="A9" s="166">
        <v>1</v>
      </c>
      <c r="B9" s="167" t="s">
        <v>187</v>
      </c>
      <c r="C9" s="175" t="s">
        <v>188</v>
      </c>
      <c r="D9" s="168" t="s">
        <v>189</v>
      </c>
      <c r="E9" s="169">
        <v>41.73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6.7000000000000002E-4</v>
      </c>
      <c r="O9" s="169">
        <f>ROUND(E9*N9,2)</f>
        <v>0.03</v>
      </c>
      <c r="P9" s="169">
        <v>0.31900000000000001</v>
      </c>
      <c r="Q9" s="169">
        <f>ROUND(E9*P9,2)</f>
        <v>13.31</v>
      </c>
      <c r="R9" s="171" t="s">
        <v>190</v>
      </c>
      <c r="S9" s="171" t="s">
        <v>156</v>
      </c>
      <c r="T9" s="172" t="s">
        <v>191</v>
      </c>
      <c r="U9" s="157">
        <v>0.32</v>
      </c>
      <c r="V9" s="157">
        <f>ROUND(E9*U9,2)</f>
        <v>13.35</v>
      </c>
      <c r="W9" s="157"/>
      <c r="X9" s="157" t="s">
        <v>192</v>
      </c>
      <c r="Y9" s="157" t="s">
        <v>159</v>
      </c>
      <c r="Z9" s="147"/>
      <c r="AA9" s="147"/>
      <c r="AB9" s="147"/>
      <c r="AC9" s="147"/>
      <c r="AD9" s="147"/>
      <c r="AE9" s="147"/>
      <c r="AF9" s="147"/>
      <c r="AG9" s="147" t="s">
        <v>193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2" t="s">
        <v>194</v>
      </c>
      <c r="D10" s="253"/>
      <c r="E10" s="253"/>
      <c r="F10" s="253"/>
      <c r="G10" s="25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195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nebo vybourání otvorů průřezové plochy přes 4 m2 v příčkách, včetně pomocného lešení o výšce podlahy do 1900 mm a pro zatížení do 1,5 kPa  (150 kg/m2),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3" t="s">
        <v>598</v>
      </c>
      <c r="D11" s="179"/>
      <c r="E11" s="18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197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3" t="s">
        <v>599</v>
      </c>
      <c r="D12" s="179"/>
      <c r="E12" s="180">
        <v>21.03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197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3" t="s">
        <v>600</v>
      </c>
      <c r="D13" s="179"/>
      <c r="E13" s="180">
        <v>20.7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197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43"/>
      <c r="D14" s="244"/>
      <c r="E14" s="244"/>
      <c r="F14" s="244"/>
      <c r="G14" s="244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163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6">
        <v>2</v>
      </c>
      <c r="B15" s="167" t="s">
        <v>200</v>
      </c>
      <c r="C15" s="175" t="s">
        <v>201</v>
      </c>
      <c r="D15" s="168" t="s">
        <v>202</v>
      </c>
      <c r="E15" s="169">
        <v>716.98800000000006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9">
        <v>1.2800000000000001E-3</v>
      </c>
      <c r="O15" s="169">
        <f>ROUND(E15*N15,2)</f>
        <v>0.92</v>
      </c>
      <c r="P15" s="169">
        <v>1.8</v>
      </c>
      <c r="Q15" s="169">
        <f>ROUND(E15*P15,2)</f>
        <v>1290.58</v>
      </c>
      <c r="R15" s="171" t="s">
        <v>190</v>
      </c>
      <c r="S15" s="171" t="s">
        <v>156</v>
      </c>
      <c r="T15" s="172" t="s">
        <v>191</v>
      </c>
      <c r="U15" s="157">
        <v>1.52</v>
      </c>
      <c r="V15" s="157">
        <f>ROUND(E15*U15,2)</f>
        <v>1089.82</v>
      </c>
      <c r="W15" s="157"/>
      <c r="X15" s="157" t="s">
        <v>192</v>
      </c>
      <c r="Y15" s="157" t="s">
        <v>159</v>
      </c>
      <c r="Z15" s="147"/>
      <c r="AA15" s="147"/>
      <c r="AB15" s="147"/>
      <c r="AC15" s="147"/>
      <c r="AD15" s="147"/>
      <c r="AE15" s="147"/>
      <c r="AF15" s="147"/>
      <c r="AG15" s="147" t="s">
        <v>193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2" x14ac:dyDescent="0.2">
      <c r="A16" s="154"/>
      <c r="B16" s="155"/>
      <c r="C16" s="252" t="s">
        <v>203</v>
      </c>
      <c r="D16" s="253"/>
      <c r="E16" s="253"/>
      <c r="F16" s="253"/>
      <c r="G16" s="253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195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3" t="str">
        <f>C16</f>
        <v>nebo vybourání otvorů průřezové plochy přes 4 m2 ve zdivu nadzákladovém, včetně pomocného lešení o výšce podlahy do 1900 mm a pro zatížení do 1,5 kPa  (150 kg/m2)</v>
      </c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3" t="s">
        <v>204</v>
      </c>
      <c r="D17" s="179"/>
      <c r="E17" s="180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197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3" t="s">
        <v>601</v>
      </c>
      <c r="D18" s="179"/>
      <c r="E18" s="180">
        <v>158.328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197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3" t="s">
        <v>602</v>
      </c>
      <c r="D19" s="179"/>
      <c r="E19" s="180">
        <v>-17.16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197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3" t="s">
        <v>603</v>
      </c>
      <c r="D20" s="179"/>
      <c r="E20" s="180">
        <v>7.7519999999999998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197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3" t="s">
        <v>604</v>
      </c>
      <c r="D21" s="179"/>
      <c r="E21" s="180">
        <v>-13.2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197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3" t="s">
        <v>605</v>
      </c>
      <c r="D22" s="179"/>
      <c r="E22" s="180">
        <v>-2.4750000000000001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197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3" t="s">
        <v>606</v>
      </c>
      <c r="D23" s="179"/>
      <c r="E23" s="180">
        <v>-3.1680000000000001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197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3" t="s">
        <v>607</v>
      </c>
      <c r="D24" s="179"/>
      <c r="E24" s="180">
        <v>-0.72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197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3" t="s">
        <v>608</v>
      </c>
      <c r="D25" s="179"/>
      <c r="E25" s="180">
        <v>124.71599999999999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197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3" t="s">
        <v>609</v>
      </c>
      <c r="D26" s="179"/>
      <c r="E26" s="180">
        <v>-16.2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197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3" t="s">
        <v>610</v>
      </c>
      <c r="D27" s="179"/>
      <c r="E27" s="180">
        <v>-5.04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197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3" t="s">
        <v>209</v>
      </c>
      <c r="D28" s="179"/>
      <c r="E28" s="180">
        <v>-7.92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197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3" t="s">
        <v>611</v>
      </c>
      <c r="D29" s="179"/>
      <c r="E29" s="180">
        <v>-0.36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197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4" t="s">
        <v>220</v>
      </c>
      <c r="D30" s="181"/>
      <c r="E30" s="182">
        <v>224.553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197</v>
      </c>
      <c r="AH30" s="147">
        <v>1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3" t="s">
        <v>221</v>
      </c>
      <c r="D31" s="179"/>
      <c r="E31" s="180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197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3" t="s">
        <v>612</v>
      </c>
      <c r="D32" s="179"/>
      <c r="E32" s="180">
        <v>118.746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197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3" t="s">
        <v>613</v>
      </c>
      <c r="D33" s="179"/>
      <c r="E33" s="180">
        <v>-12.87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197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3" t="s">
        <v>614</v>
      </c>
      <c r="D34" s="179"/>
      <c r="E34" s="180">
        <v>5.8140000000000001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197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3" t="s">
        <v>615</v>
      </c>
      <c r="D35" s="179"/>
      <c r="E35" s="180">
        <v>-2.64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197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3" t="s">
        <v>616</v>
      </c>
      <c r="D36" s="179"/>
      <c r="E36" s="180">
        <v>-12.672000000000001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197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3" t="s">
        <v>607</v>
      </c>
      <c r="D37" s="179"/>
      <c r="E37" s="180">
        <v>-0.72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197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3" t="s">
        <v>617</v>
      </c>
      <c r="D38" s="179"/>
      <c r="E38" s="180">
        <v>93.537000000000006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197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3" t="s">
        <v>618</v>
      </c>
      <c r="D39" s="179"/>
      <c r="E39" s="180">
        <v>-14.85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197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3" t="s">
        <v>209</v>
      </c>
      <c r="D40" s="179"/>
      <c r="E40" s="180">
        <v>-7.92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197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3" t="s">
        <v>619</v>
      </c>
      <c r="D41" s="179"/>
      <c r="E41" s="180">
        <v>-1.92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197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3" t="s">
        <v>611</v>
      </c>
      <c r="D42" s="179"/>
      <c r="E42" s="180">
        <v>-0.36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197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4" t="s">
        <v>220</v>
      </c>
      <c r="D43" s="181"/>
      <c r="E43" s="182">
        <v>164.14500000000001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197</v>
      </c>
      <c r="AH43" s="147">
        <v>1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3" t="s">
        <v>231</v>
      </c>
      <c r="D44" s="179"/>
      <c r="E44" s="18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197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3" t="s">
        <v>612</v>
      </c>
      <c r="D45" s="179"/>
      <c r="E45" s="180">
        <v>118.746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197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3" t="s">
        <v>613</v>
      </c>
      <c r="D46" s="179"/>
      <c r="E46" s="180">
        <v>-12.87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197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3" t="s">
        <v>614</v>
      </c>
      <c r="D47" s="179"/>
      <c r="E47" s="180">
        <v>5.8140000000000001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197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3" t="s">
        <v>615</v>
      </c>
      <c r="D48" s="179"/>
      <c r="E48" s="180">
        <v>-2.64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197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3" t="s">
        <v>616</v>
      </c>
      <c r="D49" s="179"/>
      <c r="E49" s="180">
        <v>-12.672000000000001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197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3" t="s">
        <v>607</v>
      </c>
      <c r="D50" s="179"/>
      <c r="E50" s="180">
        <v>-0.72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197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3" t="s">
        <v>617</v>
      </c>
      <c r="D51" s="179"/>
      <c r="E51" s="180">
        <v>93.537000000000006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197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3" t="s">
        <v>618</v>
      </c>
      <c r="D52" s="179"/>
      <c r="E52" s="180">
        <v>-14.85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197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3" t="s">
        <v>209</v>
      </c>
      <c r="D53" s="179"/>
      <c r="E53" s="180">
        <v>-7.92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197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3" t="s">
        <v>619</v>
      </c>
      <c r="D54" s="179"/>
      <c r="E54" s="180">
        <v>-1.92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197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3" t="s">
        <v>611</v>
      </c>
      <c r="D55" s="179"/>
      <c r="E55" s="180">
        <v>-0.36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197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4" t="s">
        <v>220</v>
      </c>
      <c r="D56" s="181"/>
      <c r="E56" s="182">
        <v>164.14500000000001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197</v>
      </c>
      <c r="AH56" s="147">
        <v>1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3" t="s">
        <v>232</v>
      </c>
      <c r="D57" s="179"/>
      <c r="E57" s="18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197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3" t="s">
        <v>612</v>
      </c>
      <c r="D58" s="179"/>
      <c r="E58" s="180">
        <v>118.746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197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3" t="s">
        <v>613</v>
      </c>
      <c r="D59" s="179"/>
      <c r="E59" s="180">
        <v>-12.87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197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3" t="s">
        <v>614</v>
      </c>
      <c r="D60" s="179"/>
      <c r="E60" s="180">
        <v>5.8140000000000001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197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3" t="s">
        <v>615</v>
      </c>
      <c r="D61" s="179"/>
      <c r="E61" s="180">
        <v>-2.64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197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3" t="s">
        <v>616</v>
      </c>
      <c r="D62" s="179"/>
      <c r="E62" s="180">
        <v>-12.672000000000001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197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3" t="s">
        <v>607</v>
      </c>
      <c r="D63" s="179"/>
      <c r="E63" s="180">
        <v>-0.72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197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3" t="s">
        <v>617</v>
      </c>
      <c r="D64" s="179"/>
      <c r="E64" s="180">
        <v>93.537000000000006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197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3" t="s">
        <v>618</v>
      </c>
      <c r="D65" s="179"/>
      <c r="E65" s="180">
        <v>-14.85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197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3" t="s">
        <v>209</v>
      </c>
      <c r="D66" s="179"/>
      <c r="E66" s="180">
        <v>-7.92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197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3" t="s">
        <v>619</v>
      </c>
      <c r="D67" s="179"/>
      <c r="E67" s="180">
        <v>-1.92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197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3" t="s">
        <v>611</v>
      </c>
      <c r="D68" s="179"/>
      <c r="E68" s="180">
        <v>-0.36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197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4" t="s">
        <v>220</v>
      </c>
      <c r="D69" s="181"/>
      <c r="E69" s="182">
        <v>164.14500000000001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197</v>
      </c>
      <c r="AH69" s="147">
        <v>1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243"/>
      <c r="D70" s="244"/>
      <c r="E70" s="244"/>
      <c r="F70" s="244"/>
      <c r="G70" s="244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163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66">
        <v>3</v>
      </c>
      <c r="B71" s="167" t="s">
        <v>235</v>
      </c>
      <c r="C71" s="175" t="s">
        <v>236</v>
      </c>
      <c r="D71" s="168" t="s">
        <v>202</v>
      </c>
      <c r="E71" s="169">
        <v>82.641750000000002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69">
        <v>1.2800000000000001E-3</v>
      </c>
      <c r="O71" s="169">
        <f>ROUND(E71*N71,2)</f>
        <v>0.11</v>
      </c>
      <c r="P71" s="169">
        <v>1.95</v>
      </c>
      <c r="Q71" s="169">
        <f>ROUND(E71*P71,2)</f>
        <v>161.15</v>
      </c>
      <c r="R71" s="171" t="s">
        <v>190</v>
      </c>
      <c r="S71" s="171" t="s">
        <v>156</v>
      </c>
      <c r="T71" s="172" t="s">
        <v>191</v>
      </c>
      <c r="U71" s="157">
        <v>1.7</v>
      </c>
      <c r="V71" s="157">
        <f>ROUND(E71*U71,2)</f>
        <v>140.49</v>
      </c>
      <c r="W71" s="157"/>
      <c r="X71" s="157" t="s">
        <v>192</v>
      </c>
      <c r="Y71" s="157" t="s">
        <v>159</v>
      </c>
      <c r="Z71" s="147"/>
      <c r="AA71" s="147"/>
      <c r="AB71" s="147"/>
      <c r="AC71" s="147"/>
      <c r="AD71" s="147"/>
      <c r="AE71" s="147"/>
      <c r="AF71" s="147"/>
      <c r="AG71" s="147" t="s">
        <v>193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2" x14ac:dyDescent="0.2">
      <c r="A72" s="154"/>
      <c r="B72" s="155"/>
      <c r="C72" s="252" t="s">
        <v>203</v>
      </c>
      <c r="D72" s="253"/>
      <c r="E72" s="253"/>
      <c r="F72" s="253"/>
      <c r="G72" s="253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195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73" t="str">
        <f>C72</f>
        <v>nebo vybourání otvorů průřezové plochy přes 4 m2 ve zdivu nadzákladovém, včetně pomocného lešení o výšce podlahy do 1900 mm a pro zatížení do 1,5 kPa  (150 kg/m2)</v>
      </c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3" t="s">
        <v>237</v>
      </c>
      <c r="D73" s="179"/>
      <c r="E73" s="180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197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3" t="s">
        <v>620</v>
      </c>
      <c r="D74" s="179"/>
      <c r="E74" s="180">
        <v>49.477499999999999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197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3" t="s">
        <v>621</v>
      </c>
      <c r="D75" s="179"/>
      <c r="E75" s="180">
        <v>-5.3624999999999998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197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3" t="s">
        <v>622</v>
      </c>
      <c r="D76" s="179"/>
      <c r="E76" s="180">
        <v>11.047499999999999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197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3" t="s">
        <v>623</v>
      </c>
      <c r="D77" s="179"/>
      <c r="E77" s="180">
        <v>-2.97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197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3" t="s">
        <v>607</v>
      </c>
      <c r="D78" s="179"/>
      <c r="E78" s="180">
        <v>-0.72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197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3" t="s">
        <v>624</v>
      </c>
      <c r="D79" s="179"/>
      <c r="E79" s="180">
        <v>38.973750000000003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197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3" t="s">
        <v>625</v>
      </c>
      <c r="D80" s="179"/>
      <c r="E80" s="180">
        <v>-5.0625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197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3" t="s">
        <v>626</v>
      </c>
      <c r="D81" s="179"/>
      <c r="E81" s="180">
        <v>-0.99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197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3" t="s">
        <v>627</v>
      </c>
      <c r="D82" s="179"/>
      <c r="E82" s="180">
        <v>-1.512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197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3" t="s">
        <v>628</v>
      </c>
      <c r="D83" s="179"/>
      <c r="E83" s="180">
        <v>-0.24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197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43"/>
      <c r="D84" s="244"/>
      <c r="E84" s="244"/>
      <c r="F84" s="244"/>
      <c r="G84" s="244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163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66">
        <v>4</v>
      </c>
      <c r="B85" s="167" t="s">
        <v>252</v>
      </c>
      <c r="C85" s="175" t="s">
        <v>253</v>
      </c>
      <c r="D85" s="168" t="s">
        <v>202</v>
      </c>
      <c r="E85" s="169">
        <v>102.2295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21</v>
      </c>
      <c r="M85" s="171">
        <f>G85*(1+L85/100)</f>
        <v>0</v>
      </c>
      <c r="N85" s="169">
        <v>1.1000000000000001E-3</v>
      </c>
      <c r="O85" s="169">
        <f>ROUND(E85*N85,2)</f>
        <v>0.11</v>
      </c>
      <c r="P85" s="169">
        <v>1.175</v>
      </c>
      <c r="Q85" s="169">
        <f>ROUND(E85*P85,2)</f>
        <v>120.12</v>
      </c>
      <c r="R85" s="171" t="s">
        <v>190</v>
      </c>
      <c r="S85" s="171" t="s">
        <v>156</v>
      </c>
      <c r="T85" s="172" t="s">
        <v>191</v>
      </c>
      <c r="U85" s="157">
        <v>1.28</v>
      </c>
      <c r="V85" s="157">
        <f>ROUND(E85*U85,2)</f>
        <v>130.85</v>
      </c>
      <c r="W85" s="157"/>
      <c r="X85" s="157" t="s">
        <v>192</v>
      </c>
      <c r="Y85" s="157" t="s">
        <v>159</v>
      </c>
      <c r="Z85" s="147"/>
      <c r="AA85" s="147"/>
      <c r="AB85" s="147"/>
      <c r="AC85" s="147"/>
      <c r="AD85" s="147"/>
      <c r="AE85" s="147"/>
      <c r="AF85" s="147"/>
      <c r="AG85" s="147" t="s">
        <v>193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2" x14ac:dyDescent="0.2">
      <c r="A86" s="154"/>
      <c r="B86" s="155"/>
      <c r="C86" s="252" t="s">
        <v>203</v>
      </c>
      <c r="D86" s="253"/>
      <c r="E86" s="253"/>
      <c r="F86" s="253"/>
      <c r="G86" s="253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195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73" t="str">
        <f>C86</f>
        <v>nebo vybourání otvorů průřezové plochy přes 4 m2 ve zdivu nadzákladovém, včetně pomocného lešení o výšce podlahy do 1900 mm a pro zatížení do 1,5 kPa  (150 kg/m2)</v>
      </c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3" t="s">
        <v>237</v>
      </c>
      <c r="D87" s="179"/>
      <c r="E87" s="180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197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3" t="s">
        <v>629</v>
      </c>
      <c r="D88" s="179"/>
      <c r="E88" s="180">
        <v>9.2988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197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3" t="s">
        <v>630</v>
      </c>
      <c r="D89" s="179"/>
      <c r="E89" s="180">
        <v>1.1898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197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83" t="s">
        <v>631</v>
      </c>
      <c r="D90" s="179"/>
      <c r="E90" s="180">
        <v>-0.12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197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4" t="s">
        <v>220</v>
      </c>
      <c r="D91" s="181"/>
      <c r="E91" s="182">
        <v>10.368600000000001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197</v>
      </c>
      <c r="AH91" s="147">
        <v>1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3" t="s">
        <v>204</v>
      </c>
      <c r="D92" s="179"/>
      <c r="E92" s="180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197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3" t="s">
        <v>632</v>
      </c>
      <c r="D93" s="179"/>
      <c r="E93" s="180">
        <v>27.379799999999999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197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3" t="s">
        <v>633</v>
      </c>
      <c r="D94" s="179"/>
      <c r="E94" s="180">
        <v>-1.8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197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3" t="s">
        <v>634</v>
      </c>
      <c r="D95" s="179"/>
      <c r="E95" s="180">
        <v>3.2883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197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4" t="s">
        <v>220</v>
      </c>
      <c r="D96" s="181"/>
      <c r="E96" s="182">
        <v>28.868099999999998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197</v>
      </c>
      <c r="AH96" s="147">
        <v>1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3" t="s">
        <v>221</v>
      </c>
      <c r="D97" s="179"/>
      <c r="E97" s="180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197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3" t="s">
        <v>635</v>
      </c>
      <c r="D98" s="179"/>
      <c r="E98" s="180">
        <v>19.5093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197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3" t="s">
        <v>633</v>
      </c>
      <c r="D99" s="179"/>
      <c r="E99" s="180">
        <v>-1.8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197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3" t="s">
        <v>634</v>
      </c>
      <c r="D100" s="179"/>
      <c r="E100" s="180">
        <v>3.2883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197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4" t="s">
        <v>220</v>
      </c>
      <c r="D101" s="181"/>
      <c r="E101" s="182">
        <v>20.997599999999998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197</v>
      </c>
      <c r="AH101" s="147">
        <v>1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3" t="s">
        <v>231</v>
      </c>
      <c r="D102" s="179"/>
      <c r="E102" s="180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197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3" t="s">
        <v>635</v>
      </c>
      <c r="D103" s="179"/>
      <c r="E103" s="180">
        <v>19.5093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197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3" t="s">
        <v>633</v>
      </c>
      <c r="D104" s="179"/>
      <c r="E104" s="180">
        <v>-1.8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197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3" t="s">
        <v>634</v>
      </c>
      <c r="D105" s="179"/>
      <c r="E105" s="180">
        <v>3.2883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197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4" t="s">
        <v>220</v>
      </c>
      <c r="D106" s="181"/>
      <c r="E106" s="182">
        <v>20.997599999999998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197</v>
      </c>
      <c r="AH106" s="147">
        <v>1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3" t="s">
        <v>232</v>
      </c>
      <c r="D107" s="179"/>
      <c r="E107" s="180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197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3" t="s">
        <v>635</v>
      </c>
      <c r="D108" s="179"/>
      <c r="E108" s="180">
        <v>19.5093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197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3" t="s">
        <v>633</v>
      </c>
      <c r="D109" s="179"/>
      <c r="E109" s="180">
        <v>-1.8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197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3" t="s">
        <v>634</v>
      </c>
      <c r="D110" s="179"/>
      <c r="E110" s="180">
        <v>3.2883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197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4" t="s">
        <v>220</v>
      </c>
      <c r="D111" s="181"/>
      <c r="E111" s="182">
        <v>20.997599999999998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197</v>
      </c>
      <c r="AH111" s="147">
        <v>1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243"/>
      <c r="D112" s="244"/>
      <c r="E112" s="244"/>
      <c r="F112" s="244"/>
      <c r="G112" s="244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163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66">
        <v>5</v>
      </c>
      <c r="B113" s="167" t="s">
        <v>269</v>
      </c>
      <c r="C113" s="175" t="s">
        <v>270</v>
      </c>
      <c r="D113" s="168" t="s">
        <v>202</v>
      </c>
      <c r="E113" s="169">
        <v>88.141499999999994</v>
      </c>
      <c r="F113" s="170"/>
      <c r="G113" s="171">
        <f>ROUND(E113*F113,2)</f>
        <v>0</v>
      </c>
      <c r="H113" s="170"/>
      <c r="I113" s="171">
        <f>ROUND(E113*H113,2)</f>
        <v>0</v>
      </c>
      <c r="J113" s="170"/>
      <c r="K113" s="171">
        <f>ROUND(E113*J113,2)</f>
        <v>0</v>
      </c>
      <c r="L113" s="171">
        <v>21</v>
      </c>
      <c r="M113" s="171">
        <f>G113*(1+L113/100)</f>
        <v>0</v>
      </c>
      <c r="N113" s="169">
        <v>0</v>
      </c>
      <c r="O113" s="169">
        <f>ROUND(E113*N113,2)</f>
        <v>0</v>
      </c>
      <c r="P113" s="169">
        <v>1.671</v>
      </c>
      <c r="Q113" s="169">
        <f>ROUND(E113*P113,2)</f>
        <v>147.28</v>
      </c>
      <c r="R113" s="171" t="s">
        <v>190</v>
      </c>
      <c r="S113" s="171" t="s">
        <v>156</v>
      </c>
      <c r="T113" s="172" t="s">
        <v>191</v>
      </c>
      <c r="U113" s="157">
        <v>2.79</v>
      </c>
      <c r="V113" s="157">
        <f>ROUND(E113*U113,2)</f>
        <v>245.91</v>
      </c>
      <c r="W113" s="157"/>
      <c r="X113" s="157" t="s">
        <v>192</v>
      </c>
      <c r="Y113" s="157" t="s">
        <v>159</v>
      </c>
      <c r="Z113" s="147"/>
      <c r="AA113" s="147"/>
      <c r="AB113" s="147"/>
      <c r="AC113" s="147"/>
      <c r="AD113" s="147"/>
      <c r="AE113" s="147"/>
      <c r="AF113" s="147"/>
      <c r="AG113" s="147" t="s">
        <v>193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2" x14ac:dyDescent="0.2">
      <c r="A114" s="154"/>
      <c r="B114" s="155"/>
      <c r="C114" s="252" t="s">
        <v>203</v>
      </c>
      <c r="D114" s="253"/>
      <c r="E114" s="253"/>
      <c r="F114" s="253"/>
      <c r="G114" s="253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195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73" t="str">
        <f>C114</f>
        <v>nebo vybourání otvorů průřezové plochy přes 4 m2 ve zdivu nadzákladovém, včetně pomocného lešení o výšce podlahy do 1900 mm a pro zatížení do 1,5 kPa  (150 kg/m2)</v>
      </c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3" t="s">
        <v>636</v>
      </c>
      <c r="D115" s="179"/>
      <c r="E115" s="180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197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3" t="s">
        <v>637</v>
      </c>
      <c r="D116" s="179"/>
      <c r="E116" s="180">
        <v>77.197500000000005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197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3" t="s">
        <v>638</v>
      </c>
      <c r="D117" s="179"/>
      <c r="E117" s="180">
        <v>10.944000000000001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197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243"/>
      <c r="D118" s="244"/>
      <c r="E118" s="244"/>
      <c r="F118" s="244"/>
      <c r="G118" s="244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163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66">
        <v>6</v>
      </c>
      <c r="B119" s="167" t="s">
        <v>639</v>
      </c>
      <c r="C119" s="175" t="s">
        <v>640</v>
      </c>
      <c r="D119" s="168" t="s">
        <v>202</v>
      </c>
      <c r="E119" s="169">
        <v>10.116</v>
      </c>
      <c r="F119" s="170"/>
      <c r="G119" s="171">
        <f>ROUND(E119*F119,2)</f>
        <v>0</v>
      </c>
      <c r="H119" s="170"/>
      <c r="I119" s="171">
        <f>ROUND(E119*H119,2)</f>
        <v>0</v>
      </c>
      <c r="J119" s="170"/>
      <c r="K119" s="171">
        <f>ROUND(E119*J119,2)</f>
        <v>0</v>
      </c>
      <c r="L119" s="171">
        <v>21</v>
      </c>
      <c r="M119" s="171">
        <f>G119*(1+L119/100)</f>
        <v>0</v>
      </c>
      <c r="N119" s="169">
        <v>1.2489999999999999E-2</v>
      </c>
      <c r="O119" s="169">
        <f>ROUND(E119*N119,2)</f>
        <v>0.13</v>
      </c>
      <c r="P119" s="169">
        <v>2.4</v>
      </c>
      <c r="Q119" s="169">
        <f>ROUND(E119*P119,2)</f>
        <v>24.28</v>
      </c>
      <c r="R119" s="171" t="s">
        <v>190</v>
      </c>
      <c r="S119" s="171" t="s">
        <v>156</v>
      </c>
      <c r="T119" s="172" t="s">
        <v>191</v>
      </c>
      <c r="U119" s="157">
        <v>8.93</v>
      </c>
      <c r="V119" s="157">
        <f>ROUND(E119*U119,2)</f>
        <v>90.34</v>
      </c>
      <c r="W119" s="157"/>
      <c r="X119" s="157" t="s">
        <v>192</v>
      </c>
      <c r="Y119" s="157" t="s">
        <v>159</v>
      </c>
      <c r="Z119" s="147"/>
      <c r="AA119" s="147"/>
      <c r="AB119" s="147"/>
      <c r="AC119" s="147"/>
      <c r="AD119" s="147"/>
      <c r="AE119" s="147"/>
      <c r="AF119" s="147"/>
      <c r="AG119" s="147" t="s">
        <v>193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2" x14ac:dyDescent="0.2">
      <c r="A120" s="154"/>
      <c r="B120" s="155"/>
      <c r="C120" s="252" t="s">
        <v>641</v>
      </c>
      <c r="D120" s="253"/>
      <c r="E120" s="253"/>
      <c r="F120" s="253"/>
      <c r="G120" s="253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195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73" t="str">
        <f>C120</f>
        <v>nebo vybourání otvorů průřezové plochy přes 4 m2 ve zdivu železobetonovém, včetně pomocného lešení o výšce podlahy do 1900 mm a pro zatížení do 1,5 kPa  (150 kg/m2),</v>
      </c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183" t="s">
        <v>642</v>
      </c>
      <c r="D121" s="179"/>
      <c r="E121" s="180">
        <v>10.116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197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43"/>
      <c r="D122" s="244"/>
      <c r="E122" s="244"/>
      <c r="F122" s="244"/>
      <c r="G122" s="244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163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66">
        <v>7</v>
      </c>
      <c r="B123" s="167" t="s">
        <v>643</v>
      </c>
      <c r="C123" s="175" t="s">
        <v>644</v>
      </c>
      <c r="D123" s="168" t="s">
        <v>189</v>
      </c>
      <c r="E123" s="169">
        <v>85.88</v>
      </c>
      <c r="F123" s="170"/>
      <c r="G123" s="171">
        <f>ROUND(E123*F123,2)</f>
        <v>0</v>
      </c>
      <c r="H123" s="170"/>
      <c r="I123" s="171">
        <f>ROUND(E123*H123,2)</f>
        <v>0</v>
      </c>
      <c r="J123" s="170"/>
      <c r="K123" s="171">
        <f>ROUND(E123*J123,2)</f>
        <v>0</v>
      </c>
      <c r="L123" s="171">
        <v>21</v>
      </c>
      <c r="M123" s="171">
        <f>G123*(1+L123/100)</f>
        <v>0</v>
      </c>
      <c r="N123" s="169">
        <v>3.6000000000000002E-4</v>
      </c>
      <c r="O123" s="169">
        <f>ROUND(E123*N123,2)</f>
        <v>0.03</v>
      </c>
      <c r="P123" s="169">
        <v>0.27900000000000003</v>
      </c>
      <c r="Q123" s="169">
        <f>ROUND(E123*P123,2)</f>
        <v>23.96</v>
      </c>
      <c r="R123" s="171" t="s">
        <v>190</v>
      </c>
      <c r="S123" s="171" t="s">
        <v>156</v>
      </c>
      <c r="T123" s="172" t="s">
        <v>191</v>
      </c>
      <c r="U123" s="157">
        <v>0.33</v>
      </c>
      <c r="V123" s="157">
        <f>ROUND(E123*U123,2)</f>
        <v>28.34</v>
      </c>
      <c r="W123" s="157"/>
      <c r="X123" s="157" t="s">
        <v>192</v>
      </c>
      <c r="Y123" s="157" t="s">
        <v>159</v>
      </c>
      <c r="Z123" s="147"/>
      <c r="AA123" s="147"/>
      <c r="AB123" s="147"/>
      <c r="AC123" s="147"/>
      <c r="AD123" s="147"/>
      <c r="AE123" s="147"/>
      <c r="AF123" s="147"/>
      <c r="AG123" s="147" t="s">
        <v>193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52" t="s">
        <v>277</v>
      </c>
      <c r="D124" s="253"/>
      <c r="E124" s="253"/>
      <c r="F124" s="253"/>
      <c r="G124" s="253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195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3" t="s">
        <v>645</v>
      </c>
      <c r="D125" s="179"/>
      <c r="E125" s="180">
        <v>67.069999999999993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197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83" t="s">
        <v>646</v>
      </c>
      <c r="D126" s="179"/>
      <c r="E126" s="180">
        <v>18.809999999999999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197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43"/>
      <c r="D127" s="244"/>
      <c r="E127" s="244"/>
      <c r="F127" s="244"/>
      <c r="G127" s="244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163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66">
        <v>8</v>
      </c>
      <c r="B128" s="167" t="s">
        <v>647</v>
      </c>
      <c r="C128" s="175" t="s">
        <v>648</v>
      </c>
      <c r="D128" s="168" t="s">
        <v>202</v>
      </c>
      <c r="E128" s="169">
        <v>11.228</v>
      </c>
      <c r="F128" s="170"/>
      <c r="G128" s="171">
        <f>ROUND(E128*F128,2)</f>
        <v>0</v>
      </c>
      <c r="H128" s="170"/>
      <c r="I128" s="171">
        <f>ROUND(E128*H128,2)</f>
        <v>0</v>
      </c>
      <c r="J128" s="170"/>
      <c r="K128" s="171">
        <f>ROUND(E128*J128,2)</f>
        <v>0</v>
      </c>
      <c r="L128" s="171">
        <v>21</v>
      </c>
      <c r="M128" s="171">
        <f>G128*(1+L128/100)</f>
        <v>0</v>
      </c>
      <c r="N128" s="169">
        <v>6.6600000000000001E-3</v>
      </c>
      <c r="O128" s="169">
        <f>ROUND(E128*N128,2)</f>
        <v>7.0000000000000007E-2</v>
      </c>
      <c r="P128" s="169">
        <v>2.4</v>
      </c>
      <c r="Q128" s="169">
        <f>ROUND(E128*P128,2)</f>
        <v>26.95</v>
      </c>
      <c r="R128" s="171" t="s">
        <v>190</v>
      </c>
      <c r="S128" s="171" t="s">
        <v>156</v>
      </c>
      <c r="T128" s="172" t="s">
        <v>191</v>
      </c>
      <c r="U128" s="157">
        <v>6.72</v>
      </c>
      <c r="V128" s="157">
        <f>ROUND(E128*U128,2)</f>
        <v>75.45</v>
      </c>
      <c r="W128" s="157"/>
      <c r="X128" s="157" t="s">
        <v>192</v>
      </c>
      <c r="Y128" s="157" t="s">
        <v>159</v>
      </c>
      <c r="Z128" s="147"/>
      <c r="AA128" s="147"/>
      <c r="AB128" s="147"/>
      <c r="AC128" s="147"/>
      <c r="AD128" s="147"/>
      <c r="AE128" s="147"/>
      <c r="AF128" s="147"/>
      <c r="AG128" s="147" t="s">
        <v>193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252" t="s">
        <v>277</v>
      </c>
      <c r="D129" s="253"/>
      <c r="E129" s="253"/>
      <c r="F129" s="253"/>
      <c r="G129" s="253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195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3" t="s">
        <v>649</v>
      </c>
      <c r="D130" s="179"/>
      <c r="E130" s="180"/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197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3" t="s">
        <v>650</v>
      </c>
      <c r="D131" s="179"/>
      <c r="E131" s="180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197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3" t="s">
        <v>651</v>
      </c>
      <c r="D132" s="179"/>
      <c r="E132" s="180">
        <v>5.7119999999999997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197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83" t="s">
        <v>652</v>
      </c>
      <c r="D133" s="179"/>
      <c r="E133" s="180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197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83" t="s">
        <v>653</v>
      </c>
      <c r="D134" s="179"/>
      <c r="E134" s="180">
        <v>5.516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197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43"/>
      <c r="D135" s="244"/>
      <c r="E135" s="244"/>
      <c r="F135" s="244"/>
      <c r="G135" s="244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163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66">
        <v>9</v>
      </c>
      <c r="B136" s="167" t="s">
        <v>285</v>
      </c>
      <c r="C136" s="175" t="s">
        <v>286</v>
      </c>
      <c r="D136" s="168" t="s">
        <v>189</v>
      </c>
      <c r="E136" s="169">
        <v>12.88125</v>
      </c>
      <c r="F136" s="170"/>
      <c r="G136" s="171">
        <f>ROUND(E136*F136,2)</f>
        <v>0</v>
      </c>
      <c r="H136" s="170"/>
      <c r="I136" s="171">
        <f>ROUND(E136*H136,2)</f>
        <v>0</v>
      </c>
      <c r="J136" s="170"/>
      <c r="K136" s="171">
        <f>ROUND(E136*J136,2)</f>
        <v>0</v>
      </c>
      <c r="L136" s="171">
        <v>21</v>
      </c>
      <c r="M136" s="171">
        <f>G136*(1+L136/100)</f>
        <v>0</v>
      </c>
      <c r="N136" s="169">
        <v>0</v>
      </c>
      <c r="O136" s="169">
        <f>ROUND(E136*N136,2)</f>
        <v>0</v>
      </c>
      <c r="P136" s="169">
        <v>0.432</v>
      </c>
      <c r="Q136" s="169">
        <f>ROUND(E136*P136,2)</f>
        <v>5.56</v>
      </c>
      <c r="R136" s="171" t="s">
        <v>190</v>
      </c>
      <c r="S136" s="171" t="s">
        <v>156</v>
      </c>
      <c r="T136" s="172" t="s">
        <v>191</v>
      </c>
      <c r="U136" s="157">
        <v>3</v>
      </c>
      <c r="V136" s="157">
        <f>ROUND(E136*U136,2)</f>
        <v>38.64</v>
      </c>
      <c r="W136" s="157"/>
      <c r="X136" s="157" t="s">
        <v>192</v>
      </c>
      <c r="Y136" s="157" t="s">
        <v>159</v>
      </c>
      <c r="Z136" s="147"/>
      <c r="AA136" s="147"/>
      <c r="AB136" s="147"/>
      <c r="AC136" s="147"/>
      <c r="AD136" s="147"/>
      <c r="AE136" s="147"/>
      <c r="AF136" s="147"/>
      <c r="AG136" s="147" t="s">
        <v>193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83" t="s">
        <v>654</v>
      </c>
      <c r="D137" s="179"/>
      <c r="E137" s="180"/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197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3" t="s">
        <v>655</v>
      </c>
      <c r="D138" s="179"/>
      <c r="E138" s="180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197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3" t="s">
        <v>656</v>
      </c>
      <c r="D139" s="179"/>
      <c r="E139" s="180">
        <v>4.7190000000000003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197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83" t="s">
        <v>657</v>
      </c>
      <c r="D140" s="179"/>
      <c r="E140" s="180">
        <v>3.6960000000000002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197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83" t="s">
        <v>658</v>
      </c>
      <c r="D141" s="179"/>
      <c r="E141" s="180">
        <v>2.8462499999999999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197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4" t="s">
        <v>220</v>
      </c>
      <c r="D142" s="181"/>
      <c r="E142" s="182">
        <v>11.26125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197</v>
      </c>
      <c r="AH142" s="147">
        <v>1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3" t="s">
        <v>659</v>
      </c>
      <c r="D143" s="179"/>
      <c r="E143" s="180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197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3" t="s">
        <v>660</v>
      </c>
      <c r="D144" s="179"/>
      <c r="E144" s="180">
        <v>1.44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197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3" t="s">
        <v>661</v>
      </c>
      <c r="D145" s="179"/>
      <c r="E145" s="180">
        <v>0.18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197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4" t="s">
        <v>220</v>
      </c>
      <c r="D146" s="181"/>
      <c r="E146" s="182">
        <v>1.62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197</v>
      </c>
      <c r="AH146" s="147">
        <v>1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243"/>
      <c r="D147" s="244"/>
      <c r="E147" s="244"/>
      <c r="F147" s="244"/>
      <c r="G147" s="244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163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66">
        <v>10</v>
      </c>
      <c r="B148" s="167" t="s">
        <v>295</v>
      </c>
      <c r="C148" s="175" t="s">
        <v>296</v>
      </c>
      <c r="D148" s="168" t="s">
        <v>297</v>
      </c>
      <c r="E148" s="169">
        <v>384</v>
      </c>
      <c r="F148" s="170"/>
      <c r="G148" s="171">
        <f>ROUND(E148*F148,2)</f>
        <v>0</v>
      </c>
      <c r="H148" s="170"/>
      <c r="I148" s="171">
        <f>ROUND(E148*H148,2)</f>
        <v>0</v>
      </c>
      <c r="J148" s="170"/>
      <c r="K148" s="171">
        <f>ROUND(E148*J148,2)</f>
        <v>0</v>
      </c>
      <c r="L148" s="171">
        <v>21</v>
      </c>
      <c r="M148" s="171">
        <f>G148*(1+L148/100)</f>
        <v>0</v>
      </c>
      <c r="N148" s="169">
        <v>1.6199999999999999E-3</v>
      </c>
      <c r="O148" s="169">
        <f>ROUND(E148*N148,2)</f>
        <v>0.62</v>
      </c>
      <c r="P148" s="169">
        <v>4.8000000000000001E-2</v>
      </c>
      <c r="Q148" s="169">
        <f>ROUND(E148*P148,2)</f>
        <v>18.43</v>
      </c>
      <c r="R148" s="171" t="s">
        <v>190</v>
      </c>
      <c r="S148" s="171" t="s">
        <v>156</v>
      </c>
      <c r="T148" s="172" t="s">
        <v>191</v>
      </c>
      <c r="U148" s="157">
        <v>1.08</v>
      </c>
      <c r="V148" s="157">
        <f>ROUND(E148*U148,2)</f>
        <v>414.72</v>
      </c>
      <c r="W148" s="157"/>
      <c r="X148" s="157" t="s">
        <v>192</v>
      </c>
      <c r="Y148" s="157" t="s">
        <v>159</v>
      </c>
      <c r="Z148" s="147"/>
      <c r="AA148" s="147"/>
      <c r="AB148" s="147"/>
      <c r="AC148" s="147"/>
      <c r="AD148" s="147"/>
      <c r="AE148" s="147"/>
      <c r="AF148" s="147"/>
      <c r="AG148" s="147" t="s">
        <v>193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2" x14ac:dyDescent="0.2">
      <c r="A149" s="154"/>
      <c r="B149" s="155"/>
      <c r="C149" s="252" t="s">
        <v>298</v>
      </c>
      <c r="D149" s="253"/>
      <c r="E149" s="253"/>
      <c r="F149" s="253"/>
      <c r="G149" s="253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195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73" t="str">
        <f>C149</f>
        <v>při jeho výměně pro jakoukoliv délku uložení, včetně pomocného lešení o výšce podlahy do 1900 mm a pro zatížení do 1,5 kPa  (150 kg/m2),</v>
      </c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3" t="s">
        <v>662</v>
      </c>
      <c r="D150" s="179"/>
      <c r="E150" s="180">
        <v>74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197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3" t="s">
        <v>663</v>
      </c>
      <c r="D151" s="179"/>
      <c r="E151" s="180">
        <v>74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197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83" t="s">
        <v>664</v>
      </c>
      <c r="D152" s="179"/>
      <c r="E152" s="180">
        <v>76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197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3" t="s">
        <v>665</v>
      </c>
      <c r="D153" s="179"/>
      <c r="E153" s="180">
        <v>76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197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3" t="s">
        <v>666</v>
      </c>
      <c r="D154" s="179"/>
      <c r="E154" s="180">
        <v>84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197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243"/>
      <c r="D155" s="244"/>
      <c r="E155" s="244"/>
      <c r="F155" s="244"/>
      <c r="G155" s="244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163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66">
        <v>11</v>
      </c>
      <c r="B156" s="167" t="s">
        <v>308</v>
      </c>
      <c r="C156" s="175" t="s">
        <v>309</v>
      </c>
      <c r="D156" s="168" t="s">
        <v>189</v>
      </c>
      <c r="E156" s="169">
        <v>846.2296</v>
      </c>
      <c r="F156" s="170"/>
      <c r="G156" s="171">
        <f>ROUND(E156*F156,2)</f>
        <v>0</v>
      </c>
      <c r="H156" s="170"/>
      <c r="I156" s="171">
        <f>ROUND(E156*H156,2)</f>
        <v>0</v>
      </c>
      <c r="J156" s="170"/>
      <c r="K156" s="171">
        <f>ROUND(E156*J156,2)</f>
        <v>0</v>
      </c>
      <c r="L156" s="171">
        <v>21</v>
      </c>
      <c r="M156" s="171">
        <f>G156*(1+L156/100)</f>
        <v>0</v>
      </c>
      <c r="N156" s="169">
        <v>0</v>
      </c>
      <c r="O156" s="169">
        <f>ROUND(E156*N156,2)</f>
        <v>0</v>
      </c>
      <c r="P156" s="169">
        <v>0.09</v>
      </c>
      <c r="Q156" s="169">
        <f>ROUND(E156*P156,2)</f>
        <v>76.16</v>
      </c>
      <c r="R156" s="171" t="s">
        <v>190</v>
      </c>
      <c r="S156" s="171" t="s">
        <v>156</v>
      </c>
      <c r="T156" s="172" t="s">
        <v>191</v>
      </c>
      <c r="U156" s="157">
        <v>0.91</v>
      </c>
      <c r="V156" s="157">
        <f>ROUND(E156*U156,2)</f>
        <v>770.07</v>
      </c>
      <c r="W156" s="157"/>
      <c r="X156" s="157" t="s">
        <v>192</v>
      </c>
      <c r="Y156" s="157" t="s">
        <v>159</v>
      </c>
      <c r="Z156" s="147"/>
      <c r="AA156" s="147"/>
      <c r="AB156" s="147"/>
      <c r="AC156" s="147"/>
      <c r="AD156" s="147"/>
      <c r="AE156" s="147"/>
      <c r="AF156" s="147"/>
      <c r="AG156" s="147" t="s">
        <v>193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3" t="s">
        <v>667</v>
      </c>
      <c r="D157" s="179"/>
      <c r="E157" s="180">
        <v>92.07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197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83" t="s">
        <v>668</v>
      </c>
      <c r="D158" s="179"/>
      <c r="E158" s="180">
        <v>9.3000000000000007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197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83" t="s">
        <v>669</v>
      </c>
      <c r="D159" s="179"/>
      <c r="E159" s="180">
        <v>48.749400000000001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197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3" t="s">
        <v>670</v>
      </c>
      <c r="D160" s="179"/>
      <c r="E160" s="180">
        <v>53.027999999999999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197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83" t="s">
        <v>671</v>
      </c>
      <c r="D161" s="179"/>
      <c r="E161" s="180">
        <v>4.8600000000000003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197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83" t="s">
        <v>672</v>
      </c>
      <c r="D162" s="179"/>
      <c r="E162" s="180">
        <v>1.44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197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3" t="s">
        <v>673</v>
      </c>
      <c r="D163" s="179"/>
      <c r="E163" s="180">
        <v>4.4800000000000004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197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84" t="s">
        <v>220</v>
      </c>
      <c r="D164" s="181"/>
      <c r="E164" s="182">
        <v>213.92740000000001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197</v>
      </c>
      <c r="AH164" s="147">
        <v>1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83" t="s">
        <v>674</v>
      </c>
      <c r="D165" s="179"/>
      <c r="E165" s="180">
        <v>92.07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197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3" t="s">
        <v>668</v>
      </c>
      <c r="D166" s="179"/>
      <c r="E166" s="180">
        <v>9.3000000000000007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197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83" t="s">
        <v>669</v>
      </c>
      <c r="D167" s="179"/>
      <c r="E167" s="180">
        <v>48.749400000000001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197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3" t="s">
        <v>675</v>
      </c>
      <c r="D168" s="179"/>
      <c r="E168" s="180">
        <v>54.347999999999999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197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3" t="s">
        <v>671</v>
      </c>
      <c r="D169" s="179"/>
      <c r="E169" s="180">
        <v>4.8600000000000003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197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83" t="s">
        <v>672</v>
      </c>
      <c r="D170" s="179"/>
      <c r="E170" s="180">
        <v>1.44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197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84" t="s">
        <v>220</v>
      </c>
      <c r="D171" s="181"/>
      <c r="E171" s="182">
        <v>210.76740000000001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197</v>
      </c>
      <c r="AH171" s="147">
        <v>1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83" t="s">
        <v>676</v>
      </c>
      <c r="D172" s="179"/>
      <c r="E172" s="180">
        <v>92.07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197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3" t="s">
        <v>668</v>
      </c>
      <c r="D173" s="179"/>
      <c r="E173" s="180">
        <v>9.3000000000000007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197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83" t="s">
        <v>669</v>
      </c>
      <c r="D174" s="179"/>
      <c r="E174" s="180">
        <v>48.749400000000001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197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3" t="s">
        <v>675</v>
      </c>
      <c r="D175" s="179"/>
      <c r="E175" s="180">
        <v>54.347999999999999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197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83" t="s">
        <v>671</v>
      </c>
      <c r="D176" s="179"/>
      <c r="E176" s="180">
        <v>4.8600000000000003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197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83" t="s">
        <v>672</v>
      </c>
      <c r="D177" s="179"/>
      <c r="E177" s="180">
        <v>1.44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197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84" t="s">
        <v>220</v>
      </c>
      <c r="D178" s="181"/>
      <c r="E178" s="182">
        <v>210.76740000000001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197</v>
      </c>
      <c r="AH178" s="147">
        <v>1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83" t="s">
        <v>677</v>
      </c>
      <c r="D179" s="179"/>
      <c r="E179" s="180">
        <v>92.07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197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83" t="s">
        <v>668</v>
      </c>
      <c r="D180" s="179"/>
      <c r="E180" s="180">
        <v>9.3000000000000007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197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83" t="s">
        <v>669</v>
      </c>
      <c r="D181" s="179"/>
      <c r="E181" s="180">
        <v>48.749400000000001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197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83" t="s">
        <v>675</v>
      </c>
      <c r="D182" s="179"/>
      <c r="E182" s="180">
        <v>54.347999999999999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197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3" t="s">
        <v>671</v>
      </c>
      <c r="D183" s="179"/>
      <c r="E183" s="180">
        <v>4.8600000000000003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197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83" t="s">
        <v>672</v>
      </c>
      <c r="D184" s="179"/>
      <c r="E184" s="180">
        <v>1.44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197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4" t="s">
        <v>220</v>
      </c>
      <c r="D185" s="181"/>
      <c r="E185" s="182">
        <v>210.76740000000001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197</v>
      </c>
      <c r="AH185" s="147">
        <v>1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243"/>
      <c r="D186" s="244"/>
      <c r="E186" s="244"/>
      <c r="F186" s="244"/>
      <c r="G186" s="244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163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66">
        <v>12</v>
      </c>
      <c r="B187" s="167" t="s">
        <v>334</v>
      </c>
      <c r="C187" s="175" t="s">
        <v>335</v>
      </c>
      <c r="D187" s="168" t="s">
        <v>189</v>
      </c>
      <c r="E187" s="169">
        <v>235.39500000000001</v>
      </c>
      <c r="F187" s="170"/>
      <c r="G187" s="171">
        <f>ROUND(E187*F187,2)</f>
        <v>0</v>
      </c>
      <c r="H187" s="170"/>
      <c r="I187" s="171">
        <f>ROUND(E187*H187,2)</f>
        <v>0</v>
      </c>
      <c r="J187" s="170"/>
      <c r="K187" s="171">
        <f>ROUND(E187*J187,2)</f>
        <v>0</v>
      </c>
      <c r="L187" s="171">
        <v>21</v>
      </c>
      <c r="M187" s="171">
        <f>G187*(1+L187/100)</f>
        <v>0</v>
      </c>
      <c r="N187" s="169">
        <v>0</v>
      </c>
      <c r="O187" s="169">
        <f>ROUND(E187*N187,2)</f>
        <v>0</v>
      </c>
      <c r="P187" s="169">
        <v>4.4999999999999998E-2</v>
      </c>
      <c r="Q187" s="169">
        <f>ROUND(E187*P187,2)</f>
        <v>10.59</v>
      </c>
      <c r="R187" s="171" t="s">
        <v>190</v>
      </c>
      <c r="S187" s="171" t="s">
        <v>156</v>
      </c>
      <c r="T187" s="172" t="s">
        <v>191</v>
      </c>
      <c r="U187" s="157">
        <v>0.13</v>
      </c>
      <c r="V187" s="157">
        <f>ROUND(E187*U187,2)</f>
        <v>30.6</v>
      </c>
      <c r="W187" s="157"/>
      <c r="X187" s="157" t="s">
        <v>192</v>
      </c>
      <c r="Y187" s="157" t="s">
        <v>159</v>
      </c>
      <c r="Z187" s="147"/>
      <c r="AA187" s="147"/>
      <c r="AB187" s="147"/>
      <c r="AC187" s="147"/>
      <c r="AD187" s="147"/>
      <c r="AE187" s="147"/>
      <c r="AF187" s="147"/>
      <c r="AG187" s="147" t="s">
        <v>193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252" t="s">
        <v>336</v>
      </c>
      <c r="D188" s="253"/>
      <c r="E188" s="253"/>
      <c r="F188" s="253"/>
      <c r="G188" s="253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195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183" t="s">
        <v>678</v>
      </c>
      <c r="D189" s="179"/>
      <c r="E189" s="180"/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197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83" t="s">
        <v>679</v>
      </c>
      <c r="D190" s="179"/>
      <c r="E190" s="180">
        <v>240.345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197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3" t="s">
        <v>680</v>
      </c>
      <c r="D191" s="179"/>
      <c r="E191" s="180">
        <v>-4.95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197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243"/>
      <c r="D192" s="244"/>
      <c r="E192" s="244"/>
      <c r="F192" s="244"/>
      <c r="G192" s="244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163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66">
        <v>13</v>
      </c>
      <c r="B193" s="167" t="s">
        <v>340</v>
      </c>
      <c r="C193" s="175" t="s">
        <v>341</v>
      </c>
      <c r="D193" s="168" t="s">
        <v>189</v>
      </c>
      <c r="E193" s="169">
        <v>78.319999999999993</v>
      </c>
      <c r="F193" s="170"/>
      <c r="G193" s="171">
        <f>ROUND(E193*F193,2)</f>
        <v>0</v>
      </c>
      <c r="H193" s="170"/>
      <c r="I193" s="171">
        <f>ROUND(E193*H193,2)</f>
        <v>0</v>
      </c>
      <c r="J193" s="170"/>
      <c r="K193" s="171">
        <f>ROUND(E193*J193,2)</f>
        <v>0</v>
      </c>
      <c r="L193" s="171">
        <v>21</v>
      </c>
      <c r="M193" s="171">
        <f>G193*(1+L193/100)</f>
        <v>0</v>
      </c>
      <c r="N193" s="169">
        <v>0</v>
      </c>
      <c r="O193" s="169">
        <f>ROUND(E193*N193,2)</f>
        <v>0</v>
      </c>
      <c r="P193" s="169">
        <v>0.02</v>
      </c>
      <c r="Q193" s="169">
        <f>ROUND(E193*P193,2)</f>
        <v>1.57</v>
      </c>
      <c r="R193" s="171" t="s">
        <v>190</v>
      </c>
      <c r="S193" s="171" t="s">
        <v>156</v>
      </c>
      <c r="T193" s="172" t="s">
        <v>191</v>
      </c>
      <c r="U193" s="157">
        <v>0.15</v>
      </c>
      <c r="V193" s="157">
        <f>ROUND(E193*U193,2)</f>
        <v>11.75</v>
      </c>
      <c r="W193" s="157"/>
      <c r="X193" s="157" t="s">
        <v>192</v>
      </c>
      <c r="Y193" s="157" t="s">
        <v>159</v>
      </c>
      <c r="Z193" s="147"/>
      <c r="AA193" s="147"/>
      <c r="AB193" s="147"/>
      <c r="AC193" s="147"/>
      <c r="AD193" s="147"/>
      <c r="AE193" s="147"/>
      <c r="AF193" s="147"/>
      <c r="AG193" s="147" t="s">
        <v>193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252" t="s">
        <v>336</v>
      </c>
      <c r="D194" s="253"/>
      <c r="E194" s="253"/>
      <c r="F194" s="253"/>
      <c r="G194" s="253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195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83" t="s">
        <v>681</v>
      </c>
      <c r="D195" s="179"/>
      <c r="E195" s="180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197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3" t="s">
        <v>682</v>
      </c>
      <c r="D196" s="179"/>
      <c r="E196" s="180">
        <v>16.36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197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3" t="s">
        <v>683</v>
      </c>
      <c r="D197" s="179"/>
      <c r="E197" s="180">
        <v>3.22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197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4" t="s">
        <v>220</v>
      </c>
      <c r="D198" s="181"/>
      <c r="E198" s="182">
        <v>19.579999999999998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197</v>
      </c>
      <c r="AH198" s="147">
        <v>1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3" t="s">
        <v>684</v>
      </c>
      <c r="D199" s="179"/>
      <c r="E199" s="180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197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83" t="s">
        <v>682</v>
      </c>
      <c r="D200" s="179"/>
      <c r="E200" s="180">
        <v>16.36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197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83" t="s">
        <v>683</v>
      </c>
      <c r="D201" s="179"/>
      <c r="E201" s="180">
        <v>3.22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197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4" t="s">
        <v>220</v>
      </c>
      <c r="D202" s="181"/>
      <c r="E202" s="182">
        <v>19.579999999999998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197</v>
      </c>
      <c r="AH202" s="147">
        <v>1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3" t="s">
        <v>685</v>
      </c>
      <c r="D203" s="179"/>
      <c r="E203" s="180"/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197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3" t="s">
        <v>682</v>
      </c>
      <c r="D204" s="179"/>
      <c r="E204" s="180">
        <v>16.36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197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3" t="s">
        <v>683</v>
      </c>
      <c r="D205" s="179"/>
      <c r="E205" s="180">
        <v>3.22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197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4" t="s">
        <v>220</v>
      </c>
      <c r="D206" s="181"/>
      <c r="E206" s="182">
        <v>19.579999999999998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197</v>
      </c>
      <c r="AH206" s="147">
        <v>1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83" t="s">
        <v>686</v>
      </c>
      <c r="D207" s="179"/>
      <c r="E207" s="180"/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197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83" t="s">
        <v>682</v>
      </c>
      <c r="D208" s="179"/>
      <c r="E208" s="180">
        <v>16.36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197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83" t="s">
        <v>683</v>
      </c>
      <c r="D209" s="179"/>
      <c r="E209" s="180">
        <v>3.22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197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84" t="s">
        <v>220</v>
      </c>
      <c r="D210" s="181"/>
      <c r="E210" s="182">
        <v>19.579999999999998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197</v>
      </c>
      <c r="AH210" s="147">
        <v>1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243"/>
      <c r="D211" s="244"/>
      <c r="E211" s="244"/>
      <c r="F211" s="244"/>
      <c r="G211" s="244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163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66">
        <v>14</v>
      </c>
      <c r="B212" s="167" t="s">
        <v>346</v>
      </c>
      <c r="C212" s="175" t="s">
        <v>347</v>
      </c>
      <c r="D212" s="168" t="s">
        <v>202</v>
      </c>
      <c r="E212" s="169">
        <v>22.617750000000001</v>
      </c>
      <c r="F212" s="170"/>
      <c r="G212" s="171">
        <f>ROUND(E212*F212,2)</f>
        <v>0</v>
      </c>
      <c r="H212" s="170"/>
      <c r="I212" s="171">
        <f>ROUND(E212*H212,2)</f>
        <v>0</v>
      </c>
      <c r="J212" s="170"/>
      <c r="K212" s="171">
        <f>ROUND(E212*J212,2)</f>
        <v>0</v>
      </c>
      <c r="L212" s="171">
        <v>21</v>
      </c>
      <c r="M212" s="171">
        <f>G212*(1+L212/100)</f>
        <v>0</v>
      </c>
      <c r="N212" s="169">
        <v>0</v>
      </c>
      <c r="O212" s="169">
        <f>ROUND(E212*N212,2)</f>
        <v>0</v>
      </c>
      <c r="P212" s="169">
        <v>1.4</v>
      </c>
      <c r="Q212" s="169">
        <f>ROUND(E212*P212,2)</f>
        <v>31.66</v>
      </c>
      <c r="R212" s="171" t="s">
        <v>190</v>
      </c>
      <c r="S212" s="171" t="s">
        <v>156</v>
      </c>
      <c r="T212" s="172" t="s">
        <v>191</v>
      </c>
      <c r="U212" s="157">
        <v>0.88</v>
      </c>
      <c r="V212" s="157">
        <f>ROUND(E212*U212,2)</f>
        <v>19.899999999999999</v>
      </c>
      <c r="W212" s="157"/>
      <c r="X212" s="157" t="s">
        <v>192</v>
      </c>
      <c r="Y212" s="157" t="s">
        <v>159</v>
      </c>
      <c r="Z212" s="147"/>
      <c r="AA212" s="147"/>
      <c r="AB212" s="147"/>
      <c r="AC212" s="147"/>
      <c r="AD212" s="147"/>
      <c r="AE212" s="147"/>
      <c r="AF212" s="147"/>
      <c r="AG212" s="147" t="s">
        <v>193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183" t="s">
        <v>687</v>
      </c>
      <c r="D213" s="179"/>
      <c r="E213" s="180"/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197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183" t="s">
        <v>688</v>
      </c>
      <c r="D214" s="179"/>
      <c r="E214" s="180">
        <v>8.4719999999999995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197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83" t="s">
        <v>689</v>
      </c>
      <c r="D215" s="179"/>
      <c r="E215" s="180">
        <v>2.3759999999999999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197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84" t="s">
        <v>220</v>
      </c>
      <c r="D216" s="181"/>
      <c r="E216" s="182">
        <v>10.848000000000001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197</v>
      </c>
      <c r="AH216" s="147">
        <v>1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83" t="s">
        <v>678</v>
      </c>
      <c r="D217" s="179"/>
      <c r="E217" s="180"/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197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83" t="s">
        <v>690</v>
      </c>
      <c r="D218" s="179"/>
      <c r="E218" s="180">
        <v>12.017250000000001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197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83" t="s">
        <v>691</v>
      </c>
      <c r="D219" s="179"/>
      <c r="E219" s="180">
        <v>-0.2475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197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84" t="s">
        <v>220</v>
      </c>
      <c r="D220" s="181"/>
      <c r="E220" s="182">
        <v>11.76975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197</v>
      </c>
      <c r="AH220" s="147">
        <v>1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243"/>
      <c r="D221" s="244"/>
      <c r="E221" s="244"/>
      <c r="F221" s="244"/>
      <c r="G221" s="244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163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66">
        <v>15</v>
      </c>
      <c r="B222" s="167" t="s">
        <v>359</v>
      </c>
      <c r="C222" s="175" t="s">
        <v>360</v>
      </c>
      <c r="D222" s="168" t="s">
        <v>361</v>
      </c>
      <c r="E222" s="169">
        <v>47.59</v>
      </c>
      <c r="F222" s="170"/>
      <c r="G222" s="171">
        <f>ROUND(E222*F222,2)</f>
        <v>0</v>
      </c>
      <c r="H222" s="170"/>
      <c r="I222" s="171">
        <f>ROUND(E222*H222,2)</f>
        <v>0</v>
      </c>
      <c r="J222" s="170"/>
      <c r="K222" s="171">
        <f>ROUND(E222*J222,2)</f>
        <v>0</v>
      </c>
      <c r="L222" s="171">
        <v>21</v>
      </c>
      <c r="M222" s="171">
        <f>G222*(1+L222/100)</f>
        <v>0</v>
      </c>
      <c r="N222" s="169">
        <v>0</v>
      </c>
      <c r="O222" s="169">
        <f>ROUND(E222*N222,2)</f>
        <v>0</v>
      </c>
      <c r="P222" s="169">
        <v>0.108</v>
      </c>
      <c r="Q222" s="169">
        <f>ROUND(E222*P222,2)</f>
        <v>5.14</v>
      </c>
      <c r="R222" s="171" t="s">
        <v>190</v>
      </c>
      <c r="S222" s="171" t="s">
        <v>156</v>
      </c>
      <c r="T222" s="172" t="s">
        <v>191</v>
      </c>
      <c r="U222" s="157">
        <v>1.35</v>
      </c>
      <c r="V222" s="157">
        <f>ROUND(E222*U222,2)</f>
        <v>64.25</v>
      </c>
      <c r="W222" s="157"/>
      <c r="X222" s="157" t="s">
        <v>192</v>
      </c>
      <c r="Y222" s="157" t="s">
        <v>159</v>
      </c>
      <c r="Z222" s="147"/>
      <c r="AA222" s="147"/>
      <c r="AB222" s="147"/>
      <c r="AC222" s="147"/>
      <c r="AD222" s="147"/>
      <c r="AE222" s="147"/>
      <c r="AF222" s="147"/>
      <c r="AG222" s="147" t="s">
        <v>193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183" t="s">
        <v>692</v>
      </c>
      <c r="D223" s="179"/>
      <c r="E223" s="180">
        <v>47.59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197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243"/>
      <c r="D224" s="244"/>
      <c r="E224" s="244"/>
      <c r="F224" s="244"/>
      <c r="G224" s="244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163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66">
        <v>16</v>
      </c>
      <c r="B225" s="167" t="s">
        <v>363</v>
      </c>
      <c r="C225" s="175" t="s">
        <v>364</v>
      </c>
      <c r="D225" s="168" t="s">
        <v>297</v>
      </c>
      <c r="E225" s="169">
        <v>124</v>
      </c>
      <c r="F225" s="170"/>
      <c r="G225" s="171">
        <f>ROUND(E225*F225,2)</f>
        <v>0</v>
      </c>
      <c r="H225" s="170"/>
      <c r="I225" s="171">
        <f>ROUND(E225*H225,2)</f>
        <v>0</v>
      </c>
      <c r="J225" s="170"/>
      <c r="K225" s="171">
        <f>ROUND(E225*J225,2)</f>
        <v>0</v>
      </c>
      <c r="L225" s="171">
        <v>21</v>
      </c>
      <c r="M225" s="171">
        <f>G225*(1+L225/100)</f>
        <v>0</v>
      </c>
      <c r="N225" s="169">
        <v>0</v>
      </c>
      <c r="O225" s="169">
        <f>ROUND(E225*N225,2)</f>
        <v>0</v>
      </c>
      <c r="P225" s="169">
        <v>0</v>
      </c>
      <c r="Q225" s="169">
        <f>ROUND(E225*P225,2)</f>
        <v>0</v>
      </c>
      <c r="R225" s="171" t="s">
        <v>190</v>
      </c>
      <c r="S225" s="171" t="s">
        <v>156</v>
      </c>
      <c r="T225" s="172" t="s">
        <v>191</v>
      </c>
      <c r="U225" s="157">
        <v>0.03</v>
      </c>
      <c r="V225" s="157">
        <f>ROUND(E225*U225,2)</f>
        <v>3.72</v>
      </c>
      <c r="W225" s="157"/>
      <c r="X225" s="157" t="s">
        <v>192</v>
      </c>
      <c r="Y225" s="157" t="s">
        <v>159</v>
      </c>
      <c r="Z225" s="147"/>
      <c r="AA225" s="147"/>
      <c r="AB225" s="147"/>
      <c r="AC225" s="147"/>
      <c r="AD225" s="147"/>
      <c r="AE225" s="147"/>
      <c r="AF225" s="147"/>
      <c r="AG225" s="147" t="s">
        <v>193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252" t="s">
        <v>365</v>
      </c>
      <c r="D226" s="253"/>
      <c r="E226" s="253"/>
      <c r="F226" s="253"/>
      <c r="G226" s="253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195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183" t="s">
        <v>693</v>
      </c>
      <c r="D227" s="179"/>
      <c r="E227" s="180">
        <v>27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197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83" t="s">
        <v>694</v>
      </c>
      <c r="D228" s="179"/>
      <c r="E228" s="180">
        <v>31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197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83" t="s">
        <v>695</v>
      </c>
      <c r="D229" s="179"/>
      <c r="E229" s="180">
        <v>31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197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83" t="s">
        <v>696</v>
      </c>
      <c r="D230" s="179"/>
      <c r="E230" s="180">
        <v>35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197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243"/>
      <c r="D231" s="244"/>
      <c r="E231" s="244"/>
      <c r="F231" s="244"/>
      <c r="G231" s="244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163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66">
        <v>17</v>
      </c>
      <c r="B232" s="167" t="s">
        <v>368</v>
      </c>
      <c r="C232" s="175" t="s">
        <v>369</v>
      </c>
      <c r="D232" s="168" t="s">
        <v>297</v>
      </c>
      <c r="E232" s="169">
        <v>65</v>
      </c>
      <c r="F232" s="170"/>
      <c r="G232" s="171">
        <f>ROUND(E232*F232,2)</f>
        <v>0</v>
      </c>
      <c r="H232" s="170"/>
      <c r="I232" s="171">
        <f>ROUND(E232*H232,2)</f>
        <v>0</v>
      </c>
      <c r="J232" s="170"/>
      <c r="K232" s="171">
        <f>ROUND(E232*J232,2)</f>
        <v>0</v>
      </c>
      <c r="L232" s="171">
        <v>21</v>
      </c>
      <c r="M232" s="171">
        <f>G232*(1+L232/100)</f>
        <v>0</v>
      </c>
      <c r="N232" s="169">
        <v>0</v>
      </c>
      <c r="O232" s="169">
        <f>ROUND(E232*N232,2)</f>
        <v>0</v>
      </c>
      <c r="P232" s="169">
        <v>0</v>
      </c>
      <c r="Q232" s="169">
        <f>ROUND(E232*P232,2)</f>
        <v>0</v>
      </c>
      <c r="R232" s="171" t="s">
        <v>190</v>
      </c>
      <c r="S232" s="171" t="s">
        <v>156</v>
      </c>
      <c r="T232" s="172" t="s">
        <v>191</v>
      </c>
      <c r="U232" s="157">
        <v>0.05</v>
      </c>
      <c r="V232" s="157">
        <f>ROUND(E232*U232,2)</f>
        <v>3.25</v>
      </c>
      <c r="W232" s="157"/>
      <c r="X232" s="157" t="s">
        <v>192</v>
      </c>
      <c r="Y232" s="157" t="s">
        <v>159</v>
      </c>
      <c r="Z232" s="147"/>
      <c r="AA232" s="147"/>
      <c r="AB232" s="147"/>
      <c r="AC232" s="147"/>
      <c r="AD232" s="147"/>
      <c r="AE232" s="147"/>
      <c r="AF232" s="147"/>
      <c r="AG232" s="147" t="s">
        <v>193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252" t="s">
        <v>365</v>
      </c>
      <c r="D233" s="253"/>
      <c r="E233" s="253"/>
      <c r="F233" s="253"/>
      <c r="G233" s="253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195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183" t="s">
        <v>697</v>
      </c>
      <c r="D234" s="179"/>
      <c r="E234" s="180">
        <v>13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197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83" t="s">
        <v>698</v>
      </c>
      <c r="D235" s="179"/>
      <c r="E235" s="180">
        <v>13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197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83" t="s">
        <v>699</v>
      </c>
      <c r="D236" s="179"/>
      <c r="E236" s="180">
        <v>13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197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183" t="s">
        <v>700</v>
      </c>
      <c r="D237" s="179"/>
      <c r="E237" s="180">
        <v>13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197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83" t="s">
        <v>701</v>
      </c>
      <c r="D238" s="179"/>
      <c r="E238" s="180">
        <v>13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197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243"/>
      <c r="D239" s="244"/>
      <c r="E239" s="244"/>
      <c r="F239" s="244"/>
      <c r="G239" s="244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163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66">
        <v>18</v>
      </c>
      <c r="B240" s="167" t="s">
        <v>375</v>
      </c>
      <c r="C240" s="175" t="s">
        <v>376</v>
      </c>
      <c r="D240" s="168" t="s">
        <v>297</v>
      </c>
      <c r="E240" s="169">
        <v>2</v>
      </c>
      <c r="F240" s="170"/>
      <c r="G240" s="171">
        <f>ROUND(E240*F240,2)</f>
        <v>0</v>
      </c>
      <c r="H240" s="170"/>
      <c r="I240" s="171">
        <f>ROUND(E240*H240,2)</f>
        <v>0</v>
      </c>
      <c r="J240" s="170"/>
      <c r="K240" s="171">
        <f>ROUND(E240*J240,2)</f>
        <v>0</v>
      </c>
      <c r="L240" s="171">
        <v>21</v>
      </c>
      <c r="M240" s="171">
        <f>G240*(1+L240/100)</f>
        <v>0</v>
      </c>
      <c r="N240" s="169">
        <v>0</v>
      </c>
      <c r="O240" s="169">
        <f>ROUND(E240*N240,2)</f>
        <v>0</v>
      </c>
      <c r="P240" s="169">
        <v>0</v>
      </c>
      <c r="Q240" s="169">
        <f>ROUND(E240*P240,2)</f>
        <v>0</v>
      </c>
      <c r="R240" s="171" t="s">
        <v>190</v>
      </c>
      <c r="S240" s="171" t="s">
        <v>156</v>
      </c>
      <c r="T240" s="172" t="s">
        <v>191</v>
      </c>
      <c r="U240" s="157">
        <v>0.09</v>
      </c>
      <c r="V240" s="157">
        <f>ROUND(E240*U240,2)</f>
        <v>0.18</v>
      </c>
      <c r="W240" s="157"/>
      <c r="X240" s="157" t="s">
        <v>192</v>
      </c>
      <c r="Y240" s="157" t="s">
        <v>159</v>
      </c>
      <c r="Z240" s="147"/>
      <c r="AA240" s="147"/>
      <c r="AB240" s="147"/>
      <c r="AC240" s="147"/>
      <c r="AD240" s="147"/>
      <c r="AE240" s="147"/>
      <c r="AF240" s="147"/>
      <c r="AG240" s="147" t="s">
        <v>193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252" t="s">
        <v>365</v>
      </c>
      <c r="D241" s="253"/>
      <c r="E241" s="253"/>
      <c r="F241" s="253"/>
      <c r="G241" s="253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195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83" t="s">
        <v>702</v>
      </c>
      <c r="D242" s="179"/>
      <c r="E242" s="180">
        <v>2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197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243"/>
      <c r="D243" s="244"/>
      <c r="E243" s="244"/>
      <c r="F243" s="244"/>
      <c r="G243" s="244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163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66">
        <v>19</v>
      </c>
      <c r="B244" s="167" t="s">
        <v>377</v>
      </c>
      <c r="C244" s="175" t="s">
        <v>378</v>
      </c>
      <c r="D244" s="168" t="s">
        <v>189</v>
      </c>
      <c r="E244" s="169">
        <v>8.85</v>
      </c>
      <c r="F244" s="170"/>
      <c r="G244" s="171">
        <f>ROUND(E244*F244,2)</f>
        <v>0</v>
      </c>
      <c r="H244" s="170"/>
      <c r="I244" s="171">
        <f>ROUND(E244*H244,2)</f>
        <v>0</v>
      </c>
      <c r="J244" s="170"/>
      <c r="K244" s="171">
        <f>ROUND(E244*J244,2)</f>
        <v>0</v>
      </c>
      <c r="L244" s="171">
        <v>21</v>
      </c>
      <c r="M244" s="171">
        <f>G244*(1+L244/100)</f>
        <v>0</v>
      </c>
      <c r="N244" s="169">
        <v>2.1900000000000001E-3</v>
      </c>
      <c r="O244" s="169">
        <f>ROUND(E244*N244,2)</f>
        <v>0.02</v>
      </c>
      <c r="P244" s="169">
        <v>7.4999999999999997E-2</v>
      </c>
      <c r="Q244" s="169">
        <f>ROUND(E244*P244,2)</f>
        <v>0.66</v>
      </c>
      <c r="R244" s="171" t="s">
        <v>190</v>
      </c>
      <c r="S244" s="171" t="s">
        <v>156</v>
      </c>
      <c r="T244" s="172" t="s">
        <v>191</v>
      </c>
      <c r="U244" s="157">
        <v>0.96</v>
      </c>
      <c r="V244" s="157">
        <f>ROUND(E244*U244,2)</f>
        <v>8.5</v>
      </c>
      <c r="W244" s="157"/>
      <c r="X244" s="157" t="s">
        <v>192</v>
      </c>
      <c r="Y244" s="157" t="s">
        <v>159</v>
      </c>
      <c r="Z244" s="147"/>
      <c r="AA244" s="147"/>
      <c r="AB244" s="147"/>
      <c r="AC244" s="147"/>
      <c r="AD244" s="147"/>
      <c r="AE244" s="147"/>
      <c r="AF244" s="147"/>
      <c r="AG244" s="147" t="s">
        <v>193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252" t="s">
        <v>277</v>
      </c>
      <c r="D245" s="253"/>
      <c r="E245" s="253"/>
      <c r="F245" s="253"/>
      <c r="G245" s="253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195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183" t="s">
        <v>703</v>
      </c>
      <c r="D246" s="179"/>
      <c r="E246" s="180">
        <v>1.8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197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83" t="s">
        <v>704</v>
      </c>
      <c r="D247" s="179"/>
      <c r="E247" s="180">
        <v>1.8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197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83" t="s">
        <v>705</v>
      </c>
      <c r="D248" s="179"/>
      <c r="E248" s="180">
        <v>1.8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197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83" t="s">
        <v>706</v>
      </c>
      <c r="D249" s="179"/>
      <c r="E249" s="180">
        <v>3.45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197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243"/>
      <c r="D250" s="244"/>
      <c r="E250" s="244"/>
      <c r="F250" s="244"/>
      <c r="G250" s="244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163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66">
        <v>20</v>
      </c>
      <c r="B251" s="167" t="s">
        <v>380</v>
      </c>
      <c r="C251" s="175" t="s">
        <v>381</v>
      </c>
      <c r="D251" s="168" t="s">
        <v>189</v>
      </c>
      <c r="E251" s="169">
        <v>63.36</v>
      </c>
      <c r="F251" s="170"/>
      <c r="G251" s="171">
        <f>ROUND(E251*F251,2)</f>
        <v>0</v>
      </c>
      <c r="H251" s="170"/>
      <c r="I251" s="171">
        <f>ROUND(E251*H251,2)</f>
        <v>0</v>
      </c>
      <c r="J251" s="170"/>
      <c r="K251" s="171">
        <f>ROUND(E251*J251,2)</f>
        <v>0</v>
      </c>
      <c r="L251" s="171">
        <v>21</v>
      </c>
      <c r="M251" s="171">
        <f>G251*(1+L251/100)</f>
        <v>0</v>
      </c>
      <c r="N251" s="169">
        <v>1E-3</v>
      </c>
      <c r="O251" s="169">
        <f>ROUND(E251*N251,2)</f>
        <v>0.06</v>
      </c>
      <c r="P251" s="169">
        <v>6.2E-2</v>
      </c>
      <c r="Q251" s="169">
        <f>ROUND(E251*P251,2)</f>
        <v>3.93</v>
      </c>
      <c r="R251" s="171" t="s">
        <v>190</v>
      </c>
      <c r="S251" s="171" t="s">
        <v>156</v>
      </c>
      <c r="T251" s="172" t="s">
        <v>191</v>
      </c>
      <c r="U251" s="157">
        <v>0.61</v>
      </c>
      <c r="V251" s="157">
        <f>ROUND(E251*U251,2)</f>
        <v>38.65</v>
      </c>
      <c r="W251" s="157"/>
      <c r="X251" s="157" t="s">
        <v>192</v>
      </c>
      <c r="Y251" s="157" t="s">
        <v>159</v>
      </c>
      <c r="Z251" s="147"/>
      <c r="AA251" s="147"/>
      <c r="AB251" s="147"/>
      <c r="AC251" s="147"/>
      <c r="AD251" s="147"/>
      <c r="AE251" s="147"/>
      <c r="AF251" s="147"/>
      <c r="AG251" s="147" t="s">
        <v>193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 x14ac:dyDescent="0.2">
      <c r="A252" s="154"/>
      <c r="B252" s="155"/>
      <c r="C252" s="252" t="s">
        <v>277</v>
      </c>
      <c r="D252" s="253"/>
      <c r="E252" s="253"/>
      <c r="F252" s="253"/>
      <c r="G252" s="253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195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183" t="s">
        <v>707</v>
      </c>
      <c r="D253" s="179"/>
      <c r="E253" s="180">
        <v>21.12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197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83" t="s">
        <v>708</v>
      </c>
      <c r="D254" s="179"/>
      <c r="E254" s="180">
        <v>21.12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197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83" t="s">
        <v>709</v>
      </c>
      <c r="D255" s="179"/>
      <c r="E255" s="180">
        <v>21.12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197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243"/>
      <c r="D256" s="244"/>
      <c r="E256" s="244"/>
      <c r="F256" s="244"/>
      <c r="G256" s="244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163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66">
        <v>21</v>
      </c>
      <c r="B257" s="167" t="s">
        <v>383</v>
      </c>
      <c r="C257" s="175" t="s">
        <v>384</v>
      </c>
      <c r="D257" s="168" t="s">
        <v>189</v>
      </c>
      <c r="E257" s="169">
        <v>39.6</v>
      </c>
      <c r="F257" s="170"/>
      <c r="G257" s="171">
        <f>ROUND(E257*F257,2)</f>
        <v>0</v>
      </c>
      <c r="H257" s="170"/>
      <c r="I257" s="171">
        <f>ROUND(E257*H257,2)</f>
        <v>0</v>
      </c>
      <c r="J257" s="170"/>
      <c r="K257" s="171">
        <f>ROUND(E257*J257,2)</f>
        <v>0</v>
      </c>
      <c r="L257" s="171">
        <v>21</v>
      </c>
      <c r="M257" s="171">
        <f>G257*(1+L257/100)</f>
        <v>0</v>
      </c>
      <c r="N257" s="169">
        <v>9.2000000000000003E-4</v>
      </c>
      <c r="O257" s="169">
        <f>ROUND(E257*N257,2)</f>
        <v>0.04</v>
      </c>
      <c r="P257" s="169">
        <v>5.3999999999999999E-2</v>
      </c>
      <c r="Q257" s="169">
        <f>ROUND(E257*P257,2)</f>
        <v>2.14</v>
      </c>
      <c r="R257" s="171" t="s">
        <v>190</v>
      </c>
      <c r="S257" s="171" t="s">
        <v>156</v>
      </c>
      <c r="T257" s="172" t="s">
        <v>191</v>
      </c>
      <c r="U257" s="157">
        <v>0.47</v>
      </c>
      <c r="V257" s="157">
        <f>ROUND(E257*U257,2)</f>
        <v>18.61</v>
      </c>
      <c r="W257" s="157"/>
      <c r="X257" s="157" t="s">
        <v>192</v>
      </c>
      <c r="Y257" s="157" t="s">
        <v>159</v>
      </c>
      <c r="Z257" s="147"/>
      <c r="AA257" s="147"/>
      <c r="AB257" s="147"/>
      <c r="AC257" s="147"/>
      <c r="AD257" s="147"/>
      <c r="AE257" s="147"/>
      <c r="AF257" s="147"/>
      <c r="AG257" s="147" t="s">
        <v>193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">
      <c r="A258" s="154"/>
      <c r="B258" s="155"/>
      <c r="C258" s="252" t="s">
        <v>277</v>
      </c>
      <c r="D258" s="253"/>
      <c r="E258" s="253"/>
      <c r="F258" s="253"/>
      <c r="G258" s="253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195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183" t="s">
        <v>710</v>
      </c>
      <c r="D259" s="179"/>
      <c r="E259" s="180">
        <v>26.4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197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83" t="s">
        <v>711</v>
      </c>
      <c r="D260" s="179"/>
      <c r="E260" s="180">
        <v>4.4000000000000004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197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83" t="s">
        <v>712</v>
      </c>
      <c r="D261" s="179"/>
      <c r="E261" s="180">
        <v>4.4000000000000004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197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83" t="s">
        <v>713</v>
      </c>
      <c r="D262" s="179"/>
      <c r="E262" s="180">
        <v>4.4000000000000004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197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243"/>
      <c r="D263" s="244"/>
      <c r="E263" s="244"/>
      <c r="F263" s="244"/>
      <c r="G263" s="244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163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66">
        <v>22</v>
      </c>
      <c r="B264" s="167" t="s">
        <v>386</v>
      </c>
      <c r="C264" s="175" t="s">
        <v>387</v>
      </c>
      <c r="D264" s="168" t="s">
        <v>189</v>
      </c>
      <c r="E264" s="169">
        <v>51.2</v>
      </c>
      <c r="F264" s="170"/>
      <c r="G264" s="171">
        <f>ROUND(E264*F264,2)</f>
        <v>0</v>
      </c>
      <c r="H264" s="170"/>
      <c r="I264" s="171">
        <f>ROUND(E264*H264,2)</f>
        <v>0</v>
      </c>
      <c r="J264" s="170"/>
      <c r="K264" s="171">
        <f>ROUND(E264*J264,2)</f>
        <v>0</v>
      </c>
      <c r="L264" s="171">
        <v>21</v>
      </c>
      <c r="M264" s="171">
        <f>G264*(1+L264/100)</f>
        <v>0</v>
      </c>
      <c r="N264" s="169">
        <v>1.17E-3</v>
      </c>
      <c r="O264" s="169">
        <f>ROUND(E264*N264,2)</f>
        <v>0.06</v>
      </c>
      <c r="P264" s="169">
        <v>8.7999999999999995E-2</v>
      </c>
      <c r="Q264" s="169">
        <f>ROUND(E264*P264,2)</f>
        <v>4.51</v>
      </c>
      <c r="R264" s="171" t="s">
        <v>190</v>
      </c>
      <c r="S264" s="171" t="s">
        <v>156</v>
      </c>
      <c r="T264" s="172" t="s">
        <v>191</v>
      </c>
      <c r="U264" s="157">
        <v>0.56000000000000005</v>
      </c>
      <c r="V264" s="157">
        <f>ROUND(E264*U264,2)</f>
        <v>28.67</v>
      </c>
      <c r="W264" s="157"/>
      <c r="X264" s="157" t="s">
        <v>192</v>
      </c>
      <c r="Y264" s="157" t="s">
        <v>159</v>
      </c>
      <c r="Z264" s="147"/>
      <c r="AA264" s="147"/>
      <c r="AB264" s="147"/>
      <c r="AC264" s="147"/>
      <c r="AD264" s="147"/>
      <c r="AE264" s="147"/>
      <c r="AF264" s="147"/>
      <c r="AG264" s="147" t="s">
        <v>193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252" t="s">
        <v>277</v>
      </c>
      <c r="D265" s="253"/>
      <c r="E265" s="253"/>
      <c r="F265" s="253"/>
      <c r="G265" s="253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195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 x14ac:dyDescent="0.2">
      <c r="A266" s="154"/>
      <c r="B266" s="155"/>
      <c r="C266" s="183" t="s">
        <v>714</v>
      </c>
      <c r="D266" s="179"/>
      <c r="E266" s="180">
        <v>12.8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197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83" t="s">
        <v>715</v>
      </c>
      <c r="D267" s="179"/>
      <c r="E267" s="180">
        <v>12.8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197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83" t="s">
        <v>716</v>
      </c>
      <c r="D268" s="179"/>
      <c r="E268" s="180">
        <v>12.8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197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83" t="s">
        <v>717</v>
      </c>
      <c r="D269" s="179"/>
      <c r="E269" s="180">
        <v>12.8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197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4"/>
      <c r="B270" s="155"/>
      <c r="C270" s="243"/>
      <c r="D270" s="244"/>
      <c r="E270" s="244"/>
      <c r="F270" s="244"/>
      <c r="G270" s="244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163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66">
        <v>23</v>
      </c>
      <c r="B271" s="167" t="s">
        <v>390</v>
      </c>
      <c r="C271" s="175" t="s">
        <v>391</v>
      </c>
      <c r="D271" s="168" t="s">
        <v>189</v>
      </c>
      <c r="E271" s="169">
        <v>6.4349999999999996</v>
      </c>
      <c r="F271" s="170"/>
      <c r="G271" s="171">
        <f>ROUND(E271*F271,2)</f>
        <v>0</v>
      </c>
      <c r="H271" s="170"/>
      <c r="I271" s="171">
        <f>ROUND(E271*H271,2)</f>
        <v>0</v>
      </c>
      <c r="J271" s="170"/>
      <c r="K271" s="171">
        <f>ROUND(E271*J271,2)</f>
        <v>0</v>
      </c>
      <c r="L271" s="171">
        <v>21</v>
      </c>
      <c r="M271" s="171">
        <f>G271*(1+L271/100)</f>
        <v>0</v>
      </c>
      <c r="N271" s="169">
        <v>1E-3</v>
      </c>
      <c r="O271" s="169">
        <f>ROUND(E271*N271,2)</f>
        <v>0.01</v>
      </c>
      <c r="P271" s="169">
        <v>6.7000000000000004E-2</v>
      </c>
      <c r="Q271" s="169">
        <f>ROUND(E271*P271,2)</f>
        <v>0.43</v>
      </c>
      <c r="R271" s="171" t="s">
        <v>190</v>
      </c>
      <c r="S271" s="171" t="s">
        <v>156</v>
      </c>
      <c r="T271" s="172" t="s">
        <v>191</v>
      </c>
      <c r="U271" s="157">
        <v>0.53</v>
      </c>
      <c r="V271" s="157">
        <f>ROUND(E271*U271,2)</f>
        <v>3.41</v>
      </c>
      <c r="W271" s="157"/>
      <c r="X271" s="157" t="s">
        <v>192</v>
      </c>
      <c r="Y271" s="157" t="s">
        <v>159</v>
      </c>
      <c r="Z271" s="147"/>
      <c r="AA271" s="147"/>
      <c r="AB271" s="147"/>
      <c r="AC271" s="147"/>
      <c r="AD271" s="147"/>
      <c r="AE271" s="147"/>
      <c r="AF271" s="147"/>
      <c r="AG271" s="147" t="s">
        <v>193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252" t="s">
        <v>277</v>
      </c>
      <c r="D272" s="253"/>
      <c r="E272" s="253"/>
      <c r="F272" s="253"/>
      <c r="G272" s="253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195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183" t="s">
        <v>718</v>
      </c>
      <c r="D273" s="179"/>
      <c r="E273" s="180">
        <v>6.4349999999999996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197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2" x14ac:dyDescent="0.2">
      <c r="A274" s="154"/>
      <c r="B274" s="155"/>
      <c r="C274" s="243"/>
      <c r="D274" s="244"/>
      <c r="E274" s="244"/>
      <c r="F274" s="244"/>
      <c r="G274" s="244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163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66">
        <v>24</v>
      </c>
      <c r="B275" s="167" t="s">
        <v>393</v>
      </c>
      <c r="C275" s="175" t="s">
        <v>394</v>
      </c>
      <c r="D275" s="168" t="s">
        <v>297</v>
      </c>
      <c r="E275" s="169">
        <v>11</v>
      </c>
      <c r="F275" s="170"/>
      <c r="G275" s="171">
        <f>ROUND(E275*F275,2)</f>
        <v>0</v>
      </c>
      <c r="H275" s="170"/>
      <c r="I275" s="171">
        <f>ROUND(E275*H275,2)</f>
        <v>0</v>
      </c>
      <c r="J275" s="170"/>
      <c r="K275" s="171">
        <f>ROUND(E275*J275,2)</f>
        <v>0</v>
      </c>
      <c r="L275" s="171">
        <v>21</v>
      </c>
      <c r="M275" s="171">
        <f>G275*(1+L275/100)</f>
        <v>0</v>
      </c>
      <c r="N275" s="169">
        <v>0</v>
      </c>
      <c r="O275" s="169">
        <f>ROUND(E275*N275,2)</f>
        <v>0</v>
      </c>
      <c r="P275" s="169">
        <v>0</v>
      </c>
      <c r="Q275" s="169">
        <f>ROUND(E275*P275,2)</f>
        <v>0</v>
      </c>
      <c r="R275" s="171" t="s">
        <v>190</v>
      </c>
      <c r="S275" s="171" t="s">
        <v>156</v>
      </c>
      <c r="T275" s="172" t="s">
        <v>191</v>
      </c>
      <c r="U275" s="157">
        <v>0.06</v>
      </c>
      <c r="V275" s="157">
        <f>ROUND(E275*U275,2)</f>
        <v>0.66</v>
      </c>
      <c r="W275" s="157"/>
      <c r="X275" s="157" t="s">
        <v>192</v>
      </c>
      <c r="Y275" s="157" t="s">
        <v>159</v>
      </c>
      <c r="Z275" s="147"/>
      <c r="AA275" s="147"/>
      <c r="AB275" s="147"/>
      <c r="AC275" s="147"/>
      <c r="AD275" s="147"/>
      <c r="AE275" s="147"/>
      <c r="AF275" s="147"/>
      <c r="AG275" s="147" t="s">
        <v>193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252" t="s">
        <v>395</v>
      </c>
      <c r="D276" s="253"/>
      <c r="E276" s="253"/>
      <c r="F276" s="253"/>
      <c r="G276" s="253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195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2" x14ac:dyDescent="0.2">
      <c r="A277" s="154"/>
      <c r="B277" s="155"/>
      <c r="C277" s="183" t="s">
        <v>719</v>
      </c>
      <c r="D277" s="179"/>
      <c r="E277" s="180">
        <v>11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197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2" x14ac:dyDescent="0.2">
      <c r="A278" s="154"/>
      <c r="B278" s="155"/>
      <c r="C278" s="243"/>
      <c r="D278" s="244"/>
      <c r="E278" s="244"/>
      <c r="F278" s="244"/>
      <c r="G278" s="244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163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33.75" outlineLevel="1" x14ac:dyDescent="0.2">
      <c r="A279" s="166">
        <v>25</v>
      </c>
      <c r="B279" s="167" t="s">
        <v>397</v>
      </c>
      <c r="C279" s="175" t="s">
        <v>398</v>
      </c>
      <c r="D279" s="168" t="s">
        <v>189</v>
      </c>
      <c r="E279" s="169">
        <v>5.45</v>
      </c>
      <c r="F279" s="170"/>
      <c r="G279" s="171">
        <f>ROUND(E279*F279,2)</f>
        <v>0</v>
      </c>
      <c r="H279" s="170"/>
      <c r="I279" s="171">
        <f>ROUND(E279*H279,2)</f>
        <v>0</v>
      </c>
      <c r="J279" s="170"/>
      <c r="K279" s="171">
        <f>ROUND(E279*J279,2)</f>
        <v>0</v>
      </c>
      <c r="L279" s="171">
        <v>21</v>
      </c>
      <c r="M279" s="171">
        <f>G279*(1+L279/100)</f>
        <v>0</v>
      </c>
      <c r="N279" s="169">
        <v>3.0400000000000002E-3</v>
      </c>
      <c r="O279" s="169">
        <f>ROUND(E279*N279,2)</f>
        <v>0.02</v>
      </c>
      <c r="P279" s="169">
        <v>6.5000000000000002E-2</v>
      </c>
      <c r="Q279" s="169">
        <f>ROUND(E279*P279,2)</f>
        <v>0.35</v>
      </c>
      <c r="R279" s="171" t="s">
        <v>190</v>
      </c>
      <c r="S279" s="171" t="s">
        <v>156</v>
      </c>
      <c r="T279" s="172" t="s">
        <v>191</v>
      </c>
      <c r="U279" s="157">
        <v>0.91</v>
      </c>
      <c r="V279" s="157">
        <f>ROUND(E279*U279,2)</f>
        <v>4.96</v>
      </c>
      <c r="W279" s="157"/>
      <c r="X279" s="157" t="s">
        <v>192</v>
      </c>
      <c r="Y279" s="157" t="s">
        <v>159</v>
      </c>
      <c r="Z279" s="147"/>
      <c r="AA279" s="147"/>
      <c r="AB279" s="147"/>
      <c r="AC279" s="147"/>
      <c r="AD279" s="147"/>
      <c r="AE279" s="147"/>
      <c r="AF279" s="147"/>
      <c r="AG279" s="147" t="s">
        <v>193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4"/>
      <c r="B280" s="155"/>
      <c r="C280" s="183" t="s">
        <v>720</v>
      </c>
      <c r="D280" s="179"/>
      <c r="E280" s="180">
        <v>5.45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197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">
      <c r="A281" s="154"/>
      <c r="B281" s="155"/>
      <c r="C281" s="243"/>
      <c r="D281" s="244"/>
      <c r="E281" s="244"/>
      <c r="F281" s="244"/>
      <c r="G281" s="244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163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33.75" outlineLevel="1" x14ac:dyDescent="0.2">
      <c r="A282" s="166">
        <v>26</v>
      </c>
      <c r="B282" s="167" t="s">
        <v>401</v>
      </c>
      <c r="C282" s="175" t="s">
        <v>402</v>
      </c>
      <c r="D282" s="168" t="s">
        <v>189</v>
      </c>
      <c r="E282" s="169">
        <v>24.4</v>
      </c>
      <c r="F282" s="170"/>
      <c r="G282" s="171">
        <f>ROUND(E282*F282,2)</f>
        <v>0</v>
      </c>
      <c r="H282" s="170"/>
      <c r="I282" s="171">
        <f>ROUND(E282*H282,2)</f>
        <v>0</v>
      </c>
      <c r="J282" s="170"/>
      <c r="K282" s="171">
        <f>ROUND(E282*J282,2)</f>
        <v>0</v>
      </c>
      <c r="L282" s="171">
        <v>21</v>
      </c>
      <c r="M282" s="171">
        <f>G282*(1+L282/100)</f>
        <v>0</v>
      </c>
      <c r="N282" s="169">
        <v>1.17E-3</v>
      </c>
      <c r="O282" s="169">
        <f>ROUND(E282*N282,2)</f>
        <v>0.03</v>
      </c>
      <c r="P282" s="169">
        <v>7.5999999999999998E-2</v>
      </c>
      <c r="Q282" s="169">
        <f>ROUND(E282*P282,2)</f>
        <v>1.85</v>
      </c>
      <c r="R282" s="171" t="s">
        <v>190</v>
      </c>
      <c r="S282" s="171" t="s">
        <v>156</v>
      </c>
      <c r="T282" s="172" t="s">
        <v>191</v>
      </c>
      <c r="U282" s="157">
        <v>0.94</v>
      </c>
      <c r="V282" s="157">
        <f>ROUND(E282*U282,2)</f>
        <v>22.94</v>
      </c>
      <c r="W282" s="157"/>
      <c r="X282" s="157" t="s">
        <v>192</v>
      </c>
      <c r="Y282" s="157" t="s">
        <v>159</v>
      </c>
      <c r="Z282" s="147"/>
      <c r="AA282" s="147"/>
      <c r="AB282" s="147"/>
      <c r="AC282" s="147"/>
      <c r="AD282" s="147"/>
      <c r="AE282" s="147"/>
      <c r="AF282" s="147"/>
      <c r="AG282" s="147" t="s">
        <v>193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">
      <c r="A283" s="154"/>
      <c r="B283" s="155"/>
      <c r="C283" s="183" t="s">
        <v>721</v>
      </c>
      <c r="D283" s="179"/>
      <c r="E283" s="180">
        <v>24.4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197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243"/>
      <c r="D284" s="244"/>
      <c r="E284" s="244"/>
      <c r="F284" s="244"/>
      <c r="G284" s="244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163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x14ac:dyDescent="0.2">
      <c r="A285" s="159" t="s">
        <v>151</v>
      </c>
      <c r="B285" s="160" t="s">
        <v>101</v>
      </c>
      <c r="C285" s="174" t="s">
        <v>102</v>
      </c>
      <c r="D285" s="161"/>
      <c r="E285" s="162"/>
      <c r="F285" s="163"/>
      <c r="G285" s="163">
        <f>SUMIF(AG286:AG291,"&lt;&gt;NOR",G286:G291)</f>
        <v>0</v>
      </c>
      <c r="H285" s="163"/>
      <c r="I285" s="163">
        <f>SUM(I286:I291)</f>
        <v>0</v>
      </c>
      <c r="J285" s="163"/>
      <c r="K285" s="163">
        <f>SUM(K286:K291)</f>
        <v>0</v>
      </c>
      <c r="L285" s="163"/>
      <c r="M285" s="163">
        <f>SUM(M286:M291)</f>
        <v>0</v>
      </c>
      <c r="N285" s="162"/>
      <c r="O285" s="162">
        <f>SUM(O286:O291)</f>
        <v>0</v>
      </c>
      <c r="P285" s="162"/>
      <c r="Q285" s="162">
        <f>SUM(Q286:Q291)</f>
        <v>0</v>
      </c>
      <c r="R285" s="163"/>
      <c r="S285" s="163"/>
      <c r="T285" s="164"/>
      <c r="U285" s="158"/>
      <c r="V285" s="158">
        <f>SUM(V286:V291)</f>
        <v>0.71</v>
      </c>
      <c r="W285" s="158"/>
      <c r="X285" s="158"/>
      <c r="Y285" s="158"/>
      <c r="AG285" t="s">
        <v>152</v>
      </c>
    </row>
    <row r="286" spans="1:60" outlineLevel="1" x14ac:dyDescent="0.2">
      <c r="A286" s="166">
        <v>27</v>
      </c>
      <c r="B286" s="167" t="s">
        <v>403</v>
      </c>
      <c r="C286" s="175" t="s">
        <v>404</v>
      </c>
      <c r="D286" s="168" t="s">
        <v>303</v>
      </c>
      <c r="E286" s="169">
        <v>2.2486899999999999</v>
      </c>
      <c r="F286" s="170"/>
      <c r="G286" s="171">
        <f>ROUND(E286*F286,2)</f>
        <v>0</v>
      </c>
      <c r="H286" s="170"/>
      <c r="I286" s="171">
        <f>ROUND(E286*H286,2)</f>
        <v>0</v>
      </c>
      <c r="J286" s="170"/>
      <c r="K286" s="171">
        <f>ROUND(E286*J286,2)</f>
        <v>0</v>
      </c>
      <c r="L286" s="171">
        <v>21</v>
      </c>
      <c r="M286" s="171">
        <f>G286*(1+L286/100)</f>
        <v>0</v>
      </c>
      <c r="N286" s="169">
        <v>0</v>
      </c>
      <c r="O286" s="169">
        <f>ROUND(E286*N286,2)</f>
        <v>0</v>
      </c>
      <c r="P286" s="169">
        <v>0</v>
      </c>
      <c r="Q286" s="169">
        <f>ROUND(E286*P286,2)</f>
        <v>0</v>
      </c>
      <c r="R286" s="171" t="s">
        <v>405</v>
      </c>
      <c r="S286" s="171" t="s">
        <v>156</v>
      </c>
      <c r="T286" s="172" t="s">
        <v>191</v>
      </c>
      <c r="U286" s="157">
        <v>0.317</v>
      </c>
      <c r="V286" s="157">
        <f>ROUND(E286*U286,2)</f>
        <v>0.71</v>
      </c>
      <c r="W286" s="157"/>
      <c r="X286" s="157" t="s">
        <v>406</v>
      </c>
      <c r="Y286" s="157" t="s">
        <v>159</v>
      </c>
      <c r="Z286" s="147"/>
      <c r="AA286" s="147"/>
      <c r="AB286" s="147"/>
      <c r="AC286" s="147"/>
      <c r="AD286" s="147"/>
      <c r="AE286" s="147"/>
      <c r="AF286" s="147"/>
      <c r="AG286" s="147" t="s">
        <v>407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22.5" outlineLevel="2" x14ac:dyDescent="0.2">
      <c r="A287" s="154"/>
      <c r="B287" s="155"/>
      <c r="C287" s="252" t="s">
        <v>408</v>
      </c>
      <c r="D287" s="253"/>
      <c r="E287" s="253"/>
      <c r="F287" s="253"/>
      <c r="G287" s="253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195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73" t="str">
        <f>C287</f>
        <v>přesun hmot pro budovy občanské výstavby (JKSO 801), budovy pro bydlení (JKSO 803) budovy pro výrobu a služby (JKSO 812) s nosnou svislou konstrukcí zděnou z cihel nebo tvárnic nebo kovovou</v>
      </c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183" t="s">
        <v>409</v>
      </c>
      <c r="D288" s="179"/>
      <c r="E288" s="180"/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197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83" t="s">
        <v>722</v>
      </c>
      <c r="D289" s="179"/>
      <c r="E289" s="180"/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197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83" t="s">
        <v>723</v>
      </c>
      <c r="D290" s="179"/>
      <c r="E290" s="180">
        <v>2.2486899999999999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197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243"/>
      <c r="D291" s="244"/>
      <c r="E291" s="244"/>
      <c r="F291" s="244"/>
      <c r="G291" s="244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163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x14ac:dyDescent="0.2">
      <c r="A292" s="159" t="s">
        <v>151</v>
      </c>
      <c r="B292" s="160" t="s">
        <v>103</v>
      </c>
      <c r="C292" s="174" t="s">
        <v>104</v>
      </c>
      <c r="D292" s="161"/>
      <c r="E292" s="162"/>
      <c r="F292" s="163"/>
      <c r="G292" s="163">
        <f>SUMIF(AG293:AG294,"&lt;&gt;NOR",G293:G294)</f>
        <v>0</v>
      </c>
      <c r="H292" s="163"/>
      <c r="I292" s="163">
        <f>SUM(I293:I294)</f>
        <v>0</v>
      </c>
      <c r="J292" s="163"/>
      <c r="K292" s="163">
        <f>SUM(K293:K294)</f>
        <v>0</v>
      </c>
      <c r="L292" s="163"/>
      <c r="M292" s="163">
        <f>SUM(M293:M294)</f>
        <v>0</v>
      </c>
      <c r="N292" s="162"/>
      <c r="O292" s="162">
        <f>SUM(O293:O294)</f>
        <v>0</v>
      </c>
      <c r="P292" s="162"/>
      <c r="Q292" s="162">
        <f>SUM(Q293:Q294)</f>
        <v>0</v>
      </c>
      <c r="R292" s="163"/>
      <c r="S292" s="163"/>
      <c r="T292" s="164"/>
      <c r="U292" s="158"/>
      <c r="V292" s="158">
        <f>SUM(V293:V294)</f>
        <v>0</v>
      </c>
      <c r="W292" s="158"/>
      <c r="X292" s="158"/>
      <c r="Y292" s="158"/>
      <c r="AG292" t="s">
        <v>152</v>
      </c>
    </row>
    <row r="293" spans="1:60" outlineLevel="1" x14ac:dyDescent="0.2">
      <c r="A293" s="166">
        <v>28</v>
      </c>
      <c r="B293" s="167" t="s">
        <v>412</v>
      </c>
      <c r="C293" s="175" t="s">
        <v>413</v>
      </c>
      <c r="D293" s="168" t="s">
        <v>414</v>
      </c>
      <c r="E293" s="169">
        <v>1</v>
      </c>
      <c r="F293" s="170"/>
      <c r="G293" s="171">
        <f>ROUND(E293*F293,2)</f>
        <v>0</v>
      </c>
      <c r="H293" s="170"/>
      <c r="I293" s="171">
        <f>ROUND(E293*H293,2)</f>
        <v>0</v>
      </c>
      <c r="J293" s="170"/>
      <c r="K293" s="171">
        <f>ROUND(E293*J293,2)</f>
        <v>0</v>
      </c>
      <c r="L293" s="171">
        <v>21</v>
      </c>
      <c r="M293" s="171">
        <f>G293*(1+L293/100)</f>
        <v>0</v>
      </c>
      <c r="N293" s="169">
        <v>0</v>
      </c>
      <c r="O293" s="169">
        <f>ROUND(E293*N293,2)</f>
        <v>0</v>
      </c>
      <c r="P293" s="169">
        <v>0</v>
      </c>
      <c r="Q293" s="169">
        <f>ROUND(E293*P293,2)</f>
        <v>0</v>
      </c>
      <c r="R293" s="171"/>
      <c r="S293" s="171" t="s">
        <v>415</v>
      </c>
      <c r="T293" s="172" t="s">
        <v>157</v>
      </c>
      <c r="U293" s="157">
        <v>0</v>
      </c>
      <c r="V293" s="157">
        <f>ROUND(E293*U293,2)</f>
        <v>0</v>
      </c>
      <c r="W293" s="157"/>
      <c r="X293" s="157" t="s">
        <v>192</v>
      </c>
      <c r="Y293" s="157" t="s">
        <v>159</v>
      </c>
      <c r="Z293" s="147"/>
      <c r="AA293" s="147"/>
      <c r="AB293" s="147"/>
      <c r="AC293" s="147"/>
      <c r="AD293" s="147"/>
      <c r="AE293" s="147"/>
      <c r="AF293" s="147"/>
      <c r="AG293" s="147" t="s">
        <v>193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254"/>
      <c r="D294" s="255"/>
      <c r="E294" s="255"/>
      <c r="F294" s="255"/>
      <c r="G294" s="255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163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x14ac:dyDescent="0.2">
      <c r="A295" s="159" t="s">
        <v>151</v>
      </c>
      <c r="B295" s="160" t="s">
        <v>105</v>
      </c>
      <c r="C295" s="174" t="s">
        <v>106</v>
      </c>
      <c r="D295" s="161"/>
      <c r="E295" s="162"/>
      <c r="F295" s="163"/>
      <c r="G295" s="163">
        <f>SUMIF(AG296:AG297,"&lt;&gt;NOR",G296:G297)</f>
        <v>0</v>
      </c>
      <c r="H295" s="163"/>
      <c r="I295" s="163">
        <f>SUM(I296:I297)</f>
        <v>0</v>
      </c>
      <c r="J295" s="163"/>
      <c r="K295" s="163">
        <f>SUM(K296:K297)</f>
        <v>0</v>
      </c>
      <c r="L295" s="163"/>
      <c r="M295" s="163">
        <f>SUM(M296:M297)</f>
        <v>0</v>
      </c>
      <c r="N295" s="162"/>
      <c r="O295" s="162">
        <f>SUM(O296:O297)</f>
        <v>0</v>
      </c>
      <c r="P295" s="162"/>
      <c r="Q295" s="162">
        <f>SUM(Q296:Q297)</f>
        <v>0</v>
      </c>
      <c r="R295" s="163"/>
      <c r="S295" s="163"/>
      <c r="T295" s="164"/>
      <c r="U295" s="158"/>
      <c r="V295" s="158">
        <f>SUM(V296:V297)</f>
        <v>0</v>
      </c>
      <c r="W295" s="158"/>
      <c r="X295" s="158"/>
      <c r="Y295" s="158"/>
      <c r="AG295" t="s">
        <v>152</v>
      </c>
    </row>
    <row r="296" spans="1:60" outlineLevel="1" x14ac:dyDescent="0.2">
      <c r="A296" s="166">
        <v>29</v>
      </c>
      <c r="B296" s="167" t="s">
        <v>416</v>
      </c>
      <c r="C296" s="175" t="s">
        <v>417</v>
      </c>
      <c r="D296" s="168" t="s">
        <v>414</v>
      </c>
      <c r="E296" s="169">
        <v>1</v>
      </c>
      <c r="F296" s="170"/>
      <c r="G296" s="171">
        <f>ROUND(E296*F296,2)</f>
        <v>0</v>
      </c>
      <c r="H296" s="170"/>
      <c r="I296" s="171">
        <f>ROUND(E296*H296,2)</f>
        <v>0</v>
      </c>
      <c r="J296" s="170"/>
      <c r="K296" s="171">
        <f>ROUND(E296*J296,2)</f>
        <v>0</v>
      </c>
      <c r="L296" s="171">
        <v>21</v>
      </c>
      <c r="M296" s="171">
        <f>G296*(1+L296/100)</f>
        <v>0</v>
      </c>
      <c r="N296" s="169">
        <v>0</v>
      </c>
      <c r="O296" s="169">
        <f>ROUND(E296*N296,2)</f>
        <v>0</v>
      </c>
      <c r="P296" s="169">
        <v>0</v>
      </c>
      <c r="Q296" s="169">
        <f>ROUND(E296*P296,2)</f>
        <v>0</v>
      </c>
      <c r="R296" s="171"/>
      <c r="S296" s="171" t="s">
        <v>415</v>
      </c>
      <c r="T296" s="172" t="s">
        <v>157</v>
      </c>
      <c r="U296" s="157">
        <v>0</v>
      </c>
      <c r="V296" s="157">
        <f>ROUND(E296*U296,2)</f>
        <v>0</v>
      </c>
      <c r="W296" s="157"/>
      <c r="X296" s="157" t="s">
        <v>192</v>
      </c>
      <c r="Y296" s="157" t="s">
        <v>159</v>
      </c>
      <c r="Z296" s="147"/>
      <c r="AA296" s="147"/>
      <c r="AB296" s="147"/>
      <c r="AC296" s="147"/>
      <c r="AD296" s="147"/>
      <c r="AE296" s="147"/>
      <c r="AF296" s="147"/>
      <c r="AG296" s="147" t="s">
        <v>193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2" x14ac:dyDescent="0.2">
      <c r="A297" s="154"/>
      <c r="B297" s="155"/>
      <c r="C297" s="254"/>
      <c r="D297" s="255"/>
      <c r="E297" s="255"/>
      <c r="F297" s="255"/>
      <c r="G297" s="255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163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x14ac:dyDescent="0.2">
      <c r="A298" s="159" t="s">
        <v>151</v>
      </c>
      <c r="B298" s="160" t="s">
        <v>107</v>
      </c>
      <c r="C298" s="174" t="s">
        <v>108</v>
      </c>
      <c r="D298" s="161"/>
      <c r="E298" s="162"/>
      <c r="F298" s="163"/>
      <c r="G298" s="163">
        <f>SUMIF(AG299:AG366,"&lt;&gt;NOR",G299:G366)</f>
        <v>0</v>
      </c>
      <c r="H298" s="163"/>
      <c r="I298" s="163">
        <f>SUM(I299:I366)</f>
        <v>0</v>
      </c>
      <c r="J298" s="163"/>
      <c r="K298" s="163">
        <f>SUM(K299:K366)</f>
        <v>0</v>
      </c>
      <c r="L298" s="163"/>
      <c r="M298" s="163">
        <f>SUM(M299:M366)</f>
        <v>0</v>
      </c>
      <c r="N298" s="162"/>
      <c r="O298" s="162">
        <f>SUM(O299:O366)</f>
        <v>0.33</v>
      </c>
      <c r="P298" s="162"/>
      <c r="Q298" s="162">
        <f>SUM(Q299:Q366)</f>
        <v>113.25000000000001</v>
      </c>
      <c r="R298" s="163"/>
      <c r="S298" s="163"/>
      <c r="T298" s="164"/>
      <c r="U298" s="158"/>
      <c r="V298" s="158">
        <f>SUM(V299:V366)</f>
        <v>507.41</v>
      </c>
      <c r="W298" s="158"/>
      <c r="X298" s="158"/>
      <c r="Y298" s="158"/>
      <c r="AG298" t="s">
        <v>152</v>
      </c>
    </row>
    <row r="299" spans="1:60" outlineLevel="1" x14ac:dyDescent="0.2">
      <c r="A299" s="166">
        <v>30</v>
      </c>
      <c r="B299" s="167" t="s">
        <v>418</v>
      </c>
      <c r="C299" s="175" t="s">
        <v>419</v>
      </c>
      <c r="D299" s="168" t="s">
        <v>189</v>
      </c>
      <c r="E299" s="169">
        <v>959.14509999999996</v>
      </c>
      <c r="F299" s="170"/>
      <c r="G299" s="171">
        <f>ROUND(E299*F299,2)</f>
        <v>0</v>
      </c>
      <c r="H299" s="170"/>
      <c r="I299" s="171">
        <f>ROUND(E299*H299,2)</f>
        <v>0</v>
      </c>
      <c r="J299" s="170"/>
      <c r="K299" s="171">
        <f>ROUND(E299*J299,2)</f>
        <v>0</v>
      </c>
      <c r="L299" s="171">
        <v>21</v>
      </c>
      <c r="M299" s="171">
        <f>G299*(1+L299/100)</f>
        <v>0</v>
      </c>
      <c r="N299" s="169">
        <v>0</v>
      </c>
      <c r="O299" s="169">
        <f>ROUND(E299*N299,2)</f>
        <v>0</v>
      </c>
      <c r="P299" s="169">
        <v>1.4E-2</v>
      </c>
      <c r="Q299" s="169">
        <f>ROUND(E299*P299,2)</f>
        <v>13.43</v>
      </c>
      <c r="R299" s="171" t="s">
        <v>420</v>
      </c>
      <c r="S299" s="171" t="s">
        <v>156</v>
      </c>
      <c r="T299" s="172" t="s">
        <v>191</v>
      </c>
      <c r="U299" s="157">
        <v>0.08</v>
      </c>
      <c r="V299" s="157">
        <f>ROUND(E299*U299,2)</f>
        <v>76.73</v>
      </c>
      <c r="W299" s="157"/>
      <c r="X299" s="157" t="s">
        <v>192</v>
      </c>
      <c r="Y299" s="157" t="s">
        <v>159</v>
      </c>
      <c r="Z299" s="147"/>
      <c r="AA299" s="147"/>
      <c r="AB299" s="147"/>
      <c r="AC299" s="147"/>
      <c r="AD299" s="147"/>
      <c r="AE299" s="147"/>
      <c r="AF299" s="147"/>
      <c r="AG299" s="147" t="s">
        <v>193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2" x14ac:dyDescent="0.2">
      <c r="A300" s="154"/>
      <c r="B300" s="155"/>
      <c r="C300" s="183" t="s">
        <v>724</v>
      </c>
      <c r="D300" s="179"/>
      <c r="E300" s="180">
        <v>83.27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197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83" t="s">
        <v>668</v>
      </c>
      <c r="D301" s="179"/>
      <c r="E301" s="180">
        <v>9.3000000000000007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197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83" t="s">
        <v>669</v>
      </c>
      <c r="D302" s="179"/>
      <c r="E302" s="180">
        <v>48.749400000000001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197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83" t="s">
        <v>725</v>
      </c>
      <c r="D303" s="179"/>
      <c r="E303" s="180">
        <v>29.128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197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84" t="s">
        <v>220</v>
      </c>
      <c r="D304" s="181"/>
      <c r="E304" s="182">
        <v>170.44739999999999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197</v>
      </c>
      <c r="AH304" s="147">
        <v>1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83" t="s">
        <v>726</v>
      </c>
      <c r="D305" s="179"/>
      <c r="E305" s="180">
        <v>83.27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197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83" t="s">
        <v>668</v>
      </c>
      <c r="D306" s="179"/>
      <c r="E306" s="180">
        <v>9.3000000000000007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197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4"/>
      <c r="B307" s="155"/>
      <c r="C307" s="183" t="s">
        <v>669</v>
      </c>
      <c r="D307" s="179"/>
      <c r="E307" s="180">
        <v>48.749400000000001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197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83" t="s">
        <v>727</v>
      </c>
      <c r="D308" s="179"/>
      <c r="E308" s="180">
        <v>37.488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197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84" t="s">
        <v>220</v>
      </c>
      <c r="D309" s="181"/>
      <c r="E309" s="182">
        <v>178.8074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197</v>
      </c>
      <c r="AH309" s="147">
        <v>1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83" t="s">
        <v>728</v>
      </c>
      <c r="D310" s="179"/>
      <c r="E310" s="180">
        <v>83.27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197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83" t="s">
        <v>668</v>
      </c>
      <c r="D311" s="179"/>
      <c r="E311" s="180">
        <v>9.3000000000000007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197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83" t="s">
        <v>669</v>
      </c>
      <c r="D312" s="179"/>
      <c r="E312" s="180">
        <v>48.749400000000001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197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83" t="s">
        <v>727</v>
      </c>
      <c r="D313" s="179"/>
      <c r="E313" s="180">
        <v>37.488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197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84" t="s">
        <v>220</v>
      </c>
      <c r="D314" s="181"/>
      <c r="E314" s="182">
        <v>178.8074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197</v>
      </c>
      <c r="AH314" s="147">
        <v>1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83" t="s">
        <v>729</v>
      </c>
      <c r="D315" s="179"/>
      <c r="E315" s="180">
        <v>83.27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197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83" t="s">
        <v>668</v>
      </c>
      <c r="D316" s="179"/>
      <c r="E316" s="180">
        <v>9.3000000000000007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197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83" t="s">
        <v>669</v>
      </c>
      <c r="D317" s="179"/>
      <c r="E317" s="180">
        <v>48.749400000000001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197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4"/>
      <c r="B318" s="155"/>
      <c r="C318" s="183" t="s">
        <v>727</v>
      </c>
      <c r="D318" s="179"/>
      <c r="E318" s="180">
        <v>37.488</v>
      </c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197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84" t="s">
        <v>220</v>
      </c>
      <c r="D319" s="181"/>
      <c r="E319" s="182">
        <v>178.8074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197</v>
      </c>
      <c r="AH319" s="147">
        <v>1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83" t="s">
        <v>730</v>
      </c>
      <c r="D320" s="179"/>
      <c r="E320" s="180">
        <v>240.345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197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83" t="s">
        <v>731</v>
      </c>
      <c r="D321" s="179"/>
      <c r="E321" s="180">
        <v>16.880500000000001</v>
      </c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197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83" t="s">
        <v>680</v>
      </c>
      <c r="D322" s="179"/>
      <c r="E322" s="180">
        <v>-4.95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197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84" t="s">
        <v>220</v>
      </c>
      <c r="D323" s="181"/>
      <c r="E323" s="182">
        <v>252.27549999999999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197</v>
      </c>
      <c r="AH323" s="147">
        <v>1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2" x14ac:dyDescent="0.2">
      <c r="A324" s="154"/>
      <c r="B324" s="155"/>
      <c r="C324" s="243"/>
      <c r="D324" s="244"/>
      <c r="E324" s="244"/>
      <c r="F324" s="244"/>
      <c r="G324" s="244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163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66">
        <v>31</v>
      </c>
      <c r="B325" s="167" t="s">
        <v>431</v>
      </c>
      <c r="C325" s="175" t="s">
        <v>432</v>
      </c>
      <c r="D325" s="168" t="s">
        <v>361</v>
      </c>
      <c r="E325" s="169">
        <v>1176.9000000000001</v>
      </c>
      <c r="F325" s="170"/>
      <c r="G325" s="171">
        <f>ROUND(E325*F325,2)</f>
        <v>0</v>
      </c>
      <c r="H325" s="170"/>
      <c r="I325" s="171">
        <f>ROUND(E325*H325,2)</f>
        <v>0</v>
      </c>
      <c r="J325" s="170"/>
      <c r="K325" s="171">
        <f>ROUND(E325*J325,2)</f>
        <v>0</v>
      </c>
      <c r="L325" s="171">
        <v>21</v>
      </c>
      <c r="M325" s="171">
        <f>G325*(1+L325/100)</f>
        <v>0</v>
      </c>
      <c r="N325" s="169">
        <v>1.6000000000000001E-4</v>
      </c>
      <c r="O325" s="169">
        <f>ROUND(E325*N325,2)</f>
        <v>0.19</v>
      </c>
      <c r="P325" s="169">
        <v>2.5000000000000001E-2</v>
      </c>
      <c r="Q325" s="169">
        <f>ROUND(E325*P325,2)</f>
        <v>29.42</v>
      </c>
      <c r="R325" s="171" t="s">
        <v>420</v>
      </c>
      <c r="S325" s="171" t="s">
        <v>156</v>
      </c>
      <c r="T325" s="172" t="s">
        <v>191</v>
      </c>
      <c r="U325" s="157">
        <v>0.16</v>
      </c>
      <c r="V325" s="157">
        <f>ROUND(E325*U325,2)</f>
        <v>188.3</v>
      </c>
      <c r="W325" s="157"/>
      <c r="X325" s="157" t="s">
        <v>192</v>
      </c>
      <c r="Y325" s="157" t="s">
        <v>159</v>
      </c>
      <c r="Z325" s="147"/>
      <c r="AA325" s="147"/>
      <c r="AB325" s="147"/>
      <c r="AC325" s="147"/>
      <c r="AD325" s="147"/>
      <c r="AE325" s="147"/>
      <c r="AF325" s="147"/>
      <c r="AG325" s="147" t="s">
        <v>193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2" x14ac:dyDescent="0.2">
      <c r="A326" s="154"/>
      <c r="B326" s="155"/>
      <c r="C326" s="183" t="s">
        <v>732</v>
      </c>
      <c r="D326" s="179"/>
      <c r="E326" s="180">
        <v>226.8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197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183" t="s">
        <v>733</v>
      </c>
      <c r="D327" s="179"/>
      <c r="E327" s="180">
        <v>226.8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197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83" t="s">
        <v>734</v>
      </c>
      <c r="D328" s="179"/>
      <c r="E328" s="180">
        <v>232.9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197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83" t="s">
        <v>735</v>
      </c>
      <c r="D329" s="179"/>
      <c r="E329" s="180">
        <v>232.9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197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183" t="s">
        <v>736</v>
      </c>
      <c r="D330" s="179"/>
      <c r="E330" s="180">
        <v>257.5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197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">
      <c r="A331" s="154"/>
      <c r="B331" s="155"/>
      <c r="C331" s="243"/>
      <c r="D331" s="244"/>
      <c r="E331" s="244"/>
      <c r="F331" s="244"/>
      <c r="G331" s="244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163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66">
        <v>32</v>
      </c>
      <c r="B332" s="167" t="s">
        <v>435</v>
      </c>
      <c r="C332" s="175" t="s">
        <v>436</v>
      </c>
      <c r="D332" s="168" t="s">
        <v>189</v>
      </c>
      <c r="E332" s="169">
        <v>897.72199999999998</v>
      </c>
      <c r="F332" s="170"/>
      <c r="G332" s="171">
        <f>ROUND(E332*F332,2)</f>
        <v>0</v>
      </c>
      <c r="H332" s="170"/>
      <c r="I332" s="171">
        <f>ROUND(E332*H332,2)</f>
        <v>0</v>
      </c>
      <c r="J332" s="170"/>
      <c r="K332" s="171">
        <f>ROUND(E332*J332,2)</f>
        <v>0</v>
      </c>
      <c r="L332" s="171">
        <v>21</v>
      </c>
      <c r="M332" s="171">
        <f>G332*(1+L332/100)</f>
        <v>0</v>
      </c>
      <c r="N332" s="169">
        <v>1.6000000000000001E-4</v>
      </c>
      <c r="O332" s="169">
        <f>ROUND(E332*N332,2)</f>
        <v>0.14000000000000001</v>
      </c>
      <c r="P332" s="169">
        <v>6.4000000000000001E-2</v>
      </c>
      <c r="Q332" s="169">
        <f>ROUND(E332*P332,2)</f>
        <v>57.45</v>
      </c>
      <c r="R332" s="171" t="s">
        <v>420</v>
      </c>
      <c r="S332" s="171" t="s">
        <v>156</v>
      </c>
      <c r="T332" s="172" t="s">
        <v>191</v>
      </c>
      <c r="U332" s="157">
        <v>0.27</v>
      </c>
      <c r="V332" s="157">
        <f>ROUND(E332*U332,2)</f>
        <v>242.38</v>
      </c>
      <c r="W332" s="157"/>
      <c r="X332" s="157" t="s">
        <v>192</v>
      </c>
      <c r="Y332" s="157" t="s">
        <v>159</v>
      </c>
      <c r="Z332" s="147"/>
      <c r="AA332" s="147"/>
      <c r="AB332" s="147"/>
      <c r="AC332" s="147"/>
      <c r="AD332" s="147"/>
      <c r="AE332" s="147"/>
      <c r="AF332" s="147"/>
      <c r="AG332" s="147" t="s">
        <v>193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2" x14ac:dyDescent="0.2">
      <c r="A333" s="154"/>
      <c r="B333" s="155"/>
      <c r="C333" s="183" t="s">
        <v>737</v>
      </c>
      <c r="D333" s="179"/>
      <c r="E333" s="180">
        <v>83.27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197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183" t="s">
        <v>668</v>
      </c>
      <c r="D334" s="179"/>
      <c r="E334" s="180">
        <v>9.3000000000000007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197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83" t="s">
        <v>669</v>
      </c>
      <c r="D335" s="179"/>
      <c r="E335" s="180">
        <v>48.749400000000001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197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83" t="s">
        <v>725</v>
      </c>
      <c r="D336" s="179"/>
      <c r="E336" s="180">
        <v>29.128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197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84" t="s">
        <v>220</v>
      </c>
      <c r="D337" s="181"/>
      <c r="E337" s="182">
        <v>170.44739999999999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197</v>
      </c>
      <c r="AH337" s="147">
        <v>1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83" t="s">
        <v>738</v>
      </c>
      <c r="D338" s="179"/>
      <c r="E338" s="180">
        <v>83.27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197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83" t="s">
        <v>668</v>
      </c>
      <c r="D339" s="179"/>
      <c r="E339" s="180">
        <v>9.3000000000000007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197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83" t="s">
        <v>669</v>
      </c>
      <c r="D340" s="179"/>
      <c r="E340" s="180">
        <v>48.749400000000001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197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4"/>
      <c r="B341" s="155"/>
      <c r="C341" s="183" t="s">
        <v>725</v>
      </c>
      <c r="D341" s="179"/>
      <c r="E341" s="180">
        <v>29.128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197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4"/>
      <c r="B342" s="155"/>
      <c r="C342" s="184" t="s">
        <v>220</v>
      </c>
      <c r="D342" s="181"/>
      <c r="E342" s="182">
        <v>170.44739999999999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197</v>
      </c>
      <c r="AH342" s="147">
        <v>1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">
      <c r="A343" s="154"/>
      <c r="B343" s="155"/>
      <c r="C343" s="183" t="s">
        <v>739</v>
      </c>
      <c r="D343" s="179"/>
      <c r="E343" s="180">
        <v>83.27</v>
      </c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197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183" t="s">
        <v>668</v>
      </c>
      <c r="D344" s="179"/>
      <c r="E344" s="180">
        <v>9.3000000000000007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197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">
      <c r="A345" s="154"/>
      <c r="B345" s="155"/>
      <c r="C345" s="183" t="s">
        <v>669</v>
      </c>
      <c r="D345" s="179"/>
      <c r="E345" s="180">
        <v>48.749400000000001</v>
      </c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197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">
      <c r="A346" s="154"/>
      <c r="B346" s="155"/>
      <c r="C346" s="183" t="s">
        <v>727</v>
      </c>
      <c r="D346" s="179"/>
      <c r="E346" s="180">
        <v>37.488</v>
      </c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197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4"/>
      <c r="B347" s="155"/>
      <c r="C347" s="184" t="s">
        <v>220</v>
      </c>
      <c r="D347" s="181"/>
      <c r="E347" s="182">
        <v>178.8074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197</v>
      </c>
      <c r="AH347" s="147">
        <v>1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183" t="s">
        <v>740</v>
      </c>
      <c r="D348" s="179"/>
      <c r="E348" s="180">
        <v>83.27</v>
      </c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197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">
      <c r="A349" s="154"/>
      <c r="B349" s="155"/>
      <c r="C349" s="183" t="s">
        <v>668</v>
      </c>
      <c r="D349" s="179"/>
      <c r="E349" s="180">
        <v>9.3000000000000007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197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83" t="s">
        <v>669</v>
      </c>
      <c r="D350" s="179"/>
      <c r="E350" s="180">
        <v>48.749400000000001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197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4"/>
      <c r="B351" s="155"/>
      <c r="C351" s="183" t="s">
        <v>727</v>
      </c>
      <c r="D351" s="179"/>
      <c r="E351" s="180">
        <v>37.488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197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4"/>
      <c r="B352" s="155"/>
      <c r="C352" s="184" t="s">
        <v>220</v>
      </c>
      <c r="D352" s="181"/>
      <c r="E352" s="182">
        <v>178.8074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197</v>
      </c>
      <c r="AH352" s="147">
        <v>1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83" t="s">
        <v>741</v>
      </c>
      <c r="D353" s="179"/>
      <c r="E353" s="180">
        <v>83.27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197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83" t="s">
        <v>668</v>
      </c>
      <c r="D354" s="179"/>
      <c r="E354" s="180">
        <v>9.3000000000000007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197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83" t="s">
        <v>669</v>
      </c>
      <c r="D355" s="179"/>
      <c r="E355" s="180">
        <v>48.749400000000001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197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83" t="s">
        <v>727</v>
      </c>
      <c r="D356" s="179"/>
      <c r="E356" s="180">
        <v>37.488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197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83" t="s">
        <v>742</v>
      </c>
      <c r="D357" s="179"/>
      <c r="E357" s="180">
        <v>20.405000000000001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197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4"/>
      <c r="B358" s="155"/>
      <c r="C358" s="184" t="s">
        <v>220</v>
      </c>
      <c r="D358" s="181"/>
      <c r="E358" s="182">
        <v>199.2124</v>
      </c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197</v>
      </c>
      <c r="AH358" s="147">
        <v>1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243"/>
      <c r="D359" s="244"/>
      <c r="E359" s="244"/>
      <c r="F359" s="244"/>
      <c r="G359" s="244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163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66">
        <v>33</v>
      </c>
      <c r="B360" s="167" t="s">
        <v>476</v>
      </c>
      <c r="C360" s="175" t="s">
        <v>477</v>
      </c>
      <c r="D360" s="168" t="s">
        <v>189</v>
      </c>
      <c r="E360" s="169">
        <v>329.98750000000001</v>
      </c>
      <c r="F360" s="170"/>
      <c r="G360" s="171">
        <f>ROUND(E360*F360,2)</f>
        <v>0</v>
      </c>
      <c r="H360" s="170"/>
      <c r="I360" s="171">
        <f>ROUND(E360*H360,2)</f>
        <v>0</v>
      </c>
      <c r="J360" s="170"/>
      <c r="K360" s="171">
        <f>ROUND(E360*J360,2)</f>
        <v>0</v>
      </c>
      <c r="L360" s="171">
        <v>21</v>
      </c>
      <c r="M360" s="171">
        <f>G360*(1+L360/100)</f>
        <v>0</v>
      </c>
      <c r="N360" s="169">
        <v>0</v>
      </c>
      <c r="O360" s="169">
        <f>ROUND(E360*N360,2)</f>
        <v>0</v>
      </c>
      <c r="P360" s="169">
        <v>3.9239999999999997E-2</v>
      </c>
      <c r="Q360" s="169">
        <f>ROUND(E360*P360,2)</f>
        <v>12.95</v>
      </c>
      <c r="R360" s="171" t="s">
        <v>478</v>
      </c>
      <c r="S360" s="171" t="s">
        <v>156</v>
      </c>
      <c r="T360" s="172" t="s">
        <v>743</v>
      </c>
      <c r="U360" s="157">
        <v>0</v>
      </c>
      <c r="V360" s="157">
        <f>ROUND(E360*U360,2)</f>
        <v>0</v>
      </c>
      <c r="W360" s="157"/>
      <c r="X360" s="157" t="s">
        <v>479</v>
      </c>
      <c r="Y360" s="157" t="s">
        <v>159</v>
      </c>
      <c r="Z360" s="147"/>
      <c r="AA360" s="147"/>
      <c r="AB360" s="147"/>
      <c r="AC360" s="147"/>
      <c r="AD360" s="147"/>
      <c r="AE360" s="147"/>
      <c r="AF360" s="147"/>
      <c r="AG360" s="147" t="s">
        <v>480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33.75" outlineLevel="2" x14ac:dyDescent="0.2">
      <c r="A361" s="154"/>
      <c r="B361" s="155"/>
      <c r="C361" s="252" t="s">
        <v>481</v>
      </c>
      <c r="D361" s="253"/>
      <c r="E361" s="253"/>
      <c r="F361" s="253"/>
      <c r="G361" s="253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195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73" t="str">
        <f>C361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361" s="147"/>
      <c r="BC361" s="147"/>
      <c r="BD361" s="147"/>
      <c r="BE361" s="147"/>
      <c r="BF361" s="147"/>
      <c r="BG361" s="147"/>
      <c r="BH361" s="147"/>
    </row>
    <row r="362" spans="1:60" ht="22.5" outlineLevel="2" x14ac:dyDescent="0.2">
      <c r="A362" s="154"/>
      <c r="B362" s="155"/>
      <c r="C362" s="256" t="s">
        <v>482</v>
      </c>
      <c r="D362" s="257"/>
      <c r="E362" s="257"/>
      <c r="F362" s="257"/>
      <c r="G362" s="2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162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73" t="str">
        <f>C362</f>
        <v>Svislé přemístění ze 2. NP, nebo 1. PP, vodorovné vnitrostaveništní přemístění do 30 m, odvoz na skládku do 10 km. Bez poplatku za skládku.</v>
      </c>
      <c r="BB362" s="147"/>
      <c r="BC362" s="147"/>
      <c r="BD362" s="147"/>
      <c r="BE362" s="147"/>
      <c r="BF362" s="147"/>
      <c r="BG362" s="147"/>
      <c r="BH362" s="147"/>
    </row>
    <row r="363" spans="1:60" outlineLevel="2" x14ac:dyDescent="0.2">
      <c r="A363" s="154"/>
      <c r="B363" s="155"/>
      <c r="C363" s="183" t="s">
        <v>744</v>
      </c>
      <c r="D363" s="179"/>
      <c r="E363" s="180"/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197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83" t="s">
        <v>745</v>
      </c>
      <c r="D364" s="179"/>
      <c r="E364" s="180">
        <v>300.07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197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83" t="s">
        <v>746</v>
      </c>
      <c r="D365" s="179"/>
      <c r="E365" s="180">
        <v>29.9175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197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2" x14ac:dyDescent="0.2">
      <c r="A366" s="154"/>
      <c r="B366" s="155"/>
      <c r="C366" s="243"/>
      <c r="D366" s="244"/>
      <c r="E366" s="244"/>
      <c r="F366" s="244"/>
      <c r="G366" s="244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163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x14ac:dyDescent="0.2">
      <c r="A367" s="159" t="s">
        <v>151</v>
      </c>
      <c r="B367" s="160" t="s">
        <v>109</v>
      </c>
      <c r="C367" s="174" t="s">
        <v>110</v>
      </c>
      <c r="D367" s="161"/>
      <c r="E367" s="162"/>
      <c r="F367" s="163"/>
      <c r="G367" s="163">
        <f>SUMIF(AG368:AG391,"&lt;&gt;NOR",G368:G391)</f>
        <v>0</v>
      </c>
      <c r="H367" s="163"/>
      <c r="I367" s="163">
        <f>SUM(I368:I391)</f>
        <v>0</v>
      </c>
      <c r="J367" s="163"/>
      <c r="K367" s="163">
        <f>SUM(K368:K391)</f>
        <v>0</v>
      </c>
      <c r="L367" s="163"/>
      <c r="M367" s="163">
        <f>SUM(M368:M391)</f>
        <v>0</v>
      </c>
      <c r="N367" s="162"/>
      <c r="O367" s="162">
        <f>SUM(O368:O391)</f>
        <v>0</v>
      </c>
      <c r="P367" s="162"/>
      <c r="Q367" s="162">
        <f>SUM(Q368:Q391)</f>
        <v>0.88</v>
      </c>
      <c r="R367" s="163"/>
      <c r="S367" s="163"/>
      <c r="T367" s="164"/>
      <c r="U367" s="158"/>
      <c r="V367" s="158">
        <f>SUM(V368:V391)</f>
        <v>23.87</v>
      </c>
      <c r="W367" s="158"/>
      <c r="X367" s="158"/>
      <c r="Y367" s="158"/>
      <c r="AG367" t="s">
        <v>152</v>
      </c>
    </row>
    <row r="368" spans="1:60" ht="22.5" outlineLevel="1" x14ac:dyDescent="0.2">
      <c r="A368" s="166">
        <v>34</v>
      </c>
      <c r="B368" s="167" t="s">
        <v>486</v>
      </c>
      <c r="C368" s="175" t="s">
        <v>487</v>
      </c>
      <c r="D368" s="168" t="s">
        <v>361</v>
      </c>
      <c r="E368" s="169">
        <v>55.41</v>
      </c>
      <c r="F368" s="170"/>
      <c r="G368" s="171">
        <f>ROUND(E368*F368,2)</f>
        <v>0</v>
      </c>
      <c r="H368" s="170"/>
      <c r="I368" s="171">
        <f>ROUND(E368*H368,2)</f>
        <v>0</v>
      </c>
      <c r="J368" s="170"/>
      <c r="K368" s="171">
        <f>ROUND(E368*J368,2)</f>
        <v>0</v>
      </c>
      <c r="L368" s="171">
        <v>21</v>
      </c>
      <c r="M368" s="171">
        <f>G368*(1+L368/100)</f>
        <v>0</v>
      </c>
      <c r="N368" s="169">
        <v>0</v>
      </c>
      <c r="O368" s="169">
        <f>ROUND(E368*N368,2)</f>
        <v>0</v>
      </c>
      <c r="P368" s="169">
        <v>4.2599999999999999E-3</v>
      </c>
      <c r="Q368" s="169">
        <f>ROUND(E368*P368,2)</f>
        <v>0.24</v>
      </c>
      <c r="R368" s="171" t="s">
        <v>488</v>
      </c>
      <c r="S368" s="171" t="s">
        <v>156</v>
      </c>
      <c r="T368" s="172" t="s">
        <v>191</v>
      </c>
      <c r="U368" s="157">
        <v>0.08</v>
      </c>
      <c r="V368" s="157">
        <f>ROUND(E368*U368,2)</f>
        <v>4.43</v>
      </c>
      <c r="W368" s="157"/>
      <c r="X368" s="157" t="s">
        <v>192</v>
      </c>
      <c r="Y368" s="157" t="s">
        <v>159</v>
      </c>
      <c r="Z368" s="147"/>
      <c r="AA368" s="147"/>
      <c r="AB368" s="147"/>
      <c r="AC368" s="147"/>
      <c r="AD368" s="147"/>
      <c r="AE368" s="147"/>
      <c r="AF368" s="147"/>
      <c r="AG368" s="147" t="s">
        <v>193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2" x14ac:dyDescent="0.2">
      <c r="A369" s="154"/>
      <c r="B369" s="155"/>
      <c r="C369" s="183" t="s">
        <v>747</v>
      </c>
      <c r="D369" s="179"/>
      <c r="E369" s="180">
        <v>55.41</v>
      </c>
      <c r="F369" s="157"/>
      <c r="G369" s="157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7"/>
      <c r="AA369" s="147"/>
      <c r="AB369" s="147"/>
      <c r="AC369" s="147"/>
      <c r="AD369" s="147"/>
      <c r="AE369" s="147"/>
      <c r="AF369" s="147"/>
      <c r="AG369" s="147" t="s">
        <v>197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4"/>
      <c r="B370" s="155"/>
      <c r="C370" s="243"/>
      <c r="D370" s="244"/>
      <c r="E370" s="244"/>
      <c r="F370" s="244"/>
      <c r="G370" s="244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163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ht="22.5" outlineLevel="1" x14ac:dyDescent="0.2">
      <c r="A371" s="166">
        <v>35</v>
      </c>
      <c r="B371" s="167" t="s">
        <v>490</v>
      </c>
      <c r="C371" s="175" t="s">
        <v>491</v>
      </c>
      <c r="D371" s="168" t="s">
        <v>361</v>
      </c>
      <c r="E371" s="169">
        <v>26.5</v>
      </c>
      <c r="F371" s="170"/>
      <c r="G371" s="171">
        <f>ROUND(E371*F371,2)</f>
        <v>0</v>
      </c>
      <c r="H371" s="170"/>
      <c r="I371" s="171">
        <f>ROUND(E371*H371,2)</f>
        <v>0</v>
      </c>
      <c r="J371" s="170"/>
      <c r="K371" s="171">
        <f>ROUND(E371*J371,2)</f>
        <v>0</v>
      </c>
      <c r="L371" s="171">
        <v>21</v>
      </c>
      <c r="M371" s="171">
        <f>G371*(1+L371/100)</f>
        <v>0</v>
      </c>
      <c r="N371" s="169">
        <v>0</v>
      </c>
      <c r="O371" s="169">
        <f>ROUND(E371*N371,2)</f>
        <v>0</v>
      </c>
      <c r="P371" s="169">
        <v>2.98E-3</v>
      </c>
      <c r="Q371" s="169">
        <f>ROUND(E371*P371,2)</f>
        <v>0.08</v>
      </c>
      <c r="R371" s="171" t="s">
        <v>488</v>
      </c>
      <c r="S371" s="171" t="s">
        <v>156</v>
      </c>
      <c r="T371" s="172" t="s">
        <v>191</v>
      </c>
      <c r="U371" s="157">
        <v>7.0000000000000007E-2</v>
      </c>
      <c r="V371" s="157">
        <f>ROUND(E371*U371,2)</f>
        <v>1.86</v>
      </c>
      <c r="W371" s="157"/>
      <c r="X371" s="157" t="s">
        <v>192</v>
      </c>
      <c r="Y371" s="157" t="s">
        <v>159</v>
      </c>
      <c r="Z371" s="147"/>
      <c r="AA371" s="147"/>
      <c r="AB371" s="147"/>
      <c r="AC371" s="147"/>
      <c r="AD371" s="147"/>
      <c r="AE371" s="147"/>
      <c r="AF371" s="147"/>
      <c r="AG371" s="147" t="s">
        <v>193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2" x14ac:dyDescent="0.2">
      <c r="A372" s="154"/>
      <c r="B372" s="155"/>
      <c r="C372" s="183" t="s">
        <v>748</v>
      </c>
      <c r="D372" s="179"/>
      <c r="E372" s="180">
        <v>14.1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197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83" t="s">
        <v>749</v>
      </c>
      <c r="D373" s="179"/>
      <c r="E373" s="180">
        <v>7.1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197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183" t="s">
        <v>493</v>
      </c>
      <c r="D374" s="179"/>
      <c r="E374" s="180">
        <v>5.3</v>
      </c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197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">
      <c r="A375" s="154"/>
      <c r="B375" s="155"/>
      <c r="C375" s="243"/>
      <c r="D375" s="244"/>
      <c r="E375" s="244"/>
      <c r="F375" s="244"/>
      <c r="G375" s="244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163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66">
        <v>36</v>
      </c>
      <c r="B376" s="167" t="s">
        <v>495</v>
      </c>
      <c r="C376" s="175" t="s">
        <v>496</v>
      </c>
      <c r="D376" s="168" t="s">
        <v>361</v>
      </c>
      <c r="E376" s="169">
        <v>55.41</v>
      </c>
      <c r="F376" s="170"/>
      <c r="G376" s="171">
        <f>ROUND(E376*F376,2)</f>
        <v>0</v>
      </c>
      <c r="H376" s="170"/>
      <c r="I376" s="171">
        <f>ROUND(E376*H376,2)</f>
        <v>0</v>
      </c>
      <c r="J376" s="170"/>
      <c r="K376" s="171">
        <f>ROUND(E376*J376,2)</f>
        <v>0</v>
      </c>
      <c r="L376" s="171">
        <v>21</v>
      </c>
      <c r="M376" s="171">
        <f>G376*(1+L376/100)</f>
        <v>0</v>
      </c>
      <c r="N376" s="169">
        <v>0</v>
      </c>
      <c r="O376" s="169">
        <f>ROUND(E376*N376,2)</f>
        <v>0</v>
      </c>
      <c r="P376" s="169">
        <v>3.3600000000000001E-3</v>
      </c>
      <c r="Q376" s="169">
        <f>ROUND(E376*P376,2)</f>
        <v>0.19</v>
      </c>
      <c r="R376" s="171" t="s">
        <v>488</v>
      </c>
      <c r="S376" s="171" t="s">
        <v>156</v>
      </c>
      <c r="T376" s="172" t="s">
        <v>191</v>
      </c>
      <c r="U376" s="157">
        <v>0.08</v>
      </c>
      <c r="V376" s="157">
        <f>ROUND(E376*U376,2)</f>
        <v>4.43</v>
      </c>
      <c r="W376" s="157"/>
      <c r="X376" s="157" t="s">
        <v>192</v>
      </c>
      <c r="Y376" s="157" t="s">
        <v>159</v>
      </c>
      <c r="Z376" s="147"/>
      <c r="AA376" s="147"/>
      <c r="AB376" s="147"/>
      <c r="AC376" s="147"/>
      <c r="AD376" s="147"/>
      <c r="AE376" s="147"/>
      <c r="AF376" s="147"/>
      <c r="AG376" s="147" t="s">
        <v>193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2" x14ac:dyDescent="0.2">
      <c r="A377" s="154"/>
      <c r="B377" s="155"/>
      <c r="C377" s="183" t="s">
        <v>747</v>
      </c>
      <c r="D377" s="179"/>
      <c r="E377" s="180">
        <v>55.41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197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2" x14ac:dyDescent="0.2">
      <c r="A378" s="154"/>
      <c r="B378" s="155"/>
      <c r="C378" s="243"/>
      <c r="D378" s="244"/>
      <c r="E378" s="244"/>
      <c r="F378" s="244"/>
      <c r="G378" s="244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163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66">
        <v>37</v>
      </c>
      <c r="B379" s="167" t="s">
        <v>497</v>
      </c>
      <c r="C379" s="175" t="s">
        <v>498</v>
      </c>
      <c r="D379" s="168" t="s">
        <v>361</v>
      </c>
      <c r="E379" s="169">
        <v>9.6</v>
      </c>
      <c r="F379" s="170"/>
      <c r="G379" s="171">
        <f>ROUND(E379*F379,2)</f>
        <v>0</v>
      </c>
      <c r="H379" s="170"/>
      <c r="I379" s="171">
        <f>ROUND(E379*H379,2)</f>
        <v>0</v>
      </c>
      <c r="J379" s="170"/>
      <c r="K379" s="171">
        <f>ROUND(E379*J379,2)</f>
        <v>0</v>
      </c>
      <c r="L379" s="171">
        <v>21</v>
      </c>
      <c r="M379" s="171">
        <f>G379*(1+L379/100)</f>
        <v>0</v>
      </c>
      <c r="N379" s="169">
        <v>0</v>
      </c>
      <c r="O379" s="169">
        <f>ROUND(E379*N379,2)</f>
        <v>0</v>
      </c>
      <c r="P379" s="169">
        <v>3.0699999999999998E-3</v>
      </c>
      <c r="Q379" s="169">
        <f>ROUND(E379*P379,2)</f>
        <v>0.03</v>
      </c>
      <c r="R379" s="171" t="s">
        <v>488</v>
      </c>
      <c r="S379" s="171" t="s">
        <v>156</v>
      </c>
      <c r="T379" s="172" t="s">
        <v>191</v>
      </c>
      <c r="U379" s="157">
        <v>0.05</v>
      </c>
      <c r="V379" s="157">
        <f>ROUND(E379*U379,2)</f>
        <v>0.48</v>
      </c>
      <c r="W379" s="157"/>
      <c r="X379" s="157" t="s">
        <v>192</v>
      </c>
      <c r="Y379" s="157" t="s">
        <v>159</v>
      </c>
      <c r="Z379" s="147"/>
      <c r="AA379" s="147"/>
      <c r="AB379" s="147"/>
      <c r="AC379" s="147"/>
      <c r="AD379" s="147"/>
      <c r="AE379" s="147"/>
      <c r="AF379" s="147"/>
      <c r="AG379" s="147" t="s">
        <v>193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2" x14ac:dyDescent="0.2">
      <c r="A380" s="154"/>
      <c r="B380" s="155"/>
      <c r="C380" s="183" t="s">
        <v>750</v>
      </c>
      <c r="D380" s="179"/>
      <c r="E380" s="180">
        <v>9.6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197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2" x14ac:dyDescent="0.2">
      <c r="A381" s="154"/>
      <c r="B381" s="155"/>
      <c r="C381" s="243"/>
      <c r="D381" s="244"/>
      <c r="E381" s="244"/>
      <c r="F381" s="244"/>
      <c r="G381" s="244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163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66">
        <v>38</v>
      </c>
      <c r="B382" s="167" t="s">
        <v>500</v>
      </c>
      <c r="C382" s="175" t="s">
        <v>501</v>
      </c>
      <c r="D382" s="168" t="s">
        <v>361</v>
      </c>
      <c r="E382" s="169">
        <v>76.5</v>
      </c>
      <c r="F382" s="170"/>
      <c r="G382" s="171">
        <f>ROUND(E382*F382,2)</f>
        <v>0</v>
      </c>
      <c r="H382" s="170"/>
      <c r="I382" s="171">
        <f>ROUND(E382*H382,2)</f>
        <v>0</v>
      </c>
      <c r="J382" s="170"/>
      <c r="K382" s="171">
        <f>ROUND(E382*J382,2)</f>
        <v>0</v>
      </c>
      <c r="L382" s="171">
        <v>21</v>
      </c>
      <c r="M382" s="171">
        <f>G382*(1+L382/100)</f>
        <v>0</v>
      </c>
      <c r="N382" s="169">
        <v>0</v>
      </c>
      <c r="O382" s="169">
        <f>ROUND(E382*N382,2)</f>
        <v>0</v>
      </c>
      <c r="P382" s="169">
        <v>1.3500000000000001E-3</v>
      </c>
      <c r="Q382" s="169">
        <f>ROUND(E382*P382,2)</f>
        <v>0.1</v>
      </c>
      <c r="R382" s="171" t="s">
        <v>488</v>
      </c>
      <c r="S382" s="171" t="s">
        <v>156</v>
      </c>
      <c r="T382" s="172" t="s">
        <v>191</v>
      </c>
      <c r="U382" s="157">
        <v>0.09</v>
      </c>
      <c r="V382" s="157">
        <f>ROUND(E382*U382,2)</f>
        <v>6.89</v>
      </c>
      <c r="W382" s="157"/>
      <c r="X382" s="157" t="s">
        <v>192</v>
      </c>
      <c r="Y382" s="157" t="s">
        <v>159</v>
      </c>
      <c r="Z382" s="147"/>
      <c r="AA382" s="147"/>
      <c r="AB382" s="147"/>
      <c r="AC382" s="147"/>
      <c r="AD382" s="147"/>
      <c r="AE382" s="147"/>
      <c r="AF382" s="147"/>
      <c r="AG382" s="147" t="s">
        <v>193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4"/>
      <c r="B383" s="155"/>
      <c r="C383" s="183" t="s">
        <v>751</v>
      </c>
      <c r="D383" s="179"/>
      <c r="E383" s="180">
        <v>10.9</v>
      </c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197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4"/>
      <c r="B384" s="155"/>
      <c r="C384" s="183" t="s">
        <v>752</v>
      </c>
      <c r="D384" s="179"/>
      <c r="E384" s="180">
        <v>14.2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197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4"/>
      <c r="B385" s="155"/>
      <c r="C385" s="183" t="s">
        <v>753</v>
      </c>
      <c r="D385" s="179"/>
      <c r="E385" s="180">
        <v>16.399999999999999</v>
      </c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197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3" x14ac:dyDescent="0.2">
      <c r="A386" s="154"/>
      <c r="B386" s="155"/>
      <c r="C386" s="183" t="s">
        <v>754</v>
      </c>
      <c r="D386" s="179"/>
      <c r="E386" s="180">
        <v>16.399999999999999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197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">
      <c r="A387" s="154"/>
      <c r="B387" s="155"/>
      <c r="C387" s="183" t="s">
        <v>755</v>
      </c>
      <c r="D387" s="179"/>
      <c r="E387" s="180">
        <v>18.600000000000001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197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2" x14ac:dyDescent="0.2">
      <c r="A388" s="154"/>
      <c r="B388" s="155"/>
      <c r="C388" s="243"/>
      <c r="D388" s="244"/>
      <c r="E388" s="244"/>
      <c r="F388" s="244"/>
      <c r="G388" s="244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163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66">
        <v>39</v>
      </c>
      <c r="B389" s="167" t="s">
        <v>507</v>
      </c>
      <c r="C389" s="175" t="s">
        <v>508</v>
      </c>
      <c r="D389" s="168" t="s">
        <v>361</v>
      </c>
      <c r="E389" s="169">
        <v>82.5</v>
      </c>
      <c r="F389" s="170"/>
      <c r="G389" s="171">
        <f>ROUND(E389*F389,2)</f>
        <v>0</v>
      </c>
      <c r="H389" s="170"/>
      <c r="I389" s="171">
        <f>ROUND(E389*H389,2)</f>
        <v>0</v>
      </c>
      <c r="J389" s="170"/>
      <c r="K389" s="171">
        <f>ROUND(E389*J389,2)</f>
        <v>0</v>
      </c>
      <c r="L389" s="171">
        <v>21</v>
      </c>
      <c r="M389" s="171">
        <f>G389*(1+L389/100)</f>
        <v>0</v>
      </c>
      <c r="N389" s="169">
        <v>0</v>
      </c>
      <c r="O389" s="169">
        <f>ROUND(E389*N389,2)</f>
        <v>0</v>
      </c>
      <c r="P389" s="169">
        <v>2.8500000000000001E-3</v>
      </c>
      <c r="Q389" s="169">
        <f>ROUND(E389*P389,2)</f>
        <v>0.24</v>
      </c>
      <c r="R389" s="171" t="s">
        <v>488</v>
      </c>
      <c r="S389" s="171" t="s">
        <v>156</v>
      </c>
      <c r="T389" s="172" t="s">
        <v>191</v>
      </c>
      <c r="U389" s="157">
        <v>7.0000000000000007E-2</v>
      </c>
      <c r="V389" s="157">
        <f>ROUND(E389*U389,2)</f>
        <v>5.78</v>
      </c>
      <c r="W389" s="157"/>
      <c r="X389" s="157" t="s">
        <v>192</v>
      </c>
      <c r="Y389" s="157" t="s">
        <v>159</v>
      </c>
      <c r="Z389" s="147"/>
      <c r="AA389" s="147"/>
      <c r="AB389" s="147"/>
      <c r="AC389" s="147"/>
      <c r="AD389" s="147"/>
      <c r="AE389" s="147"/>
      <c r="AF389" s="147"/>
      <c r="AG389" s="147" t="s">
        <v>193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2" x14ac:dyDescent="0.2">
      <c r="A390" s="154"/>
      <c r="B390" s="155"/>
      <c r="C390" s="183" t="s">
        <v>756</v>
      </c>
      <c r="D390" s="179"/>
      <c r="E390" s="180">
        <v>82.5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197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2" x14ac:dyDescent="0.2">
      <c r="A391" s="154"/>
      <c r="B391" s="155"/>
      <c r="C391" s="243"/>
      <c r="D391" s="244"/>
      <c r="E391" s="244"/>
      <c r="F391" s="244"/>
      <c r="G391" s="244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163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x14ac:dyDescent="0.2">
      <c r="A392" s="159" t="s">
        <v>151</v>
      </c>
      <c r="B392" s="160" t="s">
        <v>111</v>
      </c>
      <c r="C392" s="174" t="s">
        <v>112</v>
      </c>
      <c r="D392" s="161"/>
      <c r="E392" s="162"/>
      <c r="F392" s="163"/>
      <c r="G392" s="163">
        <f>SUMIF(AG393:AG401,"&lt;&gt;NOR",G393:G401)</f>
        <v>0</v>
      </c>
      <c r="H392" s="163"/>
      <c r="I392" s="163">
        <f>SUM(I393:I401)</f>
        <v>0</v>
      </c>
      <c r="J392" s="163"/>
      <c r="K392" s="163">
        <f>SUM(K393:K401)</f>
        <v>0</v>
      </c>
      <c r="L392" s="163"/>
      <c r="M392" s="163">
        <f>SUM(M393:M401)</f>
        <v>0</v>
      </c>
      <c r="N392" s="162"/>
      <c r="O392" s="162">
        <f>SUM(O393:O401)</f>
        <v>0</v>
      </c>
      <c r="P392" s="162"/>
      <c r="Q392" s="162">
        <f>SUM(Q393:Q401)</f>
        <v>15.51</v>
      </c>
      <c r="R392" s="163"/>
      <c r="S392" s="163"/>
      <c r="T392" s="164"/>
      <c r="U392" s="158"/>
      <c r="V392" s="158">
        <f>SUM(V393:V401)</f>
        <v>51.790000000000006</v>
      </c>
      <c r="W392" s="158"/>
      <c r="X392" s="158"/>
      <c r="Y392" s="158"/>
      <c r="AG392" t="s">
        <v>152</v>
      </c>
    </row>
    <row r="393" spans="1:60" outlineLevel="1" x14ac:dyDescent="0.2">
      <c r="A393" s="166">
        <v>40</v>
      </c>
      <c r="B393" s="167" t="s">
        <v>510</v>
      </c>
      <c r="C393" s="175" t="s">
        <v>511</v>
      </c>
      <c r="D393" s="168" t="s">
        <v>189</v>
      </c>
      <c r="E393" s="169">
        <v>350.63274999999999</v>
      </c>
      <c r="F393" s="170"/>
      <c r="G393" s="171">
        <f>ROUND(E393*F393,2)</f>
        <v>0</v>
      </c>
      <c r="H393" s="170"/>
      <c r="I393" s="171">
        <f>ROUND(E393*H393,2)</f>
        <v>0</v>
      </c>
      <c r="J393" s="170"/>
      <c r="K393" s="171">
        <f>ROUND(E393*J393,2)</f>
        <v>0</v>
      </c>
      <c r="L393" s="171">
        <v>21</v>
      </c>
      <c r="M393" s="171">
        <f>G393*(1+L393/100)</f>
        <v>0</v>
      </c>
      <c r="N393" s="169">
        <v>0</v>
      </c>
      <c r="O393" s="169">
        <f>ROUND(E393*N393,2)</f>
        <v>0</v>
      </c>
      <c r="P393" s="169">
        <v>4.2000000000000003E-2</v>
      </c>
      <c r="Q393" s="169">
        <f>ROUND(E393*P393,2)</f>
        <v>14.73</v>
      </c>
      <c r="R393" s="171" t="s">
        <v>512</v>
      </c>
      <c r="S393" s="171" t="s">
        <v>156</v>
      </c>
      <c r="T393" s="172" t="s">
        <v>191</v>
      </c>
      <c r="U393" s="157">
        <v>0.14000000000000001</v>
      </c>
      <c r="V393" s="157">
        <f>ROUND(E393*U393,2)</f>
        <v>49.09</v>
      </c>
      <c r="W393" s="157"/>
      <c r="X393" s="157" t="s">
        <v>192</v>
      </c>
      <c r="Y393" s="157" t="s">
        <v>159</v>
      </c>
      <c r="Z393" s="147"/>
      <c r="AA393" s="147"/>
      <c r="AB393" s="147"/>
      <c r="AC393" s="147"/>
      <c r="AD393" s="147"/>
      <c r="AE393" s="147"/>
      <c r="AF393" s="147"/>
      <c r="AG393" s="147" t="s">
        <v>193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2" x14ac:dyDescent="0.2">
      <c r="A394" s="154"/>
      <c r="B394" s="155"/>
      <c r="C394" s="183" t="s">
        <v>757</v>
      </c>
      <c r="D394" s="179"/>
      <c r="E394" s="180">
        <v>146.96199999999999</v>
      </c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197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3" x14ac:dyDescent="0.2">
      <c r="A395" s="154"/>
      <c r="B395" s="155"/>
      <c r="C395" s="183" t="s">
        <v>758</v>
      </c>
      <c r="D395" s="179"/>
      <c r="E395" s="180">
        <v>173.22075000000001</v>
      </c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197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4"/>
      <c r="B396" s="155"/>
      <c r="C396" s="183" t="s">
        <v>759</v>
      </c>
      <c r="D396" s="179"/>
      <c r="E396" s="180">
        <v>35.4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197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3" x14ac:dyDescent="0.2">
      <c r="A397" s="154"/>
      <c r="B397" s="155"/>
      <c r="C397" s="183" t="s">
        <v>680</v>
      </c>
      <c r="D397" s="179"/>
      <c r="E397" s="180">
        <v>-4.95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197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2" x14ac:dyDescent="0.2">
      <c r="A398" s="154"/>
      <c r="B398" s="155"/>
      <c r="C398" s="243"/>
      <c r="D398" s="244"/>
      <c r="E398" s="244"/>
      <c r="F398" s="244"/>
      <c r="G398" s="244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163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66">
        <v>41</v>
      </c>
      <c r="B399" s="167" t="s">
        <v>517</v>
      </c>
      <c r="C399" s="175" t="s">
        <v>518</v>
      </c>
      <c r="D399" s="168" t="s">
        <v>361</v>
      </c>
      <c r="E399" s="169">
        <v>33.799999999999997</v>
      </c>
      <c r="F399" s="170"/>
      <c r="G399" s="171">
        <f>ROUND(E399*F399,2)</f>
        <v>0</v>
      </c>
      <c r="H399" s="170"/>
      <c r="I399" s="171">
        <f>ROUND(E399*H399,2)</f>
        <v>0</v>
      </c>
      <c r="J399" s="170"/>
      <c r="K399" s="171">
        <f>ROUND(E399*J399,2)</f>
        <v>0</v>
      </c>
      <c r="L399" s="171">
        <v>21</v>
      </c>
      <c r="M399" s="171">
        <f>G399*(1+L399/100)</f>
        <v>0</v>
      </c>
      <c r="N399" s="169">
        <v>0</v>
      </c>
      <c r="O399" s="169">
        <f>ROUND(E399*N399,2)</f>
        <v>0</v>
      </c>
      <c r="P399" s="169">
        <v>2.3E-2</v>
      </c>
      <c r="Q399" s="169">
        <f>ROUND(E399*P399,2)</f>
        <v>0.78</v>
      </c>
      <c r="R399" s="171" t="s">
        <v>512</v>
      </c>
      <c r="S399" s="171" t="s">
        <v>156</v>
      </c>
      <c r="T399" s="172" t="s">
        <v>191</v>
      </c>
      <c r="U399" s="157">
        <v>0.08</v>
      </c>
      <c r="V399" s="157">
        <f>ROUND(E399*U399,2)</f>
        <v>2.7</v>
      </c>
      <c r="W399" s="157"/>
      <c r="X399" s="157" t="s">
        <v>192</v>
      </c>
      <c r="Y399" s="157" t="s">
        <v>159</v>
      </c>
      <c r="Z399" s="147"/>
      <c r="AA399" s="147"/>
      <c r="AB399" s="147"/>
      <c r="AC399" s="147"/>
      <c r="AD399" s="147"/>
      <c r="AE399" s="147"/>
      <c r="AF399" s="147"/>
      <c r="AG399" s="147" t="s">
        <v>193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2" x14ac:dyDescent="0.2">
      <c r="A400" s="154"/>
      <c r="B400" s="155"/>
      <c r="C400" s="183" t="s">
        <v>760</v>
      </c>
      <c r="D400" s="179"/>
      <c r="E400" s="180">
        <v>33.799999999999997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197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2" x14ac:dyDescent="0.2">
      <c r="A401" s="154"/>
      <c r="B401" s="155"/>
      <c r="C401" s="243"/>
      <c r="D401" s="244"/>
      <c r="E401" s="244"/>
      <c r="F401" s="244"/>
      <c r="G401" s="244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163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x14ac:dyDescent="0.2">
      <c r="A402" s="159" t="s">
        <v>151</v>
      </c>
      <c r="B402" s="160" t="s">
        <v>113</v>
      </c>
      <c r="C402" s="174" t="s">
        <v>114</v>
      </c>
      <c r="D402" s="161"/>
      <c r="E402" s="162"/>
      <c r="F402" s="163"/>
      <c r="G402" s="163">
        <f>SUMIF(AG403:AG405,"&lt;&gt;NOR",G403:G405)</f>
        <v>0</v>
      </c>
      <c r="H402" s="163"/>
      <c r="I402" s="163">
        <f>SUM(I403:I405)</f>
        <v>0</v>
      </c>
      <c r="J402" s="163"/>
      <c r="K402" s="163">
        <f>SUM(K403:K405)</f>
        <v>0</v>
      </c>
      <c r="L402" s="163"/>
      <c r="M402" s="163">
        <f>SUM(M403:M405)</f>
        <v>0</v>
      </c>
      <c r="N402" s="162"/>
      <c r="O402" s="162">
        <f>SUM(O403:O405)</f>
        <v>0</v>
      </c>
      <c r="P402" s="162"/>
      <c r="Q402" s="162">
        <f>SUM(Q403:Q405)</f>
        <v>0.03</v>
      </c>
      <c r="R402" s="163"/>
      <c r="S402" s="163"/>
      <c r="T402" s="164"/>
      <c r="U402" s="158"/>
      <c r="V402" s="158">
        <f>SUM(V403:V405)</f>
        <v>2.86</v>
      </c>
      <c r="W402" s="158"/>
      <c r="X402" s="158"/>
      <c r="Y402" s="158"/>
      <c r="AG402" t="s">
        <v>152</v>
      </c>
    </row>
    <row r="403" spans="1:60" outlineLevel="1" x14ac:dyDescent="0.2">
      <c r="A403" s="166">
        <v>42</v>
      </c>
      <c r="B403" s="167" t="s">
        <v>520</v>
      </c>
      <c r="C403" s="175" t="s">
        <v>521</v>
      </c>
      <c r="D403" s="168" t="s">
        <v>522</v>
      </c>
      <c r="E403" s="169">
        <v>28.6</v>
      </c>
      <c r="F403" s="170"/>
      <c r="G403" s="171">
        <f>ROUND(E403*F403,2)</f>
        <v>0</v>
      </c>
      <c r="H403" s="170"/>
      <c r="I403" s="171">
        <f>ROUND(E403*H403,2)</f>
        <v>0</v>
      </c>
      <c r="J403" s="170"/>
      <c r="K403" s="171">
        <f>ROUND(E403*J403,2)</f>
        <v>0</v>
      </c>
      <c r="L403" s="171">
        <v>21</v>
      </c>
      <c r="M403" s="171">
        <f>G403*(1+L403/100)</f>
        <v>0</v>
      </c>
      <c r="N403" s="169">
        <v>6.0000000000000002E-5</v>
      </c>
      <c r="O403" s="169">
        <f>ROUND(E403*N403,2)</f>
        <v>0</v>
      </c>
      <c r="P403" s="169">
        <v>1E-3</v>
      </c>
      <c r="Q403" s="169">
        <f>ROUND(E403*P403,2)</f>
        <v>0.03</v>
      </c>
      <c r="R403" s="171"/>
      <c r="S403" s="171" t="s">
        <v>415</v>
      </c>
      <c r="T403" s="172" t="s">
        <v>761</v>
      </c>
      <c r="U403" s="157">
        <v>0.1</v>
      </c>
      <c r="V403" s="157">
        <f>ROUND(E403*U403,2)</f>
        <v>2.86</v>
      </c>
      <c r="W403" s="157"/>
      <c r="X403" s="157" t="s">
        <v>192</v>
      </c>
      <c r="Y403" s="157" t="s">
        <v>159</v>
      </c>
      <c r="Z403" s="147"/>
      <c r="AA403" s="147"/>
      <c r="AB403" s="147"/>
      <c r="AC403" s="147"/>
      <c r="AD403" s="147"/>
      <c r="AE403" s="147"/>
      <c r="AF403" s="147"/>
      <c r="AG403" s="147" t="s">
        <v>193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2" x14ac:dyDescent="0.2">
      <c r="A404" s="154"/>
      <c r="B404" s="155"/>
      <c r="C404" s="183" t="s">
        <v>762</v>
      </c>
      <c r="D404" s="179"/>
      <c r="E404" s="180">
        <v>28.6</v>
      </c>
      <c r="F404" s="157"/>
      <c r="G404" s="157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7"/>
      <c r="AA404" s="147"/>
      <c r="AB404" s="147"/>
      <c r="AC404" s="147"/>
      <c r="AD404" s="147"/>
      <c r="AE404" s="147"/>
      <c r="AF404" s="147"/>
      <c r="AG404" s="147" t="s">
        <v>197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">
      <c r="A405" s="154"/>
      <c r="B405" s="155"/>
      <c r="C405" s="243"/>
      <c r="D405" s="244"/>
      <c r="E405" s="244"/>
      <c r="F405" s="244"/>
      <c r="G405" s="244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163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x14ac:dyDescent="0.2">
      <c r="A406" s="159" t="s">
        <v>151</v>
      </c>
      <c r="B406" s="160" t="s">
        <v>115</v>
      </c>
      <c r="C406" s="174" t="s">
        <v>116</v>
      </c>
      <c r="D406" s="161"/>
      <c r="E406" s="162"/>
      <c r="F406" s="163"/>
      <c r="G406" s="163">
        <f>SUMIF(AG407:AG436,"&lt;&gt;NOR",G407:G436)</f>
        <v>0</v>
      </c>
      <c r="H406" s="163"/>
      <c r="I406" s="163">
        <f>SUM(I407:I436)</f>
        <v>0</v>
      </c>
      <c r="J406" s="163"/>
      <c r="K406" s="163">
        <f>SUM(K407:K436)</f>
        <v>0</v>
      </c>
      <c r="L406" s="163"/>
      <c r="M406" s="163">
        <f>SUM(M407:M436)</f>
        <v>0</v>
      </c>
      <c r="N406" s="162"/>
      <c r="O406" s="162">
        <f>SUM(O407:O436)</f>
        <v>0</v>
      </c>
      <c r="P406" s="162"/>
      <c r="Q406" s="162">
        <f>SUM(Q407:Q436)</f>
        <v>0.75</v>
      </c>
      <c r="R406" s="163"/>
      <c r="S406" s="163"/>
      <c r="T406" s="164"/>
      <c r="U406" s="158"/>
      <c r="V406" s="158">
        <f>SUM(V407:V436)</f>
        <v>82.97</v>
      </c>
      <c r="W406" s="158"/>
      <c r="X406" s="158"/>
      <c r="Y406" s="158"/>
      <c r="AG406" t="s">
        <v>152</v>
      </c>
    </row>
    <row r="407" spans="1:60" ht="22.5" outlineLevel="1" x14ac:dyDescent="0.2">
      <c r="A407" s="166">
        <v>43</v>
      </c>
      <c r="B407" s="167" t="s">
        <v>524</v>
      </c>
      <c r="C407" s="175" t="s">
        <v>525</v>
      </c>
      <c r="D407" s="168" t="s">
        <v>189</v>
      </c>
      <c r="E407" s="169">
        <v>754.25959999999998</v>
      </c>
      <c r="F407" s="170"/>
      <c r="G407" s="171">
        <f>ROUND(E407*F407,2)</f>
        <v>0</v>
      </c>
      <c r="H407" s="170"/>
      <c r="I407" s="171">
        <f>ROUND(E407*H407,2)</f>
        <v>0</v>
      </c>
      <c r="J407" s="170"/>
      <c r="K407" s="171">
        <f>ROUND(E407*J407,2)</f>
        <v>0</v>
      </c>
      <c r="L407" s="171">
        <v>21</v>
      </c>
      <c r="M407" s="171">
        <f>G407*(1+L407/100)</f>
        <v>0</v>
      </c>
      <c r="N407" s="169">
        <v>0</v>
      </c>
      <c r="O407" s="169">
        <f>ROUND(E407*N407,2)</f>
        <v>0</v>
      </c>
      <c r="P407" s="169">
        <v>1E-3</v>
      </c>
      <c r="Q407" s="169">
        <f>ROUND(E407*P407,2)</f>
        <v>0.75</v>
      </c>
      <c r="R407" s="171" t="s">
        <v>526</v>
      </c>
      <c r="S407" s="171" t="s">
        <v>156</v>
      </c>
      <c r="T407" s="172" t="s">
        <v>191</v>
      </c>
      <c r="U407" s="157">
        <v>0.11</v>
      </c>
      <c r="V407" s="157">
        <f>ROUND(E407*U407,2)</f>
        <v>82.97</v>
      </c>
      <c r="W407" s="157"/>
      <c r="X407" s="157" t="s">
        <v>192</v>
      </c>
      <c r="Y407" s="157" t="s">
        <v>159</v>
      </c>
      <c r="Z407" s="147"/>
      <c r="AA407" s="147"/>
      <c r="AB407" s="147"/>
      <c r="AC407" s="147"/>
      <c r="AD407" s="147"/>
      <c r="AE407" s="147"/>
      <c r="AF407" s="147"/>
      <c r="AG407" s="147" t="s">
        <v>193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2" x14ac:dyDescent="0.2">
      <c r="A408" s="154"/>
      <c r="B408" s="155"/>
      <c r="C408" s="183" t="s">
        <v>204</v>
      </c>
      <c r="D408" s="179"/>
      <c r="E408" s="180"/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197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">
      <c r="A409" s="154"/>
      <c r="B409" s="155"/>
      <c r="C409" s="183" t="s">
        <v>763</v>
      </c>
      <c r="D409" s="179"/>
      <c r="E409" s="180">
        <v>45.995399999999997</v>
      </c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197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">
      <c r="A410" s="154"/>
      <c r="B410" s="155"/>
      <c r="C410" s="183" t="s">
        <v>764</v>
      </c>
      <c r="D410" s="179"/>
      <c r="E410" s="180">
        <v>1.26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197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">
      <c r="A411" s="154"/>
      <c r="B411" s="155"/>
      <c r="C411" s="183" t="s">
        <v>765</v>
      </c>
      <c r="D411" s="179"/>
      <c r="E411" s="180">
        <v>33.649000000000001</v>
      </c>
      <c r="F411" s="157"/>
      <c r="G411" s="157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7"/>
      <c r="AA411" s="147"/>
      <c r="AB411" s="147"/>
      <c r="AC411" s="147"/>
      <c r="AD411" s="147"/>
      <c r="AE411" s="147"/>
      <c r="AF411" s="147"/>
      <c r="AG411" s="147" t="s">
        <v>197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">
      <c r="A412" s="154"/>
      <c r="B412" s="155"/>
      <c r="C412" s="183" t="s">
        <v>766</v>
      </c>
      <c r="D412" s="179"/>
      <c r="E412" s="180">
        <v>33.649000000000001</v>
      </c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197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">
      <c r="A413" s="154"/>
      <c r="B413" s="155"/>
      <c r="C413" s="183" t="s">
        <v>767</v>
      </c>
      <c r="D413" s="179"/>
      <c r="E413" s="180">
        <v>59.904000000000003</v>
      </c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197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4"/>
      <c r="B414" s="155"/>
      <c r="C414" s="184" t="s">
        <v>220</v>
      </c>
      <c r="D414" s="181"/>
      <c r="E414" s="182">
        <v>174.45740000000001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197</v>
      </c>
      <c r="AH414" s="147">
        <v>1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83" t="s">
        <v>221</v>
      </c>
      <c r="D415" s="179"/>
      <c r="E415" s="180"/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197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">
      <c r="A416" s="154"/>
      <c r="B416" s="155"/>
      <c r="C416" s="183" t="s">
        <v>768</v>
      </c>
      <c r="D416" s="179"/>
      <c r="E416" s="180">
        <v>45.995399999999997</v>
      </c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197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4"/>
      <c r="B417" s="155"/>
      <c r="C417" s="183" t="s">
        <v>764</v>
      </c>
      <c r="D417" s="179"/>
      <c r="E417" s="180">
        <v>1.26</v>
      </c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197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">
      <c r="A418" s="154"/>
      <c r="B418" s="155"/>
      <c r="C418" s="183" t="s">
        <v>769</v>
      </c>
      <c r="D418" s="179"/>
      <c r="E418" s="180">
        <v>33.649000000000001</v>
      </c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7"/>
      <c r="AA418" s="147"/>
      <c r="AB418" s="147"/>
      <c r="AC418" s="147"/>
      <c r="AD418" s="147"/>
      <c r="AE418" s="147"/>
      <c r="AF418" s="147"/>
      <c r="AG418" s="147" t="s">
        <v>197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">
      <c r="A419" s="154"/>
      <c r="B419" s="155"/>
      <c r="C419" s="183" t="s">
        <v>770</v>
      </c>
      <c r="D419" s="179"/>
      <c r="E419" s="180">
        <v>52.459000000000003</v>
      </c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197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">
      <c r="A420" s="154"/>
      <c r="B420" s="155"/>
      <c r="C420" s="183" t="s">
        <v>771</v>
      </c>
      <c r="D420" s="179"/>
      <c r="E420" s="180">
        <v>59.904000000000003</v>
      </c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197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184" t="s">
        <v>220</v>
      </c>
      <c r="D421" s="181"/>
      <c r="E421" s="182">
        <v>193.26740000000001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197</v>
      </c>
      <c r="AH421" s="147">
        <v>1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">
      <c r="A422" s="154"/>
      <c r="B422" s="155"/>
      <c r="C422" s="183" t="s">
        <v>231</v>
      </c>
      <c r="D422" s="179"/>
      <c r="E422" s="180"/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197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4"/>
      <c r="B423" s="155"/>
      <c r="C423" s="183" t="s">
        <v>772</v>
      </c>
      <c r="D423" s="179"/>
      <c r="E423" s="180">
        <v>45.995399999999997</v>
      </c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197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4"/>
      <c r="B424" s="155"/>
      <c r="C424" s="183" t="s">
        <v>764</v>
      </c>
      <c r="D424" s="179"/>
      <c r="E424" s="180">
        <v>1.26</v>
      </c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197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3" x14ac:dyDescent="0.2">
      <c r="A425" s="154"/>
      <c r="B425" s="155"/>
      <c r="C425" s="183" t="s">
        <v>773</v>
      </c>
      <c r="D425" s="179"/>
      <c r="E425" s="180">
        <v>33.649000000000001</v>
      </c>
      <c r="F425" s="157"/>
      <c r="G425" s="157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7"/>
      <c r="AA425" s="147"/>
      <c r="AB425" s="147"/>
      <c r="AC425" s="147"/>
      <c r="AD425" s="147"/>
      <c r="AE425" s="147"/>
      <c r="AF425" s="147"/>
      <c r="AG425" s="147" t="s">
        <v>197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">
      <c r="A426" s="154"/>
      <c r="B426" s="155"/>
      <c r="C426" s="183" t="s">
        <v>774</v>
      </c>
      <c r="D426" s="179"/>
      <c r="E426" s="180">
        <v>52.459000000000003</v>
      </c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197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83" t="s">
        <v>775</v>
      </c>
      <c r="D427" s="179"/>
      <c r="E427" s="180">
        <v>59.904000000000003</v>
      </c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197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184" t="s">
        <v>220</v>
      </c>
      <c r="D428" s="181"/>
      <c r="E428" s="182">
        <v>193.26740000000001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197</v>
      </c>
      <c r="AH428" s="147">
        <v>1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">
      <c r="A429" s="154"/>
      <c r="B429" s="155"/>
      <c r="C429" s="183" t="s">
        <v>232</v>
      </c>
      <c r="D429" s="179"/>
      <c r="E429" s="180"/>
      <c r="F429" s="157"/>
      <c r="G429" s="15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7"/>
      <c r="AA429" s="147"/>
      <c r="AB429" s="147"/>
      <c r="AC429" s="147"/>
      <c r="AD429" s="147"/>
      <c r="AE429" s="147"/>
      <c r="AF429" s="147"/>
      <c r="AG429" s="147" t="s">
        <v>197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">
      <c r="A430" s="154"/>
      <c r="B430" s="155"/>
      <c r="C430" s="183" t="s">
        <v>776</v>
      </c>
      <c r="D430" s="179"/>
      <c r="E430" s="180">
        <v>45.995399999999997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197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83" t="s">
        <v>764</v>
      </c>
      <c r="D431" s="179"/>
      <c r="E431" s="180">
        <v>1.26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197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183" t="s">
        <v>777</v>
      </c>
      <c r="D432" s="179"/>
      <c r="E432" s="180">
        <v>33.649000000000001</v>
      </c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197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83" t="s">
        <v>778</v>
      </c>
      <c r="D433" s="179"/>
      <c r="E433" s="180">
        <v>52.459000000000003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197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83" t="s">
        <v>779</v>
      </c>
      <c r="D434" s="179"/>
      <c r="E434" s="180">
        <v>59.904000000000003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197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3" x14ac:dyDescent="0.2">
      <c r="A435" s="154"/>
      <c r="B435" s="155"/>
      <c r="C435" s="184" t="s">
        <v>220</v>
      </c>
      <c r="D435" s="181"/>
      <c r="E435" s="182">
        <v>193.26740000000001</v>
      </c>
      <c r="F435" s="157"/>
      <c r="G435" s="157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7"/>
      <c r="AA435" s="147"/>
      <c r="AB435" s="147"/>
      <c r="AC435" s="147"/>
      <c r="AD435" s="147"/>
      <c r="AE435" s="147"/>
      <c r="AF435" s="147"/>
      <c r="AG435" s="147" t="s">
        <v>197</v>
      </c>
      <c r="AH435" s="147">
        <v>1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2" x14ac:dyDescent="0.2">
      <c r="A436" s="154"/>
      <c r="B436" s="155"/>
      <c r="C436" s="243"/>
      <c r="D436" s="244"/>
      <c r="E436" s="244"/>
      <c r="F436" s="244"/>
      <c r="G436" s="244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163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x14ac:dyDescent="0.2">
      <c r="A437" s="159" t="s">
        <v>151</v>
      </c>
      <c r="B437" s="160" t="s">
        <v>117</v>
      </c>
      <c r="C437" s="174" t="s">
        <v>118</v>
      </c>
      <c r="D437" s="161"/>
      <c r="E437" s="162"/>
      <c r="F437" s="163"/>
      <c r="G437" s="163">
        <f>SUMIF(AG438:AG439,"&lt;&gt;NOR",G438:G439)</f>
        <v>0</v>
      </c>
      <c r="H437" s="163"/>
      <c r="I437" s="163">
        <f>SUM(I438:I439)</f>
        <v>0</v>
      </c>
      <c r="J437" s="163"/>
      <c r="K437" s="163">
        <f>SUM(K438:K439)</f>
        <v>0</v>
      </c>
      <c r="L437" s="163"/>
      <c r="M437" s="163">
        <f>SUM(M438:M439)</f>
        <v>0</v>
      </c>
      <c r="N437" s="162"/>
      <c r="O437" s="162">
        <f>SUM(O438:O439)</f>
        <v>0</v>
      </c>
      <c r="P437" s="162"/>
      <c r="Q437" s="162">
        <f>SUM(Q438:Q439)</f>
        <v>0</v>
      </c>
      <c r="R437" s="163"/>
      <c r="S437" s="163"/>
      <c r="T437" s="164"/>
      <c r="U437" s="158"/>
      <c r="V437" s="158">
        <f>SUM(V438:V439)</f>
        <v>0</v>
      </c>
      <c r="W437" s="158"/>
      <c r="X437" s="158"/>
      <c r="Y437" s="158"/>
      <c r="AG437" t="s">
        <v>152</v>
      </c>
    </row>
    <row r="438" spans="1:60" outlineLevel="1" x14ac:dyDescent="0.2">
      <c r="A438" s="166">
        <v>44</v>
      </c>
      <c r="B438" s="167" t="s">
        <v>539</v>
      </c>
      <c r="C438" s="175" t="s">
        <v>540</v>
      </c>
      <c r="D438" s="168" t="s">
        <v>414</v>
      </c>
      <c r="E438" s="169">
        <v>1</v>
      </c>
      <c r="F438" s="170"/>
      <c r="G438" s="171">
        <f>ROUND(E438*F438,2)</f>
        <v>0</v>
      </c>
      <c r="H438" s="170"/>
      <c r="I438" s="171">
        <f>ROUND(E438*H438,2)</f>
        <v>0</v>
      </c>
      <c r="J438" s="170"/>
      <c r="K438" s="171">
        <f>ROUND(E438*J438,2)</f>
        <v>0</v>
      </c>
      <c r="L438" s="171">
        <v>21</v>
      </c>
      <c r="M438" s="171">
        <f>G438*(1+L438/100)</f>
        <v>0</v>
      </c>
      <c r="N438" s="169">
        <v>0</v>
      </c>
      <c r="O438" s="169">
        <f>ROUND(E438*N438,2)</f>
        <v>0</v>
      </c>
      <c r="P438" s="169">
        <v>0</v>
      </c>
      <c r="Q438" s="169">
        <f>ROUND(E438*P438,2)</f>
        <v>0</v>
      </c>
      <c r="R438" s="171"/>
      <c r="S438" s="171" t="s">
        <v>415</v>
      </c>
      <c r="T438" s="172" t="s">
        <v>157</v>
      </c>
      <c r="U438" s="157">
        <v>0</v>
      </c>
      <c r="V438" s="157">
        <f>ROUND(E438*U438,2)</f>
        <v>0</v>
      </c>
      <c r="W438" s="157"/>
      <c r="X438" s="157" t="s">
        <v>192</v>
      </c>
      <c r="Y438" s="157" t="s">
        <v>159</v>
      </c>
      <c r="Z438" s="147"/>
      <c r="AA438" s="147"/>
      <c r="AB438" s="147"/>
      <c r="AC438" s="147"/>
      <c r="AD438" s="147"/>
      <c r="AE438" s="147"/>
      <c r="AF438" s="147"/>
      <c r="AG438" s="147" t="s">
        <v>193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2" x14ac:dyDescent="0.2">
      <c r="A439" s="154"/>
      <c r="B439" s="155"/>
      <c r="C439" s="254"/>
      <c r="D439" s="255"/>
      <c r="E439" s="255"/>
      <c r="F439" s="255"/>
      <c r="G439" s="255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7"/>
      <c r="AA439" s="147"/>
      <c r="AB439" s="147"/>
      <c r="AC439" s="147"/>
      <c r="AD439" s="147"/>
      <c r="AE439" s="147"/>
      <c r="AF439" s="147"/>
      <c r="AG439" s="147" t="s">
        <v>163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x14ac:dyDescent="0.2">
      <c r="A440" s="159" t="s">
        <v>151</v>
      </c>
      <c r="B440" s="160" t="s">
        <v>119</v>
      </c>
      <c r="C440" s="174" t="s">
        <v>120</v>
      </c>
      <c r="D440" s="161"/>
      <c r="E440" s="162"/>
      <c r="F440" s="163"/>
      <c r="G440" s="163">
        <f>SUMIF(AG441:AG495,"&lt;&gt;NOR",G441:G495)</f>
        <v>0</v>
      </c>
      <c r="H440" s="163"/>
      <c r="I440" s="163">
        <f>SUM(I441:I495)</f>
        <v>0</v>
      </c>
      <c r="J440" s="163"/>
      <c r="K440" s="163">
        <f>SUM(K441:K495)</f>
        <v>0</v>
      </c>
      <c r="L440" s="163"/>
      <c r="M440" s="163">
        <f>SUM(M441:M495)</f>
        <v>0</v>
      </c>
      <c r="N440" s="162"/>
      <c r="O440" s="162">
        <f>SUM(O441:O495)</f>
        <v>0</v>
      </c>
      <c r="P440" s="162"/>
      <c r="Q440" s="162">
        <f>SUM(Q441:Q495)</f>
        <v>0</v>
      </c>
      <c r="R440" s="163"/>
      <c r="S440" s="163"/>
      <c r="T440" s="164"/>
      <c r="U440" s="158"/>
      <c r="V440" s="158">
        <f>SUM(V441:V495)</f>
        <v>4509.8499999999995</v>
      </c>
      <c r="W440" s="158"/>
      <c r="X440" s="158"/>
      <c r="Y440" s="158"/>
      <c r="AG440" t="s">
        <v>152</v>
      </c>
    </row>
    <row r="441" spans="1:60" outlineLevel="1" x14ac:dyDescent="0.2">
      <c r="A441" s="166">
        <v>45</v>
      </c>
      <c r="B441" s="167" t="s">
        <v>541</v>
      </c>
      <c r="C441" s="175" t="s">
        <v>542</v>
      </c>
      <c r="D441" s="168" t="s">
        <v>303</v>
      </c>
      <c r="E441" s="169">
        <v>2.23725</v>
      </c>
      <c r="F441" s="170"/>
      <c r="G441" s="171">
        <f>ROUND(E441*F441,2)</f>
        <v>0</v>
      </c>
      <c r="H441" s="170"/>
      <c r="I441" s="171">
        <f>ROUND(E441*H441,2)</f>
        <v>0</v>
      </c>
      <c r="J441" s="170"/>
      <c r="K441" s="171">
        <f>ROUND(E441*J441,2)</f>
        <v>0</v>
      </c>
      <c r="L441" s="171">
        <v>21</v>
      </c>
      <c r="M441" s="171">
        <f>G441*(1+L441/100)</f>
        <v>0</v>
      </c>
      <c r="N441" s="169">
        <v>0</v>
      </c>
      <c r="O441" s="169">
        <f>ROUND(E441*N441,2)</f>
        <v>0</v>
      </c>
      <c r="P441" s="169">
        <v>0</v>
      </c>
      <c r="Q441" s="169">
        <f>ROUND(E441*P441,2)</f>
        <v>0</v>
      </c>
      <c r="R441" s="171" t="s">
        <v>190</v>
      </c>
      <c r="S441" s="171" t="s">
        <v>156</v>
      </c>
      <c r="T441" s="172" t="s">
        <v>191</v>
      </c>
      <c r="U441" s="157">
        <v>0</v>
      </c>
      <c r="V441" s="157">
        <f>ROUND(E441*U441,2)</f>
        <v>0</v>
      </c>
      <c r="W441" s="157"/>
      <c r="X441" s="157" t="s">
        <v>192</v>
      </c>
      <c r="Y441" s="157" t="s">
        <v>159</v>
      </c>
      <c r="Z441" s="147"/>
      <c r="AA441" s="147"/>
      <c r="AB441" s="147"/>
      <c r="AC441" s="147"/>
      <c r="AD441" s="147"/>
      <c r="AE441" s="147"/>
      <c r="AF441" s="147"/>
      <c r="AG441" s="147" t="s">
        <v>193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ht="22.5" outlineLevel="2" x14ac:dyDescent="0.2">
      <c r="A442" s="154"/>
      <c r="B442" s="155"/>
      <c r="C442" s="241" t="s">
        <v>543</v>
      </c>
      <c r="D442" s="242"/>
      <c r="E442" s="242"/>
      <c r="F442" s="242"/>
      <c r="G442" s="242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162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73" t="str">
        <f>C442</f>
        <v>Pro vyjádření výnosu ve prospěch zhotovitele je nutné jednotkovou cenu uvést se záporným znaménkem. (Získaná částka ponižuje náklad stavby.)</v>
      </c>
      <c r="BB442" s="147"/>
      <c r="BC442" s="147"/>
      <c r="BD442" s="147"/>
      <c r="BE442" s="147"/>
      <c r="BF442" s="147"/>
      <c r="BG442" s="147"/>
      <c r="BH442" s="147"/>
    </row>
    <row r="443" spans="1:60" outlineLevel="2" x14ac:dyDescent="0.2">
      <c r="A443" s="154"/>
      <c r="B443" s="155"/>
      <c r="C443" s="183" t="s">
        <v>780</v>
      </c>
      <c r="D443" s="179"/>
      <c r="E443" s="180">
        <v>2.23725</v>
      </c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7"/>
      <c r="AA443" s="147"/>
      <c r="AB443" s="147"/>
      <c r="AC443" s="147"/>
      <c r="AD443" s="147"/>
      <c r="AE443" s="147"/>
      <c r="AF443" s="147"/>
      <c r="AG443" s="147" t="s">
        <v>197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2" x14ac:dyDescent="0.2">
      <c r="A444" s="154"/>
      <c r="B444" s="155"/>
      <c r="C444" s="243"/>
      <c r="D444" s="244"/>
      <c r="E444" s="244"/>
      <c r="F444" s="244"/>
      <c r="G444" s="244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163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66">
        <v>46</v>
      </c>
      <c r="B445" s="167" t="s">
        <v>545</v>
      </c>
      <c r="C445" s="175" t="s">
        <v>546</v>
      </c>
      <c r="D445" s="168" t="s">
        <v>303</v>
      </c>
      <c r="E445" s="169">
        <v>-0.86907000000000001</v>
      </c>
      <c r="F445" s="170"/>
      <c r="G445" s="171">
        <f>ROUND(E445*F445,2)</f>
        <v>0</v>
      </c>
      <c r="H445" s="170"/>
      <c r="I445" s="171">
        <f>ROUND(E445*H445,2)</f>
        <v>0</v>
      </c>
      <c r="J445" s="170"/>
      <c r="K445" s="171">
        <f>ROUND(E445*J445,2)</f>
        <v>0</v>
      </c>
      <c r="L445" s="171">
        <v>21</v>
      </c>
      <c r="M445" s="171">
        <f>G445*(1+L445/100)</f>
        <v>0</v>
      </c>
      <c r="N445" s="169">
        <v>0</v>
      </c>
      <c r="O445" s="169">
        <f>ROUND(E445*N445,2)</f>
        <v>0</v>
      </c>
      <c r="P445" s="169">
        <v>0</v>
      </c>
      <c r="Q445" s="169">
        <f>ROUND(E445*P445,2)</f>
        <v>0</v>
      </c>
      <c r="R445" s="171" t="s">
        <v>190</v>
      </c>
      <c r="S445" s="171" t="s">
        <v>156</v>
      </c>
      <c r="T445" s="172" t="s">
        <v>191</v>
      </c>
      <c r="U445" s="157">
        <v>0</v>
      </c>
      <c r="V445" s="157">
        <f>ROUND(E445*U445,2)</f>
        <v>0</v>
      </c>
      <c r="W445" s="157"/>
      <c r="X445" s="157" t="s">
        <v>192</v>
      </c>
      <c r="Y445" s="157" t="s">
        <v>159</v>
      </c>
      <c r="Z445" s="147"/>
      <c r="AA445" s="147"/>
      <c r="AB445" s="147"/>
      <c r="AC445" s="147"/>
      <c r="AD445" s="147"/>
      <c r="AE445" s="147"/>
      <c r="AF445" s="147"/>
      <c r="AG445" s="147" t="s">
        <v>193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ht="22.5" outlineLevel="2" x14ac:dyDescent="0.2">
      <c r="A446" s="154"/>
      <c r="B446" s="155"/>
      <c r="C446" s="241" t="s">
        <v>543</v>
      </c>
      <c r="D446" s="242"/>
      <c r="E446" s="242"/>
      <c r="F446" s="242"/>
      <c r="G446" s="242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7"/>
      <c r="AA446" s="147"/>
      <c r="AB446" s="147"/>
      <c r="AC446" s="147"/>
      <c r="AD446" s="147"/>
      <c r="AE446" s="147"/>
      <c r="AF446" s="147"/>
      <c r="AG446" s="147" t="s">
        <v>162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73" t="str">
        <f>C446</f>
        <v>Pro vyjádření výnosu ve prospěch zhotovitele je nutné jednotkovou cenu uvést se záporným znaménkem. (Získaná částka ponižuje náklad stavby.)</v>
      </c>
      <c r="BB446" s="147"/>
      <c r="BC446" s="147"/>
      <c r="BD446" s="147"/>
      <c r="BE446" s="147"/>
      <c r="BF446" s="147"/>
      <c r="BG446" s="147"/>
      <c r="BH446" s="147"/>
    </row>
    <row r="447" spans="1:60" outlineLevel="2" x14ac:dyDescent="0.2">
      <c r="A447" s="154"/>
      <c r="B447" s="155"/>
      <c r="C447" s="243"/>
      <c r="D447" s="244"/>
      <c r="E447" s="244"/>
      <c r="F447" s="244"/>
      <c r="G447" s="244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163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ht="22.5" outlineLevel="1" x14ac:dyDescent="0.2">
      <c r="A448" s="166">
        <v>47</v>
      </c>
      <c r="B448" s="167" t="s">
        <v>547</v>
      </c>
      <c r="C448" s="175" t="s">
        <v>548</v>
      </c>
      <c r="D448" s="168" t="s">
        <v>303</v>
      </c>
      <c r="E448" s="169">
        <v>542.90327000000002</v>
      </c>
      <c r="F448" s="170"/>
      <c r="G448" s="171">
        <f>ROUND(E448*F448,2)</f>
        <v>0</v>
      </c>
      <c r="H448" s="170"/>
      <c r="I448" s="171">
        <f>ROUND(E448*H448,2)</f>
        <v>0</v>
      </c>
      <c r="J448" s="170"/>
      <c r="K448" s="171">
        <f>ROUND(E448*J448,2)</f>
        <v>0</v>
      </c>
      <c r="L448" s="171">
        <v>21</v>
      </c>
      <c r="M448" s="171">
        <f>G448*(1+L448/100)</f>
        <v>0</v>
      </c>
      <c r="N448" s="169">
        <v>0</v>
      </c>
      <c r="O448" s="169">
        <f>ROUND(E448*N448,2)</f>
        <v>0</v>
      </c>
      <c r="P448" s="169">
        <v>0</v>
      </c>
      <c r="Q448" s="169">
        <f>ROUND(E448*P448,2)</f>
        <v>0</v>
      </c>
      <c r="R448" s="171" t="s">
        <v>190</v>
      </c>
      <c r="S448" s="171" t="s">
        <v>156</v>
      </c>
      <c r="T448" s="172" t="s">
        <v>191</v>
      </c>
      <c r="U448" s="157">
        <v>0.93</v>
      </c>
      <c r="V448" s="157">
        <f>ROUND(E448*U448,2)</f>
        <v>504.9</v>
      </c>
      <c r="W448" s="157"/>
      <c r="X448" s="157" t="s">
        <v>192</v>
      </c>
      <c r="Y448" s="157" t="s">
        <v>159</v>
      </c>
      <c r="Z448" s="147"/>
      <c r="AA448" s="147"/>
      <c r="AB448" s="147"/>
      <c r="AC448" s="147"/>
      <c r="AD448" s="147"/>
      <c r="AE448" s="147"/>
      <c r="AF448" s="147"/>
      <c r="AG448" s="147" t="s">
        <v>193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2" x14ac:dyDescent="0.2">
      <c r="A449" s="154"/>
      <c r="B449" s="155"/>
      <c r="C449" s="183" t="s">
        <v>781</v>
      </c>
      <c r="D449" s="179"/>
      <c r="E449" s="180">
        <v>542.90327000000002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197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2" x14ac:dyDescent="0.2">
      <c r="A450" s="154"/>
      <c r="B450" s="155"/>
      <c r="C450" s="243"/>
      <c r="D450" s="244"/>
      <c r="E450" s="244"/>
      <c r="F450" s="244"/>
      <c r="G450" s="244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7"/>
      <c r="AA450" s="147"/>
      <c r="AB450" s="147"/>
      <c r="AC450" s="147"/>
      <c r="AD450" s="147"/>
      <c r="AE450" s="147"/>
      <c r="AF450" s="147"/>
      <c r="AG450" s="147" t="s">
        <v>163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66">
        <v>48</v>
      </c>
      <c r="B451" s="167" t="s">
        <v>550</v>
      </c>
      <c r="C451" s="175" t="s">
        <v>551</v>
      </c>
      <c r="D451" s="168" t="s">
        <v>303</v>
      </c>
      <c r="E451" s="169">
        <v>835.23580000000004</v>
      </c>
      <c r="F451" s="170"/>
      <c r="G451" s="171">
        <f>ROUND(E451*F451,2)</f>
        <v>0</v>
      </c>
      <c r="H451" s="170"/>
      <c r="I451" s="171">
        <f>ROUND(E451*H451,2)</f>
        <v>0</v>
      </c>
      <c r="J451" s="170"/>
      <c r="K451" s="171">
        <f>ROUND(E451*J451,2)</f>
        <v>0</v>
      </c>
      <c r="L451" s="171">
        <v>21</v>
      </c>
      <c r="M451" s="171">
        <f>G451*(1+L451/100)</f>
        <v>0</v>
      </c>
      <c r="N451" s="169">
        <v>0</v>
      </c>
      <c r="O451" s="169">
        <f>ROUND(E451*N451,2)</f>
        <v>0</v>
      </c>
      <c r="P451" s="169">
        <v>0</v>
      </c>
      <c r="Q451" s="169">
        <f>ROUND(E451*P451,2)</f>
        <v>0</v>
      </c>
      <c r="R451" s="171" t="s">
        <v>190</v>
      </c>
      <c r="S451" s="171" t="s">
        <v>156</v>
      </c>
      <c r="T451" s="172" t="s">
        <v>191</v>
      </c>
      <c r="U451" s="157">
        <v>0.65</v>
      </c>
      <c r="V451" s="157">
        <f>ROUND(E451*U451,2)</f>
        <v>542.9</v>
      </c>
      <c r="W451" s="157"/>
      <c r="X451" s="157" t="s">
        <v>192</v>
      </c>
      <c r="Y451" s="157" t="s">
        <v>159</v>
      </c>
      <c r="Z451" s="147"/>
      <c r="AA451" s="147"/>
      <c r="AB451" s="147"/>
      <c r="AC451" s="147"/>
      <c r="AD451" s="147"/>
      <c r="AE451" s="147"/>
      <c r="AF451" s="147"/>
      <c r="AG451" s="147" t="s">
        <v>193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2" x14ac:dyDescent="0.2">
      <c r="A452" s="154"/>
      <c r="B452" s="155"/>
      <c r="C452" s="183" t="s">
        <v>782</v>
      </c>
      <c r="D452" s="179"/>
      <c r="E452" s="180">
        <v>835.23580000000004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197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2" x14ac:dyDescent="0.2">
      <c r="A453" s="154"/>
      <c r="B453" s="155"/>
      <c r="C453" s="243"/>
      <c r="D453" s="244"/>
      <c r="E453" s="244"/>
      <c r="F453" s="244"/>
      <c r="G453" s="244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7"/>
      <c r="AA453" s="147"/>
      <c r="AB453" s="147"/>
      <c r="AC453" s="147"/>
      <c r="AD453" s="147"/>
      <c r="AE453" s="147"/>
      <c r="AF453" s="147"/>
      <c r="AG453" s="147" t="s">
        <v>163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66">
        <v>49</v>
      </c>
      <c r="B454" s="167" t="s">
        <v>553</v>
      </c>
      <c r="C454" s="175" t="s">
        <v>554</v>
      </c>
      <c r="D454" s="168" t="s">
        <v>303</v>
      </c>
      <c r="E454" s="169">
        <v>113.6846</v>
      </c>
      <c r="F454" s="170"/>
      <c r="G454" s="171">
        <f>ROUND(E454*F454,2)</f>
        <v>0</v>
      </c>
      <c r="H454" s="170"/>
      <c r="I454" s="171">
        <f>ROUND(E454*H454,2)</f>
        <v>0</v>
      </c>
      <c r="J454" s="170"/>
      <c r="K454" s="171">
        <f>ROUND(E454*J454,2)</f>
        <v>0</v>
      </c>
      <c r="L454" s="171">
        <v>21</v>
      </c>
      <c r="M454" s="171">
        <f>G454*(1+L454/100)</f>
        <v>0</v>
      </c>
      <c r="N454" s="169">
        <v>0</v>
      </c>
      <c r="O454" s="169">
        <f>ROUND(E454*N454,2)</f>
        <v>0</v>
      </c>
      <c r="P454" s="169">
        <v>0</v>
      </c>
      <c r="Q454" s="169">
        <f>ROUND(E454*P454,2)</f>
        <v>0</v>
      </c>
      <c r="R454" s="171" t="s">
        <v>190</v>
      </c>
      <c r="S454" s="171" t="s">
        <v>156</v>
      </c>
      <c r="T454" s="172" t="s">
        <v>191</v>
      </c>
      <c r="U454" s="157">
        <v>0</v>
      </c>
      <c r="V454" s="157">
        <f>ROUND(E454*U454,2)</f>
        <v>0</v>
      </c>
      <c r="W454" s="157"/>
      <c r="X454" s="157" t="s">
        <v>192</v>
      </c>
      <c r="Y454" s="157" t="s">
        <v>159</v>
      </c>
      <c r="Z454" s="147"/>
      <c r="AA454" s="147"/>
      <c r="AB454" s="147"/>
      <c r="AC454" s="147"/>
      <c r="AD454" s="147"/>
      <c r="AE454" s="147"/>
      <c r="AF454" s="147"/>
      <c r="AG454" s="147" t="s">
        <v>193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2" x14ac:dyDescent="0.2">
      <c r="A455" s="154"/>
      <c r="B455" s="155"/>
      <c r="C455" s="183" t="s">
        <v>783</v>
      </c>
      <c r="D455" s="179"/>
      <c r="E455" s="180">
        <v>113.6846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197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2" x14ac:dyDescent="0.2">
      <c r="A456" s="154"/>
      <c r="B456" s="155"/>
      <c r="C456" s="243"/>
      <c r="D456" s="244"/>
      <c r="E456" s="244"/>
      <c r="F456" s="244"/>
      <c r="G456" s="244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163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66">
        <v>50</v>
      </c>
      <c r="B457" s="167" t="s">
        <v>555</v>
      </c>
      <c r="C457" s="175" t="s">
        <v>556</v>
      </c>
      <c r="D457" s="168" t="s">
        <v>303</v>
      </c>
      <c r="E457" s="169">
        <v>6.7304000000000004</v>
      </c>
      <c r="F457" s="170"/>
      <c r="G457" s="171">
        <f>ROUND(E457*F457,2)</f>
        <v>0</v>
      </c>
      <c r="H457" s="170"/>
      <c r="I457" s="171">
        <f>ROUND(E457*H457,2)</f>
        <v>0</v>
      </c>
      <c r="J457" s="170"/>
      <c r="K457" s="171">
        <f>ROUND(E457*J457,2)</f>
        <v>0</v>
      </c>
      <c r="L457" s="171">
        <v>21</v>
      </c>
      <c r="M457" s="171">
        <f>G457*(1+L457/100)</f>
        <v>0</v>
      </c>
      <c r="N457" s="169">
        <v>0</v>
      </c>
      <c r="O457" s="169">
        <f>ROUND(E457*N457,2)</f>
        <v>0</v>
      </c>
      <c r="P457" s="169">
        <v>0</v>
      </c>
      <c r="Q457" s="169">
        <f>ROUND(E457*P457,2)</f>
        <v>0</v>
      </c>
      <c r="R457" s="171" t="s">
        <v>190</v>
      </c>
      <c r="S457" s="171" t="s">
        <v>156</v>
      </c>
      <c r="T457" s="172" t="s">
        <v>191</v>
      </c>
      <c r="U457" s="157">
        <v>0</v>
      </c>
      <c r="V457" s="157">
        <f>ROUND(E457*U457,2)</f>
        <v>0</v>
      </c>
      <c r="W457" s="157"/>
      <c r="X457" s="157" t="s">
        <v>192</v>
      </c>
      <c r="Y457" s="157" t="s">
        <v>159</v>
      </c>
      <c r="Z457" s="147"/>
      <c r="AA457" s="147"/>
      <c r="AB457" s="147"/>
      <c r="AC457" s="147"/>
      <c r="AD457" s="147"/>
      <c r="AE457" s="147"/>
      <c r="AF457" s="147"/>
      <c r="AG457" s="147" t="s">
        <v>193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2" x14ac:dyDescent="0.2">
      <c r="A458" s="154"/>
      <c r="B458" s="155"/>
      <c r="C458" s="254"/>
      <c r="D458" s="255"/>
      <c r="E458" s="255"/>
      <c r="F458" s="255"/>
      <c r="G458" s="255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163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66">
        <v>51</v>
      </c>
      <c r="B459" s="167" t="s">
        <v>559</v>
      </c>
      <c r="C459" s="175" t="s">
        <v>560</v>
      </c>
      <c r="D459" s="168" t="s">
        <v>303</v>
      </c>
      <c r="E459" s="169">
        <v>0.75426000000000004</v>
      </c>
      <c r="F459" s="170"/>
      <c r="G459" s="171">
        <f>ROUND(E459*F459,2)</f>
        <v>0</v>
      </c>
      <c r="H459" s="170"/>
      <c r="I459" s="171">
        <f>ROUND(E459*H459,2)</f>
        <v>0</v>
      </c>
      <c r="J459" s="170"/>
      <c r="K459" s="171">
        <f>ROUND(E459*J459,2)</f>
        <v>0</v>
      </c>
      <c r="L459" s="171">
        <v>21</v>
      </c>
      <c r="M459" s="171">
        <f>G459*(1+L459/100)</f>
        <v>0</v>
      </c>
      <c r="N459" s="169">
        <v>0</v>
      </c>
      <c r="O459" s="169">
        <f>ROUND(E459*N459,2)</f>
        <v>0</v>
      </c>
      <c r="P459" s="169">
        <v>0</v>
      </c>
      <c r="Q459" s="169">
        <f>ROUND(E459*P459,2)</f>
        <v>0</v>
      </c>
      <c r="R459" s="171" t="s">
        <v>190</v>
      </c>
      <c r="S459" s="171" t="s">
        <v>156</v>
      </c>
      <c r="T459" s="172" t="s">
        <v>191</v>
      </c>
      <c r="U459" s="157">
        <v>0</v>
      </c>
      <c r="V459" s="157">
        <f>ROUND(E459*U459,2)</f>
        <v>0</v>
      </c>
      <c r="W459" s="157"/>
      <c r="X459" s="157" t="s">
        <v>192</v>
      </c>
      <c r="Y459" s="157" t="s">
        <v>159</v>
      </c>
      <c r="Z459" s="147"/>
      <c r="AA459" s="147"/>
      <c r="AB459" s="147"/>
      <c r="AC459" s="147"/>
      <c r="AD459" s="147"/>
      <c r="AE459" s="147"/>
      <c r="AF459" s="147"/>
      <c r="AG459" s="147" t="s">
        <v>193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2" x14ac:dyDescent="0.2">
      <c r="A460" s="154"/>
      <c r="B460" s="155"/>
      <c r="C460" s="254"/>
      <c r="D460" s="255"/>
      <c r="E460" s="255"/>
      <c r="F460" s="255"/>
      <c r="G460" s="255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7"/>
      <c r="AA460" s="147"/>
      <c r="AB460" s="147"/>
      <c r="AC460" s="147"/>
      <c r="AD460" s="147"/>
      <c r="AE460" s="147"/>
      <c r="AF460" s="147"/>
      <c r="AG460" s="147" t="s">
        <v>163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ht="22.5" outlineLevel="1" x14ac:dyDescent="0.2">
      <c r="A461" s="166">
        <v>52</v>
      </c>
      <c r="B461" s="167" t="s">
        <v>561</v>
      </c>
      <c r="C461" s="175" t="s">
        <v>562</v>
      </c>
      <c r="D461" s="168" t="s">
        <v>303</v>
      </c>
      <c r="E461" s="169">
        <v>1963.81395</v>
      </c>
      <c r="F461" s="170"/>
      <c r="G461" s="171">
        <f>ROUND(E461*F461,2)</f>
        <v>0</v>
      </c>
      <c r="H461" s="170"/>
      <c r="I461" s="171">
        <f>ROUND(E461*H461,2)</f>
        <v>0</v>
      </c>
      <c r="J461" s="170"/>
      <c r="K461" s="171">
        <f>ROUND(E461*J461,2)</f>
        <v>0</v>
      </c>
      <c r="L461" s="171">
        <v>21</v>
      </c>
      <c r="M461" s="171">
        <f>G461*(1+L461/100)</f>
        <v>0</v>
      </c>
      <c r="N461" s="169">
        <v>0</v>
      </c>
      <c r="O461" s="169">
        <f>ROUND(E461*N461,2)</f>
        <v>0</v>
      </c>
      <c r="P461" s="169">
        <v>0</v>
      </c>
      <c r="Q461" s="169">
        <f>ROUND(E461*P461,2)</f>
        <v>0</v>
      </c>
      <c r="R461" s="171" t="s">
        <v>190</v>
      </c>
      <c r="S461" s="171" t="s">
        <v>156</v>
      </c>
      <c r="T461" s="172" t="s">
        <v>191</v>
      </c>
      <c r="U461" s="157">
        <v>0</v>
      </c>
      <c r="V461" s="157">
        <f>ROUND(E461*U461,2)</f>
        <v>0</v>
      </c>
      <c r="W461" s="157"/>
      <c r="X461" s="157" t="s">
        <v>192</v>
      </c>
      <c r="Y461" s="157" t="s">
        <v>159</v>
      </c>
      <c r="Z461" s="147"/>
      <c r="AA461" s="147"/>
      <c r="AB461" s="147"/>
      <c r="AC461" s="147"/>
      <c r="AD461" s="147"/>
      <c r="AE461" s="147"/>
      <c r="AF461" s="147"/>
      <c r="AG461" s="147" t="s">
        <v>193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">
      <c r="A462" s="154"/>
      <c r="B462" s="155"/>
      <c r="C462" s="183" t="s">
        <v>784</v>
      </c>
      <c r="D462" s="179"/>
      <c r="E462" s="180">
        <v>2088.0895300000002</v>
      </c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197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">
      <c r="A463" s="154"/>
      <c r="B463" s="155"/>
      <c r="C463" s="183" t="s">
        <v>785</v>
      </c>
      <c r="D463" s="179"/>
      <c r="E463" s="180">
        <v>-2.23725</v>
      </c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7"/>
      <c r="AA463" s="147"/>
      <c r="AB463" s="147"/>
      <c r="AC463" s="147"/>
      <c r="AD463" s="147"/>
      <c r="AE463" s="147"/>
      <c r="AF463" s="147"/>
      <c r="AG463" s="147" t="s">
        <v>197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3" x14ac:dyDescent="0.2">
      <c r="A464" s="154"/>
      <c r="B464" s="155"/>
      <c r="C464" s="183" t="s">
        <v>786</v>
      </c>
      <c r="D464" s="179"/>
      <c r="E464" s="180">
        <v>-0.86907000000000001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7"/>
      <c r="AA464" s="147"/>
      <c r="AB464" s="147"/>
      <c r="AC464" s="147"/>
      <c r="AD464" s="147"/>
      <c r="AE464" s="147"/>
      <c r="AF464" s="147"/>
      <c r="AG464" s="147" t="s">
        <v>197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">
      <c r="A465" s="154"/>
      <c r="B465" s="155"/>
      <c r="C465" s="183" t="s">
        <v>787</v>
      </c>
      <c r="D465" s="179"/>
      <c r="E465" s="180">
        <v>-113.6846</v>
      </c>
      <c r="F465" s="157"/>
      <c r="G465" s="157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7"/>
      <c r="AA465" s="147"/>
      <c r="AB465" s="147"/>
      <c r="AC465" s="147"/>
      <c r="AD465" s="147"/>
      <c r="AE465" s="147"/>
      <c r="AF465" s="147"/>
      <c r="AG465" s="147" t="s">
        <v>197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">
      <c r="A466" s="154"/>
      <c r="B466" s="155"/>
      <c r="C466" s="183" t="s">
        <v>788</v>
      </c>
      <c r="D466" s="179"/>
      <c r="E466" s="180">
        <v>-6.7304000000000004</v>
      </c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197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4"/>
      <c r="B467" s="155"/>
      <c r="C467" s="183" t="s">
        <v>789</v>
      </c>
      <c r="D467" s="179"/>
      <c r="E467" s="180">
        <v>-0.75426000000000004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197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2" x14ac:dyDescent="0.2">
      <c r="A468" s="154"/>
      <c r="B468" s="155"/>
      <c r="C468" s="243"/>
      <c r="D468" s="244"/>
      <c r="E468" s="244"/>
      <c r="F468" s="244"/>
      <c r="G468" s="244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7"/>
      <c r="AA468" s="147"/>
      <c r="AB468" s="147"/>
      <c r="AC468" s="147"/>
      <c r="AD468" s="147"/>
      <c r="AE468" s="147"/>
      <c r="AF468" s="147"/>
      <c r="AG468" s="147" t="s">
        <v>163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66">
        <v>53</v>
      </c>
      <c r="B469" s="167" t="s">
        <v>569</v>
      </c>
      <c r="C469" s="175" t="s">
        <v>570</v>
      </c>
      <c r="D469" s="168" t="s">
        <v>303</v>
      </c>
      <c r="E469" s="169">
        <v>2088.0895300000002</v>
      </c>
      <c r="F469" s="170"/>
      <c r="G469" s="171">
        <f>ROUND(E469*F469,2)</f>
        <v>0</v>
      </c>
      <c r="H469" s="170"/>
      <c r="I469" s="171">
        <f>ROUND(E469*H469,2)</f>
        <v>0</v>
      </c>
      <c r="J469" s="170"/>
      <c r="K469" s="171">
        <f>ROUND(E469*J469,2)</f>
        <v>0</v>
      </c>
      <c r="L469" s="171">
        <v>21</v>
      </c>
      <c r="M469" s="171">
        <f>G469*(1+L469/100)</f>
        <v>0</v>
      </c>
      <c r="N469" s="169">
        <v>0</v>
      </c>
      <c r="O469" s="169">
        <f>ROUND(E469*N469,2)</f>
        <v>0</v>
      </c>
      <c r="P469" s="169">
        <v>0</v>
      </c>
      <c r="Q469" s="169">
        <f>ROUND(E469*P469,2)</f>
        <v>0</v>
      </c>
      <c r="R469" s="171" t="s">
        <v>190</v>
      </c>
      <c r="S469" s="171" t="s">
        <v>156</v>
      </c>
      <c r="T469" s="172" t="s">
        <v>191</v>
      </c>
      <c r="U469" s="157">
        <v>0.49</v>
      </c>
      <c r="V469" s="157">
        <f>ROUND(E469*U469,2)</f>
        <v>1023.16</v>
      </c>
      <c r="W469" s="157"/>
      <c r="X469" s="157" t="s">
        <v>571</v>
      </c>
      <c r="Y469" s="157" t="s">
        <v>159</v>
      </c>
      <c r="Z469" s="147"/>
      <c r="AA469" s="147"/>
      <c r="AB469" s="147"/>
      <c r="AC469" s="147"/>
      <c r="AD469" s="147"/>
      <c r="AE469" s="147"/>
      <c r="AF469" s="147"/>
      <c r="AG469" s="147" t="s">
        <v>572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2" x14ac:dyDescent="0.2">
      <c r="A470" s="154"/>
      <c r="B470" s="155"/>
      <c r="C470" s="241" t="s">
        <v>573</v>
      </c>
      <c r="D470" s="242"/>
      <c r="E470" s="242"/>
      <c r="F470" s="242"/>
      <c r="G470" s="242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162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2" x14ac:dyDescent="0.2">
      <c r="A471" s="154"/>
      <c r="B471" s="155"/>
      <c r="C471" s="183" t="s">
        <v>574</v>
      </c>
      <c r="D471" s="179"/>
      <c r="E471" s="180"/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197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ht="22.5" outlineLevel="3" x14ac:dyDescent="0.2">
      <c r="A472" s="154"/>
      <c r="B472" s="155"/>
      <c r="C472" s="183" t="s">
        <v>790</v>
      </c>
      <c r="D472" s="179"/>
      <c r="E472" s="180"/>
      <c r="F472" s="157"/>
      <c r="G472" s="157"/>
      <c r="H472" s="157"/>
      <c r="I472" s="157"/>
      <c r="J472" s="157"/>
      <c r="K472" s="157"/>
      <c r="L472" s="157"/>
      <c r="M472" s="157"/>
      <c r="N472" s="156"/>
      <c r="O472" s="156"/>
      <c r="P472" s="156"/>
      <c r="Q472" s="156"/>
      <c r="R472" s="157"/>
      <c r="S472" s="157"/>
      <c r="T472" s="157"/>
      <c r="U472" s="157"/>
      <c r="V472" s="157"/>
      <c r="W472" s="157"/>
      <c r="X472" s="157"/>
      <c r="Y472" s="157"/>
      <c r="Z472" s="147"/>
      <c r="AA472" s="147"/>
      <c r="AB472" s="147"/>
      <c r="AC472" s="147"/>
      <c r="AD472" s="147"/>
      <c r="AE472" s="147"/>
      <c r="AF472" s="147"/>
      <c r="AG472" s="147" t="s">
        <v>197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3" x14ac:dyDescent="0.2">
      <c r="A473" s="154"/>
      <c r="B473" s="155"/>
      <c r="C473" s="183" t="s">
        <v>791</v>
      </c>
      <c r="D473" s="179"/>
      <c r="E473" s="180">
        <v>2088.0895300000002</v>
      </c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197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2" x14ac:dyDescent="0.2">
      <c r="A474" s="154"/>
      <c r="B474" s="155"/>
      <c r="C474" s="243"/>
      <c r="D474" s="244"/>
      <c r="E474" s="244"/>
      <c r="F474" s="244"/>
      <c r="G474" s="244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163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66">
        <v>54</v>
      </c>
      <c r="B475" s="167" t="s">
        <v>577</v>
      </c>
      <c r="C475" s="175" t="s">
        <v>578</v>
      </c>
      <c r="D475" s="168" t="s">
        <v>303</v>
      </c>
      <c r="E475" s="169">
        <v>39673.701000000001</v>
      </c>
      <c r="F475" s="170"/>
      <c r="G475" s="171">
        <f>ROUND(E475*F475,2)</f>
        <v>0</v>
      </c>
      <c r="H475" s="170"/>
      <c r="I475" s="171">
        <f>ROUND(E475*H475,2)</f>
        <v>0</v>
      </c>
      <c r="J475" s="170"/>
      <c r="K475" s="171">
        <f>ROUND(E475*J475,2)</f>
        <v>0</v>
      </c>
      <c r="L475" s="171">
        <v>21</v>
      </c>
      <c r="M475" s="171">
        <f>G475*(1+L475/100)</f>
        <v>0</v>
      </c>
      <c r="N475" s="169">
        <v>0</v>
      </c>
      <c r="O475" s="169">
        <f>ROUND(E475*N475,2)</f>
        <v>0</v>
      </c>
      <c r="P475" s="169">
        <v>0</v>
      </c>
      <c r="Q475" s="169">
        <f>ROUND(E475*P475,2)</f>
        <v>0</v>
      </c>
      <c r="R475" s="171" t="s">
        <v>190</v>
      </c>
      <c r="S475" s="171" t="s">
        <v>156</v>
      </c>
      <c r="T475" s="172" t="s">
        <v>191</v>
      </c>
      <c r="U475" s="157">
        <v>0</v>
      </c>
      <c r="V475" s="157">
        <f>ROUND(E475*U475,2)</f>
        <v>0</v>
      </c>
      <c r="W475" s="157"/>
      <c r="X475" s="157" t="s">
        <v>571</v>
      </c>
      <c r="Y475" s="157" t="s">
        <v>159</v>
      </c>
      <c r="Z475" s="147"/>
      <c r="AA475" s="147"/>
      <c r="AB475" s="147"/>
      <c r="AC475" s="147"/>
      <c r="AD475" s="147"/>
      <c r="AE475" s="147"/>
      <c r="AF475" s="147"/>
      <c r="AG475" s="147" t="s">
        <v>572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2" x14ac:dyDescent="0.2">
      <c r="A476" s="154"/>
      <c r="B476" s="155"/>
      <c r="C476" s="183" t="s">
        <v>574</v>
      </c>
      <c r="D476" s="179"/>
      <c r="E476" s="180"/>
      <c r="F476" s="157"/>
      <c r="G476" s="157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197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ht="22.5" outlineLevel="3" x14ac:dyDescent="0.2">
      <c r="A477" s="154"/>
      <c r="B477" s="155"/>
      <c r="C477" s="183" t="s">
        <v>790</v>
      </c>
      <c r="D477" s="179"/>
      <c r="E477" s="180"/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197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">
      <c r="A478" s="154"/>
      <c r="B478" s="155"/>
      <c r="C478" s="183" t="s">
        <v>792</v>
      </c>
      <c r="D478" s="179"/>
      <c r="E478" s="180">
        <v>39673.701000000001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197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2" x14ac:dyDescent="0.2">
      <c r="A479" s="154"/>
      <c r="B479" s="155"/>
      <c r="C479" s="243"/>
      <c r="D479" s="244"/>
      <c r="E479" s="244"/>
      <c r="F479" s="244"/>
      <c r="G479" s="244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163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66">
        <v>55</v>
      </c>
      <c r="B480" s="167" t="s">
        <v>580</v>
      </c>
      <c r="C480" s="175" t="s">
        <v>581</v>
      </c>
      <c r="D480" s="168" t="s">
        <v>303</v>
      </c>
      <c r="E480" s="169">
        <v>2088.0895300000002</v>
      </c>
      <c r="F480" s="170"/>
      <c r="G480" s="171">
        <f>ROUND(E480*F480,2)</f>
        <v>0</v>
      </c>
      <c r="H480" s="170"/>
      <c r="I480" s="171">
        <f>ROUND(E480*H480,2)</f>
        <v>0</v>
      </c>
      <c r="J480" s="170"/>
      <c r="K480" s="171">
        <f>ROUND(E480*J480,2)</f>
        <v>0</v>
      </c>
      <c r="L480" s="171">
        <v>21</v>
      </c>
      <c r="M480" s="171">
        <f>G480*(1+L480/100)</f>
        <v>0</v>
      </c>
      <c r="N480" s="169">
        <v>0</v>
      </c>
      <c r="O480" s="169">
        <f>ROUND(E480*N480,2)</f>
        <v>0</v>
      </c>
      <c r="P480" s="169">
        <v>0</v>
      </c>
      <c r="Q480" s="169">
        <f>ROUND(E480*P480,2)</f>
        <v>0</v>
      </c>
      <c r="R480" s="171" t="s">
        <v>190</v>
      </c>
      <c r="S480" s="171" t="s">
        <v>156</v>
      </c>
      <c r="T480" s="172" t="s">
        <v>191</v>
      </c>
      <c r="U480" s="157">
        <v>0.94199999999999995</v>
      </c>
      <c r="V480" s="157">
        <f>ROUND(E480*U480,2)</f>
        <v>1966.98</v>
      </c>
      <c r="W480" s="157"/>
      <c r="X480" s="157" t="s">
        <v>571</v>
      </c>
      <c r="Y480" s="157" t="s">
        <v>159</v>
      </c>
      <c r="Z480" s="147"/>
      <c r="AA480" s="147"/>
      <c r="AB480" s="147"/>
      <c r="AC480" s="147"/>
      <c r="AD480" s="147"/>
      <c r="AE480" s="147"/>
      <c r="AF480" s="147"/>
      <c r="AG480" s="147" t="s">
        <v>572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2" x14ac:dyDescent="0.2">
      <c r="A481" s="154"/>
      <c r="B481" s="155"/>
      <c r="C481" s="183" t="s">
        <v>574</v>
      </c>
      <c r="D481" s="179"/>
      <c r="E481" s="180"/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7"/>
      <c r="AA481" s="147"/>
      <c r="AB481" s="147"/>
      <c r="AC481" s="147"/>
      <c r="AD481" s="147"/>
      <c r="AE481" s="147"/>
      <c r="AF481" s="147"/>
      <c r="AG481" s="147" t="s">
        <v>197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ht="22.5" outlineLevel="3" x14ac:dyDescent="0.2">
      <c r="A482" s="154"/>
      <c r="B482" s="155"/>
      <c r="C482" s="183" t="s">
        <v>790</v>
      </c>
      <c r="D482" s="179"/>
      <c r="E482" s="180"/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197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3" x14ac:dyDescent="0.2">
      <c r="A483" s="154"/>
      <c r="B483" s="155"/>
      <c r="C483" s="183" t="s">
        <v>791</v>
      </c>
      <c r="D483" s="179"/>
      <c r="E483" s="180">
        <v>2088.0895300000002</v>
      </c>
      <c r="F483" s="157"/>
      <c r="G483" s="157"/>
      <c r="H483" s="157"/>
      <c r="I483" s="157"/>
      <c r="J483" s="157"/>
      <c r="K483" s="157"/>
      <c r="L483" s="157"/>
      <c r="M483" s="157"/>
      <c r="N483" s="156"/>
      <c r="O483" s="156"/>
      <c r="P483" s="156"/>
      <c r="Q483" s="156"/>
      <c r="R483" s="157"/>
      <c r="S483" s="157"/>
      <c r="T483" s="157"/>
      <c r="U483" s="157"/>
      <c r="V483" s="157"/>
      <c r="W483" s="157"/>
      <c r="X483" s="157"/>
      <c r="Y483" s="157"/>
      <c r="Z483" s="147"/>
      <c r="AA483" s="147"/>
      <c r="AB483" s="147"/>
      <c r="AC483" s="147"/>
      <c r="AD483" s="147"/>
      <c r="AE483" s="147"/>
      <c r="AF483" s="147"/>
      <c r="AG483" s="147" t="s">
        <v>197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2" x14ac:dyDescent="0.2">
      <c r="A484" s="154"/>
      <c r="B484" s="155"/>
      <c r="C484" s="243"/>
      <c r="D484" s="244"/>
      <c r="E484" s="244"/>
      <c r="F484" s="244"/>
      <c r="G484" s="244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163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ht="22.5" outlineLevel="1" x14ac:dyDescent="0.2">
      <c r="A485" s="166">
        <v>56</v>
      </c>
      <c r="B485" s="167" t="s">
        <v>582</v>
      </c>
      <c r="C485" s="175" t="s">
        <v>583</v>
      </c>
      <c r="D485" s="168" t="s">
        <v>303</v>
      </c>
      <c r="E485" s="169">
        <v>4176.1790499999997</v>
      </c>
      <c r="F485" s="170"/>
      <c r="G485" s="171">
        <f>ROUND(E485*F485,2)</f>
        <v>0</v>
      </c>
      <c r="H485" s="170"/>
      <c r="I485" s="171">
        <f>ROUND(E485*H485,2)</f>
        <v>0</v>
      </c>
      <c r="J485" s="170"/>
      <c r="K485" s="171">
        <f>ROUND(E485*J485,2)</f>
        <v>0</v>
      </c>
      <c r="L485" s="171">
        <v>21</v>
      </c>
      <c r="M485" s="171">
        <f>G485*(1+L485/100)</f>
        <v>0</v>
      </c>
      <c r="N485" s="169">
        <v>0</v>
      </c>
      <c r="O485" s="169">
        <f>ROUND(E485*N485,2)</f>
        <v>0</v>
      </c>
      <c r="P485" s="169">
        <v>0</v>
      </c>
      <c r="Q485" s="169">
        <f>ROUND(E485*P485,2)</f>
        <v>0</v>
      </c>
      <c r="R485" s="171" t="s">
        <v>190</v>
      </c>
      <c r="S485" s="171" t="s">
        <v>156</v>
      </c>
      <c r="T485" s="172" t="s">
        <v>191</v>
      </c>
      <c r="U485" s="157">
        <v>0.11</v>
      </c>
      <c r="V485" s="157">
        <f>ROUND(E485*U485,2)</f>
        <v>459.38</v>
      </c>
      <c r="W485" s="157"/>
      <c r="X485" s="157" t="s">
        <v>571</v>
      </c>
      <c r="Y485" s="157" t="s">
        <v>159</v>
      </c>
      <c r="Z485" s="147"/>
      <c r="AA485" s="147"/>
      <c r="AB485" s="147"/>
      <c r="AC485" s="147"/>
      <c r="AD485" s="147"/>
      <c r="AE485" s="147"/>
      <c r="AF485" s="147"/>
      <c r="AG485" s="147" t="s">
        <v>572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2" x14ac:dyDescent="0.2">
      <c r="A486" s="154"/>
      <c r="B486" s="155"/>
      <c r="C486" s="183" t="s">
        <v>574</v>
      </c>
      <c r="D486" s="179"/>
      <c r="E486" s="180"/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197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ht="22.5" outlineLevel="3" x14ac:dyDescent="0.2">
      <c r="A487" s="154"/>
      <c r="B487" s="155"/>
      <c r="C487" s="183" t="s">
        <v>790</v>
      </c>
      <c r="D487" s="179"/>
      <c r="E487" s="180"/>
      <c r="F487" s="157"/>
      <c r="G487" s="15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7"/>
      <c r="AA487" s="147"/>
      <c r="AB487" s="147"/>
      <c r="AC487" s="147"/>
      <c r="AD487" s="147"/>
      <c r="AE487" s="147"/>
      <c r="AF487" s="147"/>
      <c r="AG487" s="147" t="s">
        <v>197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3" x14ac:dyDescent="0.2">
      <c r="A488" s="154"/>
      <c r="B488" s="155"/>
      <c r="C488" s="183" t="s">
        <v>793</v>
      </c>
      <c r="D488" s="179"/>
      <c r="E488" s="180">
        <v>4176.1790499999997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197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2" x14ac:dyDescent="0.2">
      <c r="A489" s="154"/>
      <c r="B489" s="155"/>
      <c r="C489" s="243"/>
      <c r="D489" s="244"/>
      <c r="E489" s="244"/>
      <c r="F489" s="244"/>
      <c r="G489" s="244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163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66">
        <v>57</v>
      </c>
      <c r="B490" s="167" t="s">
        <v>585</v>
      </c>
      <c r="C490" s="175" t="s">
        <v>586</v>
      </c>
      <c r="D490" s="168" t="s">
        <v>303</v>
      </c>
      <c r="E490" s="169">
        <v>2088.0895300000002</v>
      </c>
      <c r="F490" s="170"/>
      <c r="G490" s="171">
        <f>ROUND(E490*F490,2)</f>
        <v>0</v>
      </c>
      <c r="H490" s="170"/>
      <c r="I490" s="171">
        <f>ROUND(E490*H490,2)</f>
        <v>0</v>
      </c>
      <c r="J490" s="170"/>
      <c r="K490" s="171">
        <f>ROUND(E490*J490,2)</f>
        <v>0</v>
      </c>
      <c r="L490" s="171">
        <v>21</v>
      </c>
      <c r="M490" s="171">
        <f>G490*(1+L490/100)</f>
        <v>0</v>
      </c>
      <c r="N490" s="169">
        <v>0</v>
      </c>
      <c r="O490" s="169">
        <f>ROUND(E490*N490,2)</f>
        <v>0</v>
      </c>
      <c r="P490" s="169">
        <v>0</v>
      </c>
      <c r="Q490" s="169">
        <f>ROUND(E490*P490,2)</f>
        <v>0</v>
      </c>
      <c r="R490" s="171" t="s">
        <v>587</v>
      </c>
      <c r="S490" s="171" t="s">
        <v>156</v>
      </c>
      <c r="T490" s="172" t="s">
        <v>191</v>
      </c>
      <c r="U490" s="157">
        <v>6.0000000000000001E-3</v>
      </c>
      <c r="V490" s="157">
        <f>ROUND(E490*U490,2)</f>
        <v>12.53</v>
      </c>
      <c r="W490" s="157"/>
      <c r="X490" s="157" t="s">
        <v>571</v>
      </c>
      <c r="Y490" s="157" t="s">
        <v>159</v>
      </c>
      <c r="Z490" s="147"/>
      <c r="AA490" s="147"/>
      <c r="AB490" s="147"/>
      <c r="AC490" s="147"/>
      <c r="AD490" s="147"/>
      <c r="AE490" s="147"/>
      <c r="AF490" s="147"/>
      <c r="AG490" s="147" t="s">
        <v>572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2" x14ac:dyDescent="0.2">
      <c r="A491" s="154"/>
      <c r="B491" s="155"/>
      <c r="C491" s="252" t="s">
        <v>588</v>
      </c>
      <c r="D491" s="253"/>
      <c r="E491" s="253"/>
      <c r="F491" s="253"/>
      <c r="G491" s="253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7"/>
      <c r="AA491" s="147"/>
      <c r="AB491" s="147"/>
      <c r="AC491" s="147"/>
      <c r="AD491" s="147"/>
      <c r="AE491" s="147"/>
      <c r="AF491" s="147"/>
      <c r="AG491" s="147" t="s">
        <v>195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2" x14ac:dyDescent="0.2">
      <c r="A492" s="154"/>
      <c r="B492" s="155"/>
      <c r="C492" s="183" t="s">
        <v>574</v>
      </c>
      <c r="D492" s="179"/>
      <c r="E492" s="180"/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7"/>
      <c r="AA492" s="147"/>
      <c r="AB492" s="147"/>
      <c r="AC492" s="147"/>
      <c r="AD492" s="147"/>
      <c r="AE492" s="147"/>
      <c r="AF492" s="147"/>
      <c r="AG492" s="147" t="s">
        <v>197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ht="22.5" outlineLevel="3" x14ac:dyDescent="0.2">
      <c r="A493" s="154"/>
      <c r="B493" s="155"/>
      <c r="C493" s="183" t="s">
        <v>790</v>
      </c>
      <c r="D493" s="179"/>
      <c r="E493" s="180"/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7"/>
      <c r="AA493" s="147"/>
      <c r="AB493" s="147"/>
      <c r="AC493" s="147"/>
      <c r="AD493" s="147"/>
      <c r="AE493" s="147"/>
      <c r="AF493" s="147"/>
      <c r="AG493" s="147" t="s">
        <v>197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4"/>
      <c r="B494" s="155"/>
      <c r="C494" s="183" t="s">
        <v>791</v>
      </c>
      <c r="D494" s="179"/>
      <c r="E494" s="180">
        <v>2088.0895300000002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197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2" x14ac:dyDescent="0.2">
      <c r="A495" s="154"/>
      <c r="B495" s="155"/>
      <c r="C495" s="243"/>
      <c r="D495" s="244"/>
      <c r="E495" s="244"/>
      <c r="F495" s="244"/>
      <c r="G495" s="244"/>
      <c r="H495" s="157"/>
      <c r="I495" s="157"/>
      <c r="J495" s="157"/>
      <c r="K495" s="157"/>
      <c r="L495" s="157"/>
      <c r="M495" s="157"/>
      <c r="N495" s="156"/>
      <c r="O495" s="156"/>
      <c r="P495" s="156"/>
      <c r="Q495" s="156"/>
      <c r="R495" s="157"/>
      <c r="S495" s="157"/>
      <c r="T495" s="157"/>
      <c r="U495" s="157"/>
      <c r="V495" s="157"/>
      <c r="W495" s="157"/>
      <c r="X495" s="157"/>
      <c r="Y495" s="157"/>
      <c r="Z495" s="147"/>
      <c r="AA495" s="147"/>
      <c r="AB495" s="147"/>
      <c r="AC495" s="147"/>
      <c r="AD495" s="147"/>
      <c r="AE495" s="147"/>
      <c r="AF495" s="147"/>
      <c r="AG495" s="147" t="s">
        <v>163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x14ac:dyDescent="0.2">
      <c r="A496" s="3"/>
      <c r="B496" s="4"/>
      <c r="C496" s="176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AE496">
        <v>15</v>
      </c>
      <c r="AF496">
        <v>21</v>
      </c>
      <c r="AG496" t="s">
        <v>137</v>
      </c>
    </row>
    <row r="497" spans="1:33" x14ac:dyDescent="0.2">
      <c r="A497" s="150"/>
      <c r="B497" s="151" t="s">
        <v>27</v>
      </c>
      <c r="C497" s="177"/>
      <c r="D497" s="152"/>
      <c r="E497" s="153"/>
      <c r="F497" s="153"/>
      <c r="G497" s="165">
        <f>G8+G285+G292+G295+G298+G367+G392+G402+G406+G437+G440</f>
        <v>0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AE497">
        <f>SUMIF(L7:L495,AE496,G7:G495)</f>
        <v>0</v>
      </c>
      <c r="AF497">
        <f>SUMIF(L7:L495,AF496,G7:G495)</f>
        <v>0</v>
      </c>
      <c r="AG497" t="s">
        <v>185</v>
      </c>
    </row>
    <row r="498" spans="1:33" x14ac:dyDescent="0.2">
      <c r="A498" s="258" t="s">
        <v>589</v>
      </c>
      <c r="B498" s="258"/>
      <c r="C498" s="176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33" x14ac:dyDescent="0.2">
      <c r="A499" s="3"/>
      <c r="B499" s="4" t="s">
        <v>590</v>
      </c>
      <c r="C499" s="176" t="s">
        <v>591</v>
      </c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AG499" t="s">
        <v>592</v>
      </c>
    </row>
    <row r="500" spans="1:33" x14ac:dyDescent="0.2">
      <c r="A500" s="3"/>
      <c r="B500" s="4" t="s">
        <v>593</v>
      </c>
      <c r="C500" s="176" t="s">
        <v>594</v>
      </c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AG500" t="s">
        <v>595</v>
      </c>
    </row>
    <row r="501" spans="1:33" x14ac:dyDescent="0.2">
      <c r="A501" s="3"/>
      <c r="B501" s="4"/>
      <c r="C501" s="176" t="s">
        <v>596</v>
      </c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AG501" t="s">
        <v>597</v>
      </c>
    </row>
    <row r="502" spans="1:33" x14ac:dyDescent="0.2">
      <c r="A502" s="3"/>
      <c r="B502" s="4"/>
      <c r="C502" s="176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33" x14ac:dyDescent="0.2">
      <c r="C503" s="178"/>
      <c r="D503" s="10"/>
      <c r="AG503" t="s">
        <v>186</v>
      </c>
    </row>
    <row r="504" spans="1:33" x14ac:dyDescent="0.2">
      <c r="D504" s="10"/>
    </row>
    <row r="505" spans="1:33" x14ac:dyDescent="0.2">
      <c r="D505" s="10"/>
    </row>
    <row r="506" spans="1:33" x14ac:dyDescent="0.2">
      <c r="D506" s="10"/>
    </row>
    <row r="507" spans="1:33" x14ac:dyDescent="0.2">
      <c r="D507" s="10"/>
    </row>
    <row r="508" spans="1:33" x14ac:dyDescent="0.2">
      <c r="D508" s="10"/>
    </row>
    <row r="509" spans="1:33" x14ac:dyDescent="0.2">
      <c r="D509" s="10"/>
    </row>
    <row r="510" spans="1:33" x14ac:dyDescent="0.2">
      <c r="D510" s="10"/>
    </row>
    <row r="511" spans="1:33" x14ac:dyDescent="0.2">
      <c r="D511" s="10"/>
    </row>
    <row r="512" spans="1:33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dbNIWMrJGMDTsB0aPuNBq4CIg+RF2kDFYfSpMiZisuk7WB++nc+XNBHlj2tHbpghbiGZA3+8mAsP+Cx/wah6A==" saltValue="6ERJLKlIjNAy+y99cDNcRA==" spinCount="100000" sheet="1" formatRows="0"/>
  <mergeCells count="89">
    <mergeCell ref="A1:G1"/>
    <mergeCell ref="C2:G2"/>
    <mergeCell ref="C3:G3"/>
    <mergeCell ref="C4:G4"/>
    <mergeCell ref="A498:B498"/>
    <mergeCell ref="C10:G10"/>
    <mergeCell ref="C14:G14"/>
    <mergeCell ref="C16:G16"/>
    <mergeCell ref="C70:G70"/>
    <mergeCell ref="C72:G72"/>
    <mergeCell ref="C147:G147"/>
    <mergeCell ref="C84:G84"/>
    <mergeCell ref="C86:G86"/>
    <mergeCell ref="C112:G112"/>
    <mergeCell ref="C114:G114"/>
    <mergeCell ref="C118:G118"/>
    <mergeCell ref="C120:G120"/>
    <mergeCell ref="C122:G122"/>
    <mergeCell ref="C124:G124"/>
    <mergeCell ref="C127:G127"/>
    <mergeCell ref="C129:G129"/>
    <mergeCell ref="C135:G135"/>
    <mergeCell ref="C233:G233"/>
    <mergeCell ref="C149:G149"/>
    <mergeCell ref="C155:G155"/>
    <mergeCell ref="C186:G186"/>
    <mergeCell ref="C188:G188"/>
    <mergeCell ref="C192:G192"/>
    <mergeCell ref="C194:G194"/>
    <mergeCell ref="C211:G211"/>
    <mergeCell ref="C221:G221"/>
    <mergeCell ref="C224:G224"/>
    <mergeCell ref="C226:G226"/>
    <mergeCell ref="C231:G231"/>
    <mergeCell ref="C272:G272"/>
    <mergeCell ref="C239:G239"/>
    <mergeCell ref="C241:G241"/>
    <mergeCell ref="C243:G243"/>
    <mergeCell ref="C245:G245"/>
    <mergeCell ref="C250:G250"/>
    <mergeCell ref="C252:G252"/>
    <mergeCell ref="C256:G256"/>
    <mergeCell ref="C258:G258"/>
    <mergeCell ref="C263:G263"/>
    <mergeCell ref="C265:G265"/>
    <mergeCell ref="C270:G270"/>
    <mergeCell ref="C359:G359"/>
    <mergeCell ref="C274:G274"/>
    <mergeCell ref="C276:G276"/>
    <mergeCell ref="C278:G278"/>
    <mergeCell ref="C281:G281"/>
    <mergeCell ref="C284:G284"/>
    <mergeCell ref="C287:G287"/>
    <mergeCell ref="C291:G291"/>
    <mergeCell ref="C294:G294"/>
    <mergeCell ref="C297:G297"/>
    <mergeCell ref="C324:G324"/>
    <mergeCell ref="C331:G331"/>
    <mergeCell ref="C405:G405"/>
    <mergeCell ref="C361:G361"/>
    <mergeCell ref="C362:G362"/>
    <mergeCell ref="C366:G366"/>
    <mergeCell ref="C370:G370"/>
    <mergeCell ref="C375:G375"/>
    <mergeCell ref="C378:G378"/>
    <mergeCell ref="C381:G381"/>
    <mergeCell ref="C388:G388"/>
    <mergeCell ref="C391:G391"/>
    <mergeCell ref="C398:G398"/>
    <mergeCell ref="C401:G401"/>
    <mergeCell ref="C468:G468"/>
    <mergeCell ref="C436:G436"/>
    <mergeCell ref="C439:G439"/>
    <mergeCell ref="C442:G442"/>
    <mergeCell ref="C444:G444"/>
    <mergeCell ref="C446:G446"/>
    <mergeCell ref="C447:G447"/>
    <mergeCell ref="C450:G450"/>
    <mergeCell ref="C453:G453"/>
    <mergeCell ref="C456:G456"/>
    <mergeCell ref="C458:G458"/>
    <mergeCell ref="C460:G460"/>
    <mergeCell ref="C495:G495"/>
    <mergeCell ref="C470:G470"/>
    <mergeCell ref="C474:G474"/>
    <mergeCell ref="C479:G479"/>
    <mergeCell ref="C484:G484"/>
    <mergeCell ref="C489:G489"/>
    <mergeCell ref="C491:G49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6DDB-2A3E-457F-B5B3-035E640081C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5" t="s">
        <v>124</v>
      </c>
      <c r="B1" s="245"/>
      <c r="C1" s="245"/>
      <c r="D1" s="245"/>
      <c r="E1" s="245"/>
      <c r="F1" s="245"/>
      <c r="G1" s="245"/>
      <c r="AG1" t="s">
        <v>125</v>
      </c>
    </row>
    <row r="2" spans="1:60" ht="24.95" customHeight="1" x14ac:dyDescent="0.2">
      <c r="A2" s="50" t="s">
        <v>7</v>
      </c>
      <c r="B2" s="49" t="s">
        <v>40</v>
      </c>
      <c r="C2" s="246" t="s">
        <v>41</v>
      </c>
      <c r="D2" s="247"/>
      <c r="E2" s="247"/>
      <c r="F2" s="247"/>
      <c r="G2" s="248"/>
      <c r="AG2" t="s">
        <v>126</v>
      </c>
    </row>
    <row r="3" spans="1:60" ht="24.95" customHeight="1" x14ac:dyDescent="0.2">
      <c r="A3" s="50" t="s">
        <v>8</v>
      </c>
      <c r="B3" s="49" t="s">
        <v>65</v>
      </c>
      <c r="C3" s="246" t="s">
        <v>66</v>
      </c>
      <c r="D3" s="247"/>
      <c r="E3" s="247"/>
      <c r="F3" s="247"/>
      <c r="G3" s="248"/>
      <c r="AC3" s="121" t="s">
        <v>126</v>
      </c>
      <c r="AG3" t="s">
        <v>127</v>
      </c>
    </row>
    <row r="4" spans="1:60" ht="24.95" customHeight="1" x14ac:dyDescent="0.2">
      <c r="A4" s="140" t="s">
        <v>9</v>
      </c>
      <c r="B4" s="141" t="s">
        <v>67</v>
      </c>
      <c r="C4" s="249" t="s">
        <v>68</v>
      </c>
      <c r="D4" s="250"/>
      <c r="E4" s="250"/>
      <c r="F4" s="250"/>
      <c r="G4" s="251"/>
      <c r="AG4" t="s">
        <v>128</v>
      </c>
    </row>
    <row r="5" spans="1:60" x14ac:dyDescent="0.2">
      <c r="D5" s="10"/>
    </row>
    <row r="6" spans="1:60" ht="38.25" x14ac:dyDescent="0.2">
      <c r="A6" s="143" t="s">
        <v>129</v>
      </c>
      <c r="B6" s="145" t="s">
        <v>130</v>
      </c>
      <c r="C6" s="145" t="s">
        <v>131</v>
      </c>
      <c r="D6" s="144" t="s">
        <v>132</v>
      </c>
      <c r="E6" s="143" t="s">
        <v>133</v>
      </c>
      <c r="F6" s="142" t="s">
        <v>134</v>
      </c>
      <c r="G6" s="143" t="s">
        <v>27</v>
      </c>
      <c r="H6" s="146" t="s">
        <v>28</v>
      </c>
      <c r="I6" s="146" t="s">
        <v>135</v>
      </c>
      <c r="J6" s="146" t="s">
        <v>29</v>
      </c>
      <c r="K6" s="146" t="s">
        <v>136</v>
      </c>
      <c r="L6" s="146" t="s">
        <v>137</v>
      </c>
      <c r="M6" s="146" t="s">
        <v>138</v>
      </c>
      <c r="N6" s="146" t="s">
        <v>139</v>
      </c>
      <c r="O6" s="146" t="s">
        <v>140</v>
      </c>
      <c r="P6" s="146" t="s">
        <v>141</v>
      </c>
      <c r="Q6" s="146" t="s">
        <v>142</v>
      </c>
      <c r="R6" s="146" t="s">
        <v>143</v>
      </c>
      <c r="S6" s="146" t="s">
        <v>144</v>
      </c>
      <c r="T6" s="146" t="s">
        <v>145</v>
      </c>
      <c r="U6" s="146" t="s">
        <v>146</v>
      </c>
      <c r="V6" s="146" t="s">
        <v>147</v>
      </c>
      <c r="W6" s="146" t="s">
        <v>148</v>
      </c>
      <c r="X6" s="146" t="s">
        <v>149</v>
      </c>
      <c r="Y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151</v>
      </c>
      <c r="B8" s="160" t="s">
        <v>85</v>
      </c>
      <c r="C8" s="174" t="s">
        <v>86</v>
      </c>
      <c r="D8" s="161"/>
      <c r="E8" s="162"/>
      <c r="F8" s="163"/>
      <c r="G8" s="163">
        <f>SUMIF(AG9:AG39,"&lt;&gt;NOR",G9:G39)</f>
        <v>0</v>
      </c>
      <c r="H8" s="163"/>
      <c r="I8" s="163">
        <f>SUM(I9:I39)</f>
        <v>0</v>
      </c>
      <c r="J8" s="163"/>
      <c r="K8" s="163">
        <f>SUM(K9:K39)</f>
        <v>0</v>
      </c>
      <c r="L8" s="163"/>
      <c r="M8" s="163">
        <f>SUM(M9:M39)</f>
        <v>0</v>
      </c>
      <c r="N8" s="162"/>
      <c r="O8" s="162">
        <f>SUM(O9:O39)</f>
        <v>1.01</v>
      </c>
      <c r="P8" s="162"/>
      <c r="Q8" s="162">
        <f>SUM(Q9:Q39)</f>
        <v>0</v>
      </c>
      <c r="R8" s="163"/>
      <c r="S8" s="163"/>
      <c r="T8" s="164"/>
      <c r="U8" s="158"/>
      <c r="V8" s="158">
        <f>SUM(V9:V39)</f>
        <v>124.17999999999999</v>
      </c>
      <c r="W8" s="158"/>
      <c r="X8" s="158"/>
      <c r="Y8" s="158"/>
      <c r="AG8" t="s">
        <v>152</v>
      </c>
    </row>
    <row r="9" spans="1:60" outlineLevel="1" x14ac:dyDescent="0.2">
      <c r="A9" s="166">
        <v>1</v>
      </c>
      <c r="B9" s="167" t="s">
        <v>794</v>
      </c>
      <c r="C9" s="175" t="s">
        <v>795</v>
      </c>
      <c r="D9" s="168" t="s">
        <v>189</v>
      </c>
      <c r="E9" s="169">
        <v>290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 t="s">
        <v>796</v>
      </c>
      <c r="S9" s="171" t="s">
        <v>156</v>
      </c>
      <c r="T9" s="172" t="s">
        <v>191</v>
      </c>
      <c r="U9" s="157">
        <v>0.17199999999999999</v>
      </c>
      <c r="V9" s="157">
        <f>ROUND(E9*U9,2)</f>
        <v>49.88</v>
      </c>
      <c r="W9" s="157"/>
      <c r="X9" s="157" t="s">
        <v>192</v>
      </c>
      <c r="Y9" s="157" t="s">
        <v>159</v>
      </c>
      <c r="Z9" s="147"/>
      <c r="AA9" s="147"/>
      <c r="AB9" s="147"/>
      <c r="AC9" s="147"/>
      <c r="AD9" s="147"/>
      <c r="AE9" s="147"/>
      <c r="AF9" s="147"/>
      <c r="AG9" s="147" t="s">
        <v>193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2" t="s">
        <v>797</v>
      </c>
      <c r="D10" s="253"/>
      <c r="E10" s="253"/>
      <c r="F10" s="253"/>
      <c r="G10" s="25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195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s odstraněním kořenů a s případným nutným odklizením křovin a stromů na hromady na vzdálenost do 50 m nebo s naložením na dopravní prostředek, do sklonu terénu 1 : 5,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243"/>
      <c r="D11" s="244"/>
      <c r="E11" s="244"/>
      <c r="F11" s="244"/>
      <c r="G11" s="244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6">
        <v>2</v>
      </c>
      <c r="B12" s="167" t="s">
        <v>798</v>
      </c>
      <c r="C12" s="175" t="s">
        <v>799</v>
      </c>
      <c r="D12" s="168" t="s">
        <v>189</v>
      </c>
      <c r="E12" s="169">
        <v>290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69">
        <v>5.0000000000000002E-5</v>
      </c>
      <c r="O12" s="169">
        <f>ROUND(E12*N12,2)</f>
        <v>0.01</v>
      </c>
      <c r="P12" s="169">
        <v>0</v>
      </c>
      <c r="Q12" s="169">
        <f>ROUND(E12*P12,2)</f>
        <v>0</v>
      </c>
      <c r="R12" s="171" t="s">
        <v>796</v>
      </c>
      <c r="S12" s="171" t="s">
        <v>156</v>
      </c>
      <c r="T12" s="172" t="s">
        <v>191</v>
      </c>
      <c r="U12" s="157">
        <v>0.03</v>
      </c>
      <c r="V12" s="157">
        <f>ROUND(E12*U12,2)</f>
        <v>8.6999999999999993</v>
      </c>
      <c r="W12" s="157"/>
      <c r="X12" s="157" t="s">
        <v>192</v>
      </c>
      <c r="Y12" s="157" t="s">
        <v>159</v>
      </c>
      <c r="Z12" s="147"/>
      <c r="AA12" s="147"/>
      <c r="AB12" s="147"/>
      <c r="AC12" s="147"/>
      <c r="AD12" s="147"/>
      <c r="AE12" s="147"/>
      <c r="AF12" s="147"/>
      <c r="AG12" s="147" t="s">
        <v>193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52" t="s">
        <v>800</v>
      </c>
      <c r="D13" s="253"/>
      <c r="E13" s="253"/>
      <c r="F13" s="253"/>
      <c r="G13" s="253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195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6" t="s">
        <v>801</v>
      </c>
      <c r="D14" s="257"/>
      <c r="E14" s="257"/>
      <c r="F14" s="257"/>
      <c r="G14" s="2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162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43"/>
      <c r="D15" s="244"/>
      <c r="E15" s="244"/>
      <c r="F15" s="244"/>
      <c r="G15" s="244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163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6">
        <v>3</v>
      </c>
      <c r="B16" s="167" t="s">
        <v>802</v>
      </c>
      <c r="C16" s="175" t="s">
        <v>803</v>
      </c>
      <c r="D16" s="168" t="s">
        <v>297</v>
      </c>
      <c r="E16" s="169">
        <v>3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69">
        <v>0</v>
      </c>
      <c r="O16" s="169">
        <f>ROUND(E16*N16,2)</f>
        <v>0</v>
      </c>
      <c r="P16" s="169">
        <v>0</v>
      </c>
      <c r="Q16" s="169">
        <f>ROUND(E16*P16,2)</f>
        <v>0</v>
      </c>
      <c r="R16" s="171" t="s">
        <v>796</v>
      </c>
      <c r="S16" s="171" t="s">
        <v>156</v>
      </c>
      <c r="T16" s="172" t="s">
        <v>191</v>
      </c>
      <c r="U16" s="157">
        <v>0.49</v>
      </c>
      <c r="V16" s="157">
        <f>ROUND(E16*U16,2)</f>
        <v>1.47</v>
      </c>
      <c r="W16" s="157"/>
      <c r="X16" s="157" t="s">
        <v>192</v>
      </c>
      <c r="Y16" s="157" t="s">
        <v>159</v>
      </c>
      <c r="Z16" s="147"/>
      <c r="AA16" s="147"/>
      <c r="AB16" s="147"/>
      <c r="AC16" s="147"/>
      <c r="AD16" s="147"/>
      <c r="AE16" s="147"/>
      <c r="AF16" s="147"/>
      <c r="AG16" s="147" t="s">
        <v>193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2" x14ac:dyDescent="0.2">
      <c r="A17" s="154"/>
      <c r="B17" s="155"/>
      <c r="C17" s="252" t="s">
        <v>804</v>
      </c>
      <c r="D17" s="253"/>
      <c r="E17" s="253"/>
      <c r="F17" s="253"/>
      <c r="G17" s="253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195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3" t="str">
        <f>C17</f>
        <v>s odřezáním kmene a odvětvením, včetně případného odklizení kmene a větví na oddělené hromady na vzdálenost do 50 m nebo s naložením na dopravní prostředek,</v>
      </c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43"/>
      <c r="D18" s="244"/>
      <c r="E18" s="244"/>
      <c r="F18" s="244"/>
      <c r="G18" s="244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163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4</v>
      </c>
      <c r="B19" s="167" t="s">
        <v>805</v>
      </c>
      <c r="C19" s="175" t="s">
        <v>806</v>
      </c>
      <c r="D19" s="168" t="s">
        <v>297</v>
      </c>
      <c r="E19" s="169">
        <v>3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9">
        <v>5.0000000000000002E-5</v>
      </c>
      <c r="O19" s="169">
        <f>ROUND(E19*N19,2)</f>
        <v>0</v>
      </c>
      <c r="P19" s="169">
        <v>0</v>
      </c>
      <c r="Q19" s="169">
        <f>ROUND(E19*P19,2)</f>
        <v>0</v>
      </c>
      <c r="R19" s="171" t="s">
        <v>796</v>
      </c>
      <c r="S19" s="171" t="s">
        <v>156</v>
      </c>
      <c r="T19" s="172" t="s">
        <v>191</v>
      </c>
      <c r="U19" s="157">
        <v>1.655</v>
      </c>
      <c r="V19" s="157">
        <f>ROUND(E19*U19,2)</f>
        <v>4.97</v>
      </c>
      <c r="W19" s="157"/>
      <c r="X19" s="157" t="s">
        <v>192</v>
      </c>
      <c r="Y19" s="157" t="s">
        <v>159</v>
      </c>
      <c r="Z19" s="147"/>
      <c r="AA19" s="147"/>
      <c r="AB19" s="147"/>
      <c r="AC19" s="147"/>
      <c r="AD19" s="147"/>
      <c r="AE19" s="147"/>
      <c r="AF19" s="147"/>
      <c r="AG19" s="147" t="s">
        <v>193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2" x14ac:dyDescent="0.2">
      <c r="A20" s="154"/>
      <c r="B20" s="155"/>
      <c r="C20" s="252" t="s">
        <v>807</v>
      </c>
      <c r="D20" s="253"/>
      <c r="E20" s="253"/>
      <c r="F20" s="253"/>
      <c r="G20" s="253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195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3" t="str">
        <f>C20</f>
        <v>s jejich vykopáním nebo vytrháním, s přesekáním kořenů a s případným nutným přemístěním pařezů na hromady do vzdálenosti do 50 m nebo s naložením na dopravní prostředek,</v>
      </c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43"/>
      <c r="D21" s="244"/>
      <c r="E21" s="244"/>
      <c r="F21" s="244"/>
      <c r="G21" s="244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163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5</v>
      </c>
      <c r="B22" s="167" t="s">
        <v>808</v>
      </c>
      <c r="C22" s="175" t="s">
        <v>809</v>
      </c>
      <c r="D22" s="168" t="s">
        <v>361</v>
      </c>
      <c r="E22" s="169">
        <v>12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69">
        <v>8.6899999999999998E-3</v>
      </c>
      <c r="O22" s="169">
        <f>ROUND(E22*N22,2)</f>
        <v>0.1</v>
      </c>
      <c r="P22" s="169">
        <v>0</v>
      </c>
      <c r="Q22" s="169">
        <f>ROUND(E22*P22,2)</f>
        <v>0</v>
      </c>
      <c r="R22" s="171" t="s">
        <v>796</v>
      </c>
      <c r="S22" s="171" t="s">
        <v>156</v>
      </c>
      <c r="T22" s="172" t="s">
        <v>191</v>
      </c>
      <c r="U22" s="157">
        <v>0.70299999999999996</v>
      </c>
      <c r="V22" s="157">
        <f>ROUND(E22*U22,2)</f>
        <v>8.44</v>
      </c>
      <c r="W22" s="157"/>
      <c r="X22" s="157" t="s">
        <v>192</v>
      </c>
      <c r="Y22" s="157" t="s">
        <v>159</v>
      </c>
      <c r="Z22" s="147"/>
      <c r="AA22" s="147"/>
      <c r="AB22" s="147"/>
      <c r="AC22" s="147"/>
      <c r="AD22" s="147"/>
      <c r="AE22" s="147"/>
      <c r="AF22" s="147"/>
      <c r="AG22" s="147" t="s">
        <v>193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2" x14ac:dyDescent="0.2">
      <c r="A23" s="154"/>
      <c r="B23" s="155"/>
      <c r="C23" s="252" t="s">
        <v>810</v>
      </c>
      <c r="D23" s="253"/>
      <c r="E23" s="253"/>
      <c r="F23" s="253"/>
      <c r="G23" s="253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195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3" t="str">
        <f>C23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43"/>
      <c r="D24" s="244"/>
      <c r="E24" s="244"/>
      <c r="F24" s="244"/>
      <c r="G24" s="244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163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6">
        <v>6</v>
      </c>
      <c r="B25" s="167" t="s">
        <v>811</v>
      </c>
      <c r="C25" s="175" t="s">
        <v>812</v>
      </c>
      <c r="D25" s="168" t="s">
        <v>361</v>
      </c>
      <c r="E25" s="169">
        <v>24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9">
        <v>1.0699999999999999E-2</v>
      </c>
      <c r="O25" s="169">
        <f>ROUND(E25*N25,2)</f>
        <v>0.26</v>
      </c>
      <c r="P25" s="169">
        <v>0</v>
      </c>
      <c r="Q25" s="169">
        <f>ROUND(E25*P25,2)</f>
        <v>0</v>
      </c>
      <c r="R25" s="171" t="s">
        <v>796</v>
      </c>
      <c r="S25" s="171" t="s">
        <v>156</v>
      </c>
      <c r="T25" s="172" t="s">
        <v>191</v>
      </c>
      <c r="U25" s="157">
        <v>0.90800000000000003</v>
      </c>
      <c r="V25" s="157">
        <f>ROUND(E25*U25,2)</f>
        <v>21.79</v>
      </c>
      <c r="W25" s="157"/>
      <c r="X25" s="157" t="s">
        <v>192</v>
      </c>
      <c r="Y25" s="157" t="s">
        <v>159</v>
      </c>
      <c r="Z25" s="147"/>
      <c r="AA25" s="147"/>
      <c r="AB25" s="147"/>
      <c r="AC25" s="147"/>
      <c r="AD25" s="147"/>
      <c r="AE25" s="147"/>
      <c r="AF25" s="147"/>
      <c r="AG25" s="147" t="s">
        <v>193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2" x14ac:dyDescent="0.2">
      <c r="A26" s="154"/>
      <c r="B26" s="155"/>
      <c r="C26" s="252" t="s">
        <v>810</v>
      </c>
      <c r="D26" s="253"/>
      <c r="E26" s="253"/>
      <c r="F26" s="253"/>
      <c r="G26" s="253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195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3" t="str">
        <f>C26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43"/>
      <c r="D27" s="244"/>
      <c r="E27" s="244"/>
      <c r="F27" s="244"/>
      <c r="G27" s="244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163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6">
        <v>7</v>
      </c>
      <c r="B28" s="167" t="s">
        <v>813</v>
      </c>
      <c r="C28" s="175" t="s">
        <v>814</v>
      </c>
      <c r="D28" s="168" t="s">
        <v>361</v>
      </c>
      <c r="E28" s="169">
        <v>16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69">
        <v>3.9739999999999998E-2</v>
      </c>
      <c r="O28" s="169">
        <f>ROUND(E28*N28,2)</f>
        <v>0.64</v>
      </c>
      <c r="P28" s="169">
        <v>0</v>
      </c>
      <c r="Q28" s="169">
        <f>ROUND(E28*P28,2)</f>
        <v>0</v>
      </c>
      <c r="R28" s="171" t="s">
        <v>796</v>
      </c>
      <c r="S28" s="171" t="s">
        <v>156</v>
      </c>
      <c r="T28" s="172" t="s">
        <v>191</v>
      </c>
      <c r="U28" s="157">
        <v>0.753</v>
      </c>
      <c r="V28" s="157">
        <f>ROUND(E28*U28,2)</f>
        <v>12.05</v>
      </c>
      <c r="W28" s="157"/>
      <c r="X28" s="157" t="s">
        <v>192</v>
      </c>
      <c r="Y28" s="157" t="s">
        <v>159</v>
      </c>
      <c r="Z28" s="147"/>
      <c r="AA28" s="147"/>
      <c r="AB28" s="147"/>
      <c r="AC28" s="147"/>
      <c r="AD28" s="147"/>
      <c r="AE28" s="147"/>
      <c r="AF28" s="147"/>
      <c r="AG28" s="147" t="s">
        <v>193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2" x14ac:dyDescent="0.2">
      <c r="A29" s="154"/>
      <c r="B29" s="155"/>
      <c r="C29" s="252" t="s">
        <v>810</v>
      </c>
      <c r="D29" s="253"/>
      <c r="E29" s="253"/>
      <c r="F29" s="253"/>
      <c r="G29" s="253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195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3" t="str">
        <f>C29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43"/>
      <c r="D30" s="244"/>
      <c r="E30" s="244"/>
      <c r="F30" s="244"/>
      <c r="G30" s="244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163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6">
        <v>8</v>
      </c>
      <c r="B31" s="167" t="s">
        <v>815</v>
      </c>
      <c r="C31" s="175" t="s">
        <v>816</v>
      </c>
      <c r="D31" s="168" t="s">
        <v>297</v>
      </c>
      <c r="E31" s="169">
        <v>3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9">
        <v>0</v>
      </c>
      <c r="O31" s="169">
        <f>ROUND(E31*N31,2)</f>
        <v>0</v>
      </c>
      <c r="P31" s="169">
        <v>0</v>
      </c>
      <c r="Q31" s="169">
        <f>ROUND(E31*P31,2)</f>
        <v>0</v>
      </c>
      <c r="R31" s="171" t="s">
        <v>796</v>
      </c>
      <c r="S31" s="171" t="s">
        <v>156</v>
      </c>
      <c r="T31" s="172" t="s">
        <v>191</v>
      </c>
      <c r="U31" s="157">
        <v>4.4999999999999998E-2</v>
      </c>
      <c r="V31" s="157">
        <f>ROUND(E31*U31,2)</f>
        <v>0.14000000000000001</v>
      </c>
      <c r="W31" s="157"/>
      <c r="X31" s="157" t="s">
        <v>192</v>
      </c>
      <c r="Y31" s="157" t="s">
        <v>159</v>
      </c>
      <c r="Z31" s="147"/>
      <c r="AA31" s="147"/>
      <c r="AB31" s="147"/>
      <c r="AC31" s="147"/>
      <c r="AD31" s="147"/>
      <c r="AE31" s="147"/>
      <c r="AF31" s="147"/>
      <c r="AG31" s="147" t="s">
        <v>193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2" t="s">
        <v>817</v>
      </c>
      <c r="D32" s="253"/>
      <c r="E32" s="253"/>
      <c r="F32" s="253"/>
      <c r="G32" s="253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195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43"/>
      <c r="D33" s="244"/>
      <c r="E33" s="244"/>
      <c r="F33" s="244"/>
      <c r="G33" s="244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66">
        <v>9</v>
      </c>
      <c r="B34" s="167" t="s">
        <v>818</v>
      </c>
      <c r="C34" s="175" t="s">
        <v>819</v>
      </c>
      <c r="D34" s="168" t="s">
        <v>297</v>
      </c>
      <c r="E34" s="169">
        <v>3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69">
        <v>0</v>
      </c>
      <c r="O34" s="169">
        <f>ROUND(E34*N34,2)</f>
        <v>0</v>
      </c>
      <c r="P34" s="169">
        <v>0</v>
      </c>
      <c r="Q34" s="169">
        <f>ROUND(E34*P34,2)</f>
        <v>0</v>
      </c>
      <c r="R34" s="171" t="s">
        <v>796</v>
      </c>
      <c r="S34" s="171" t="s">
        <v>156</v>
      </c>
      <c r="T34" s="172" t="s">
        <v>191</v>
      </c>
      <c r="U34" s="157">
        <v>0.56999999999999995</v>
      </c>
      <c r="V34" s="157">
        <f>ROUND(E34*U34,2)</f>
        <v>1.71</v>
      </c>
      <c r="W34" s="157"/>
      <c r="X34" s="157" t="s">
        <v>192</v>
      </c>
      <c r="Y34" s="157" t="s">
        <v>159</v>
      </c>
      <c r="Z34" s="147"/>
      <c r="AA34" s="147"/>
      <c r="AB34" s="147"/>
      <c r="AC34" s="147"/>
      <c r="AD34" s="147"/>
      <c r="AE34" s="147"/>
      <c r="AF34" s="147"/>
      <c r="AG34" s="147" t="s">
        <v>193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2" t="s">
        <v>817</v>
      </c>
      <c r="D35" s="253"/>
      <c r="E35" s="253"/>
      <c r="F35" s="253"/>
      <c r="G35" s="253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195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43"/>
      <c r="D36" s="244"/>
      <c r="E36" s="244"/>
      <c r="F36" s="244"/>
      <c r="G36" s="244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163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6">
        <v>10</v>
      </c>
      <c r="B37" s="167" t="s">
        <v>820</v>
      </c>
      <c r="C37" s="175" t="s">
        <v>821</v>
      </c>
      <c r="D37" s="168" t="s">
        <v>189</v>
      </c>
      <c r="E37" s="169">
        <v>1156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69">
        <v>0</v>
      </c>
      <c r="O37" s="169">
        <f>ROUND(E37*N37,2)</f>
        <v>0</v>
      </c>
      <c r="P37" s="169">
        <v>0</v>
      </c>
      <c r="Q37" s="169">
        <f>ROUND(E37*P37,2)</f>
        <v>0</v>
      </c>
      <c r="R37" s="171" t="s">
        <v>796</v>
      </c>
      <c r="S37" s="171" t="s">
        <v>156</v>
      </c>
      <c r="T37" s="172" t="s">
        <v>191</v>
      </c>
      <c r="U37" s="157">
        <v>1.2999999999999999E-2</v>
      </c>
      <c r="V37" s="157">
        <f>ROUND(E37*U37,2)</f>
        <v>15.03</v>
      </c>
      <c r="W37" s="157"/>
      <c r="X37" s="157" t="s">
        <v>192</v>
      </c>
      <c r="Y37" s="157" t="s">
        <v>159</v>
      </c>
      <c r="Z37" s="147"/>
      <c r="AA37" s="147"/>
      <c r="AB37" s="147"/>
      <c r="AC37" s="147"/>
      <c r="AD37" s="147"/>
      <c r="AE37" s="147"/>
      <c r="AF37" s="147"/>
      <c r="AG37" s="147" t="s">
        <v>193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2" t="s">
        <v>822</v>
      </c>
      <c r="D38" s="253"/>
      <c r="E38" s="253"/>
      <c r="F38" s="253"/>
      <c r="G38" s="253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195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43"/>
      <c r="D39" s="244"/>
      <c r="E39" s="244"/>
      <c r="F39" s="244"/>
      <c r="G39" s="244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163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59" t="s">
        <v>151</v>
      </c>
      <c r="B40" s="160" t="s">
        <v>87</v>
      </c>
      <c r="C40" s="174" t="s">
        <v>88</v>
      </c>
      <c r="D40" s="161"/>
      <c r="E40" s="162"/>
      <c r="F40" s="163"/>
      <c r="G40" s="163">
        <f>SUMIF(AG41:AG50,"&lt;&gt;NOR",G41:G50)</f>
        <v>0</v>
      </c>
      <c r="H40" s="163"/>
      <c r="I40" s="163">
        <f>SUM(I41:I50)</f>
        <v>0</v>
      </c>
      <c r="J40" s="163"/>
      <c r="K40" s="163">
        <f>SUM(K41:K50)</f>
        <v>0</v>
      </c>
      <c r="L40" s="163"/>
      <c r="M40" s="163">
        <f>SUM(M41:M50)</f>
        <v>0</v>
      </c>
      <c r="N40" s="162"/>
      <c r="O40" s="162">
        <f>SUM(O41:O50)</f>
        <v>1.07</v>
      </c>
      <c r="P40" s="162"/>
      <c r="Q40" s="162">
        <f>SUM(Q41:Q50)</f>
        <v>0</v>
      </c>
      <c r="R40" s="163"/>
      <c r="S40" s="163"/>
      <c r="T40" s="164"/>
      <c r="U40" s="158"/>
      <c r="V40" s="158">
        <f>SUM(V41:V50)</f>
        <v>9.9600000000000009</v>
      </c>
      <c r="W40" s="158"/>
      <c r="X40" s="158"/>
      <c r="Y40" s="158"/>
      <c r="AG40" t="s">
        <v>152</v>
      </c>
    </row>
    <row r="41" spans="1:60" outlineLevel="1" x14ac:dyDescent="0.2">
      <c r="A41" s="166">
        <v>11</v>
      </c>
      <c r="B41" s="167" t="s">
        <v>823</v>
      </c>
      <c r="C41" s="175" t="s">
        <v>824</v>
      </c>
      <c r="D41" s="168" t="s">
        <v>297</v>
      </c>
      <c r="E41" s="169">
        <v>3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69">
        <v>3.73E-2</v>
      </c>
      <c r="O41" s="169">
        <f>ROUND(E41*N41,2)</f>
        <v>0.11</v>
      </c>
      <c r="P41" s="169">
        <v>0</v>
      </c>
      <c r="Q41" s="169">
        <f>ROUND(E41*P41,2)</f>
        <v>0</v>
      </c>
      <c r="R41" s="171" t="s">
        <v>825</v>
      </c>
      <c r="S41" s="171" t="s">
        <v>156</v>
      </c>
      <c r="T41" s="172" t="s">
        <v>191</v>
      </c>
      <c r="U41" s="157">
        <v>0.41</v>
      </c>
      <c r="V41" s="157">
        <f>ROUND(E41*U41,2)</f>
        <v>1.23</v>
      </c>
      <c r="W41" s="157"/>
      <c r="X41" s="157" t="s">
        <v>192</v>
      </c>
      <c r="Y41" s="157" t="s">
        <v>159</v>
      </c>
      <c r="Z41" s="147"/>
      <c r="AA41" s="147"/>
      <c r="AB41" s="147"/>
      <c r="AC41" s="147"/>
      <c r="AD41" s="147"/>
      <c r="AE41" s="147"/>
      <c r="AF41" s="147"/>
      <c r="AG41" s="147" t="s">
        <v>193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2" t="s">
        <v>826</v>
      </c>
      <c r="D42" s="253"/>
      <c r="E42" s="253"/>
      <c r="F42" s="253"/>
      <c r="G42" s="253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195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3" t="s">
        <v>827</v>
      </c>
      <c r="D43" s="179"/>
      <c r="E43" s="180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197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3" t="s">
        <v>87</v>
      </c>
      <c r="D44" s="179"/>
      <c r="E44" s="180">
        <v>3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197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43"/>
      <c r="D45" s="244"/>
      <c r="E45" s="244"/>
      <c r="F45" s="244"/>
      <c r="G45" s="244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163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66">
        <v>12</v>
      </c>
      <c r="B46" s="167" t="s">
        <v>828</v>
      </c>
      <c r="C46" s="175" t="s">
        <v>829</v>
      </c>
      <c r="D46" s="168" t="s">
        <v>202</v>
      </c>
      <c r="E46" s="169">
        <v>1.2869999999999999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69">
        <v>0.74602000000000002</v>
      </c>
      <c r="O46" s="169">
        <f>ROUND(E46*N46,2)</f>
        <v>0.96</v>
      </c>
      <c r="P46" s="169">
        <v>0</v>
      </c>
      <c r="Q46" s="169">
        <f>ROUND(E46*P46,2)</f>
        <v>0</v>
      </c>
      <c r="R46" s="171" t="s">
        <v>825</v>
      </c>
      <c r="S46" s="171" t="s">
        <v>156</v>
      </c>
      <c r="T46" s="172" t="s">
        <v>191</v>
      </c>
      <c r="U46" s="157">
        <v>6.78</v>
      </c>
      <c r="V46" s="157">
        <f>ROUND(E46*U46,2)</f>
        <v>8.73</v>
      </c>
      <c r="W46" s="157"/>
      <c r="X46" s="157" t="s">
        <v>192</v>
      </c>
      <c r="Y46" s="157" t="s">
        <v>159</v>
      </c>
      <c r="Z46" s="147"/>
      <c r="AA46" s="147"/>
      <c r="AB46" s="147"/>
      <c r="AC46" s="147"/>
      <c r="AD46" s="147"/>
      <c r="AE46" s="147"/>
      <c r="AF46" s="147"/>
      <c r="AG46" s="147" t="s">
        <v>193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2" t="s">
        <v>826</v>
      </c>
      <c r="D47" s="253"/>
      <c r="E47" s="253"/>
      <c r="F47" s="253"/>
      <c r="G47" s="253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195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3" t="s">
        <v>830</v>
      </c>
      <c r="D48" s="179"/>
      <c r="E48" s="180"/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197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3" t="s">
        <v>831</v>
      </c>
      <c r="D49" s="179"/>
      <c r="E49" s="180">
        <v>1.2869999999999999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197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43"/>
      <c r="D50" s="244"/>
      <c r="E50" s="244"/>
      <c r="F50" s="244"/>
      <c r="G50" s="244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163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59" t="s">
        <v>151</v>
      </c>
      <c r="B51" s="160" t="s">
        <v>89</v>
      </c>
      <c r="C51" s="174" t="s">
        <v>90</v>
      </c>
      <c r="D51" s="161"/>
      <c r="E51" s="162"/>
      <c r="F51" s="163"/>
      <c r="G51" s="163">
        <f>SUMIF(AG52:AG59,"&lt;&gt;NOR",G52:G59)</f>
        <v>0</v>
      </c>
      <c r="H51" s="163"/>
      <c r="I51" s="163">
        <f>SUM(I52:I59)</f>
        <v>0</v>
      </c>
      <c r="J51" s="163"/>
      <c r="K51" s="163">
        <f>SUM(K52:K59)</f>
        <v>0</v>
      </c>
      <c r="L51" s="163"/>
      <c r="M51" s="163">
        <f>SUM(M52:M59)</f>
        <v>0</v>
      </c>
      <c r="N51" s="162"/>
      <c r="O51" s="162">
        <f>SUM(O52:O59)</f>
        <v>2815.4100000000003</v>
      </c>
      <c r="P51" s="162"/>
      <c r="Q51" s="162">
        <f>SUM(Q52:Q59)</f>
        <v>0</v>
      </c>
      <c r="R51" s="163"/>
      <c r="S51" s="163"/>
      <c r="T51" s="164"/>
      <c r="U51" s="158"/>
      <c r="V51" s="158">
        <f>SUM(V52:V59)</f>
        <v>112.56</v>
      </c>
      <c r="W51" s="158"/>
      <c r="X51" s="158"/>
      <c r="Y51" s="158"/>
      <c r="AG51" t="s">
        <v>152</v>
      </c>
    </row>
    <row r="52" spans="1:60" ht="22.5" outlineLevel="1" x14ac:dyDescent="0.2">
      <c r="A52" s="166">
        <v>13</v>
      </c>
      <c r="B52" s="167" t="s">
        <v>832</v>
      </c>
      <c r="C52" s="175" t="s">
        <v>833</v>
      </c>
      <c r="D52" s="168" t="s">
        <v>189</v>
      </c>
      <c r="E52" s="169">
        <v>4422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69">
        <v>0.59850000000000003</v>
      </c>
      <c r="O52" s="169">
        <f>ROUND(E52*N52,2)</f>
        <v>2646.57</v>
      </c>
      <c r="P52" s="169">
        <v>0</v>
      </c>
      <c r="Q52" s="169">
        <f>ROUND(E52*P52,2)</f>
        <v>0</v>
      </c>
      <c r="R52" s="171" t="s">
        <v>834</v>
      </c>
      <c r="S52" s="171" t="s">
        <v>156</v>
      </c>
      <c r="T52" s="172" t="s">
        <v>191</v>
      </c>
      <c r="U52" s="157">
        <v>0.02</v>
      </c>
      <c r="V52" s="157">
        <f>ROUND(E52*U52,2)</f>
        <v>88.44</v>
      </c>
      <c r="W52" s="157"/>
      <c r="X52" s="157" t="s">
        <v>192</v>
      </c>
      <c r="Y52" s="157" t="s">
        <v>159</v>
      </c>
      <c r="Z52" s="147"/>
      <c r="AA52" s="147"/>
      <c r="AB52" s="147"/>
      <c r="AC52" s="147"/>
      <c r="AD52" s="147"/>
      <c r="AE52" s="147"/>
      <c r="AF52" s="147"/>
      <c r="AG52" s="147" t="s">
        <v>193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52" t="s">
        <v>835</v>
      </c>
      <c r="D53" s="253"/>
      <c r="E53" s="253"/>
      <c r="F53" s="253"/>
      <c r="G53" s="253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195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3" t="s">
        <v>836</v>
      </c>
      <c r="D54" s="179"/>
      <c r="E54" s="180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197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3" t="s">
        <v>837</v>
      </c>
      <c r="D55" s="179"/>
      <c r="E55" s="180">
        <v>4422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197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43"/>
      <c r="D56" s="244"/>
      <c r="E56" s="244"/>
      <c r="F56" s="244"/>
      <c r="G56" s="244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163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66">
        <v>14</v>
      </c>
      <c r="B57" s="167" t="s">
        <v>838</v>
      </c>
      <c r="C57" s="175" t="s">
        <v>839</v>
      </c>
      <c r="D57" s="168" t="s">
        <v>189</v>
      </c>
      <c r="E57" s="169">
        <v>804</v>
      </c>
      <c r="F57" s="170"/>
      <c r="G57" s="171">
        <f>ROUND(E57*F57,2)</f>
        <v>0</v>
      </c>
      <c r="H57" s="170"/>
      <c r="I57" s="171">
        <f>ROUND(E57*H57,2)</f>
        <v>0</v>
      </c>
      <c r="J57" s="170"/>
      <c r="K57" s="171">
        <f>ROUND(E57*J57,2)</f>
        <v>0</v>
      </c>
      <c r="L57" s="171">
        <v>21</v>
      </c>
      <c r="M57" s="171">
        <f>G57*(1+L57/100)</f>
        <v>0</v>
      </c>
      <c r="N57" s="169">
        <v>0.21</v>
      </c>
      <c r="O57" s="169">
        <f>ROUND(E57*N57,2)</f>
        <v>168.84</v>
      </c>
      <c r="P57" s="169">
        <v>0</v>
      </c>
      <c r="Q57" s="169">
        <f>ROUND(E57*P57,2)</f>
        <v>0</v>
      </c>
      <c r="R57" s="171" t="s">
        <v>834</v>
      </c>
      <c r="S57" s="171" t="s">
        <v>156</v>
      </c>
      <c r="T57" s="172" t="s">
        <v>191</v>
      </c>
      <c r="U57" s="157">
        <v>0.03</v>
      </c>
      <c r="V57" s="157">
        <f>ROUND(E57*U57,2)</f>
        <v>24.12</v>
      </c>
      <c r="W57" s="157"/>
      <c r="X57" s="157" t="s">
        <v>192</v>
      </c>
      <c r="Y57" s="157" t="s">
        <v>159</v>
      </c>
      <c r="Z57" s="147"/>
      <c r="AA57" s="147"/>
      <c r="AB57" s="147"/>
      <c r="AC57" s="147"/>
      <c r="AD57" s="147"/>
      <c r="AE57" s="147"/>
      <c r="AF57" s="147"/>
      <c r="AG57" s="147" t="s">
        <v>193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2" t="s">
        <v>835</v>
      </c>
      <c r="D58" s="253"/>
      <c r="E58" s="253"/>
      <c r="F58" s="253"/>
      <c r="G58" s="253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195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43"/>
      <c r="D59" s="244"/>
      <c r="E59" s="244"/>
      <c r="F59" s="244"/>
      <c r="G59" s="244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163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59" t="s">
        <v>151</v>
      </c>
      <c r="B60" s="160" t="s">
        <v>91</v>
      </c>
      <c r="C60" s="174" t="s">
        <v>92</v>
      </c>
      <c r="D60" s="161"/>
      <c r="E60" s="162"/>
      <c r="F60" s="163"/>
      <c r="G60" s="163">
        <f>SUMIF(AG61:AG85,"&lt;&gt;NOR",G61:G85)</f>
        <v>0</v>
      </c>
      <c r="H60" s="163"/>
      <c r="I60" s="163">
        <f>SUM(I61:I85)</f>
        <v>0</v>
      </c>
      <c r="J60" s="163"/>
      <c r="K60" s="163">
        <f>SUM(K61:K85)</f>
        <v>0</v>
      </c>
      <c r="L60" s="163"/>
      <c r="M60" s="163">
        <f>SUM(M61:M85)</f>
        <v>0</v>
      </c>
      <c r="N60" s="162"/>
      <c r="O60" s="162">
        <f>SUM(O61:O85)</f>
        <v>7.99</v>
      </c>
      <c r="P60" s="162"/>
      <c r="Q60" s="162">
        <f>SUM(Q61:Q85)</f>
        <v>0</v>
      </c>
      <c r="R60" s="163"/>
      <c r="S60" s="163"/>
      <c r="T60" s="164"/>
      <c r="U60" s="158"/>
      <c r="V60" s="158">
        <f>SUM(V61:V85)</f>
        <v>119.06</v>
      </c>
      <c r="W60" s="158"/>
      <c r="X60" s="158"/>
      <c r="Y60" s="158"/>
      <c r="AG60" t="s">
        <v>152</v>
      </c>
    </row>
    <row r="61" spans="1:60" outlineLevel="1" x14ac:dyDescent="0.2">
      <c r="A61" s="166">
        <v>15</v>
      </c>
      <c r="B61" s="167" t="s">
        <v>840</v>
      </c>
      <c r="C61" s="175" t="s">
        <v>841</v>
      </c>
      <c r="D61" s="168" t="s">
        <v>189</v>
      </c>
      <c r="E61" s="169">
        <v>119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21</v>
      </c>
      <c r="M61" s="171">
        <f>G61*(1+L61/100)</f>
        <v>0</v>
      </c>
      <c r="N61" s="169">
        <v>1.3140000000000001E-2</v>
      </c>
      <c r="O61" s="169">
        <f>ROUND(E61*N61,2)</f>
        <v>1.56</v>
      </c>
      <c r="P61" s="169">
        <v>0</v>
      </c>
      <c r="Q61" s="169">
        <f>ROUND(E61*P61,2)</f>
        <v>0</v>
      </c>
      <c r="R61" s="171" t="s">
        <v>405</v>
      </c>
      <c r="S61" s="171" t="s">
        <v>156</v>
      </c>
      <c r="T61" s="172" t="s">
        <v>191</v>
      </c>
      <c r="U61" s="157">
        <v>0.06</v>
      </c>
      <c r="V61" s="157">
        <f>ROUND(E61*U61,2)</f>
        <v>7.14</v>
      </c>
      <c r="W61" s="157"/>
      <c r="X61" s="157" t="s">
        <v>192</v>
      </c>
      <c r="Y61" s="157" t="s">
        <v>159</v>
      </c>
      <c r="Z61" s="147"/>
      <c r="AA61" s="147"/>
      <c r="AB61" s="147"/>
      <c r="AC61" s="147"/>
      <c r="AD61" s="147"/>
      <c r="AE61" s="147"/>
      <c r="AF61" s="147"/>
      <c r="AG61" s="147" t="s">
        <v>193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2" t="s">
        <v>842</v>
      </c>
      <c r="D62" s="253"/>
      <c r="E62" s="253"/>
      <c r="F62" s="253"/>
      <c r="G62" s="253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195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3" t="s">
        <v>843</v>
      </c>
      <c r="D63" s="179"/>
      <c r="E63" s="180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197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3" t="s">
        <v>844</v>
      </c>
      <c r="D64" s="179"/>
      <c r="E64" s="180">
        <v>36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197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3" t="s">
        <v>845</v>
      </c>
      <c r="D65" s="179"/>
      <c r="E65" s="180">
        <v>50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197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3" t="s">
        <v>846</v>
      </c>
      <c r="D66" s="179"/>
      <c r="E66" s="180">
        <v>33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197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43"/>
      <c r="D67" s="244"/>
      <c r="E67" s="244"/>
      <c r="F67" s="244"/>
      <c r="G67" s="244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163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6">
        <v>16</v>
      </c>
      <c r="B68" s="167" t="s">
        <v>847</v>
      </c>
      <c r="C68" s="175" t="s">
        <v>848</v>
      </c>
      <c r="D68" s="168" t="s">
        <v>189</v>
      </c>
      <c r="E68" s="169">
        <v>133.5557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69">
        <v>4.8169999999999998E-2</v>
      </c>
      <c r="O68" s="169">
        <f>ROUND(E68*N68,2)</f>
        <v>6.43</v>
      </c>
      <c r="P68" s="169">
        <v>0</v>
      </c>
      <c r="Q68" s="169">
        <f>ROUND(E68*P68,2)</f>
        <v>0</v>
      </c>
      <c r="R68" s="171" t="s">
        <v>405</v>
      </c>
      <c r="S68" s="171" t="s">
        <v>156</v>
      </c>
      <c r="T68" s="172" t="s">
        <v>191</v>
      </c>
      <c r="U68" s="157">
        <v>0.74</v>
      </c>
      <c r="V68" s="157">
        <f>ROUND(E68*U68,2)</f>
        <v>98.83</v>
      </c>
      <c r="W68" s="157"/>
      <c r="X68" s="157" t="s">
        <v>192</v>
      </c>
      <c r="Y68" s="157" t="s">
        <v>159</v>
      </c>
      <c r="Z68" s="147"/>
      <c r="AA68" s="147"/>
      <c r="AB68" s="147"/>
      <c r="AC68" s="147"/>
      <c r="AD68" s="147"/>
      <c r="AE68" s="147"/>
      <c r="AF68" s="147"/>
      <c r="AG68" s="147" t="s">
        <v>193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3" t="s">
        <v>849</v>
      </c>
      <c r="D69" s="179"/>
      <c r="E69" s="180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197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3" t="s">
        <v>850</v>
      </c>
      <c r="D70" s="179"/>
      <c r="E70" s="180">
        <v>1.44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197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3" t="s">
        <v>851</v>
      </c>
      <c r="D71" s="179"/>
      <c r="E71" s="180">
        <v>10.295999999999999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197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3" t="s">
        <v>852</v>
      </c>
      <c r="D72" s="179"/>
      <c r="E72" s="180">
        <v>2.8197000000000001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197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4" t="s">
        <v>220</v>
      </c>
      <c r="D73" s="181"/>
      <c r="E73" s="182">
        <v>14.5557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197</v>
      </c>
      <c r="AH73" s="147">
        <v>1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3" t="s">
        <v>843</v>
      </c>
      <c r="D74" s="179"/>
      <c r="E74" s="180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197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3" t="s">
        <v>844</v>
      </c>
      <c r="D75" s="179"/>
      <c r="E75" s="180">
        <v>36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197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3" t="s">
        <v>845</v>
      </c>
      <c r="D76" s="179"/>
      <c r="E76" s="180">
        <v>50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197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3" t="s">
        <v>846</v>
      </c>
      <c r="D77" s="179"/>
      <c r="E77" s="180">
        <v>33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197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4" t="s">
        <v>220</v>
      </c>
      <c r="D78" s="181"/>
      <c r="E78" s="182">
        <v>119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197</v>
      </c>
      <c r="AH78" s="147">
        <v>1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243"/>
      <c r="D79" s="244"/>
      <c r="E79" s="244"/>
      <c r="F79" s="244"/>
      <c r="G79" s="244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163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6">
        <v>17</v>
      </c>
      <c r="B80" s="167" t="s">
        <v>853</v>
      </c>
      <c r="C80" s="175" t="s">
        <v>854</v>
      </c>
      <c r="D80" s="168" t="s">
        <v>189</v>
      </c>
      <c r="E80" s="169">
        <v>119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69">
        <v>2.0000000000000002E-5</v>
      </c>
      <c r="O80" s="169">
        <f>ROUND(E80*N80,2)</f>
        <v>0</v>
      </c>
      <c r="P80" s="169">
        <v>0</v>
      </c>
      <c r="Q80" s="169">
        <f>ROUND(E80*P80,2)</f>
        <v>0</v>
      </c>
      <c r="R80" s="171" t="s">
        <v>405</v>
      </c>
      <c r="S80" s="171" t="s">
        <v>156</v>
      </c>
      <c r="T80" s="172" t="s">
        <v>191</v>
      </c>
      <c r="U80" s="157">
        <v>0.11</v>
      </c>
      <c r="V80" s="157">
        <f>ROUND(E80*U80,2)</f>
        <v>13.09</v>
      </c>
      <c r="W80" s="157"/>
      <c r="X80" s="157" t="s">
        <v>192</v>
      </c>
      <c r="Y80" s="157" t="s">
        <v>159</v>
      </c>
      <c r="Z80" s="147"/>
      <c r="AA80" s="147"/>
      <c r="AB80" s="147"/>
      <c r="AC80" s="147"/>
      <c r="AD80" s="147"/>
      <c r="AE80" s="147"/>
      <c r="AF80" s="147"/>
      <c r="AG80" s="147" t="s">
        <v>193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83" t="s">
        <v>843</v>
      </c>
      <c r="D81" s="179"/>
      <c r="E81" s="180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197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3" t="s">
        <v>844</v>
      </c>
      <c r="D82" s="179"/>
      <c r="E82" s="180">
        <v>36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197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3" t="s">
        <v>845</v>
      </c>
      <c r="D83" s="179"/>
      <c r="E83" s="180">
        <v>50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197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3" t="s">
        <v>846</v>
      </c>
      <c r="D84" s="179"/>
      <c r="E84" s="180">
        <v>33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197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243"/>
      <c r="D85" s="244"/>
      <c r="E85" s="244"/>
      <c r="F85" s="244"/>
      <c r="G85" s="244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163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159" t="s">
        <v>151</v>
      </c>
      <c r="B86" s="160" t="s">
        <v>93</v>
      </c>
      <c r="C86" s="174" t="s">
        <v>94</v>
      </c>
      <c r="D86" s="161"/>
      <c r="E86" s="162"/>
      <c r="F86" s="163"/>
      <c r="G86" s="163">
        <f>SUMIF(AG87:AG91,"&lt;&gt;NOR",G87:G91)</f>
        <v>0</v>
      </c>
      <c r="H86" s="163"/>
      <c r="I86" s="163">
        <f>SUM(I87:I91)</f>
        <v>0</v>
      </c>
      <c r="J86" s="163"/>
      <c r="K86" s="163">
        <f>SUM(K87:K91)</f>
        <v>0</v>
      </c>
      <c r="L86" s="163"/>
      <c r="M86" s="163">
        <f>SUM(M87:M91)</f>
        <v>0</v>
      </c>
      <c r="N86" s="162"/>
      <c r="O86" s="162">
        <f>SUM(O87:O91)</f>
        <v>0.33</v>
      </c>
      <c r="P86" s="162"/>
      <c r="Q86" s="162">
        <f>SUM(Q87:Q91)</f>
        <v>0</v>
      </c>
      <c r="R86" s="163"/>
      <c r="S86" s="163"/>
      <c r="T86" s="164"/>
      <c r="U86" s="158"/>
      <c r="V86" s="158">
        <f>SUM(V87:V91)</f>
        <v>5.26</v>
      </c>
      <c r="W86" s="158"/>
      <c r="X86" s="158"/>
      <c r="Y86" s="158"/>
      <c r="AG86" t="s">
        <v>152</v>
      </c>
    </row>
    <row r="87" spans="1:60" outlineLevel="1" x14ac:dyDescent="0.2">
      <c r="A87" s="166">
        <v>18</v>
      </c>
      <c r="B87" s="167" t="s">
        <v>855</v>
      </c>
      <c r="C87" s="175" t="s">
        <v>856</v>
      </c>
      <c r="D87" s="168" t="s">
        <v>189</v>
      </c>
      <c r="E87" s="169">
        <v>8.0180000000000007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69">
        <v>4.095E-2</v>
      </c>
      <c r="O87" s="169">
        <f>ROUND(E87*N87,2)</f>
        <v>0.33</v>
      </c>
      <c r="P87" s="169">
        <v>0</v>
      </c>
      <c r="Q87" s="169">
        <f>ROUND(E87*P87,2)</f>
        <v>0</v>
      </c>
      <c r="R87" s="171" t="s">
        <v>405</v>
      </c>
      <c r="S87" s="171" t="s">
        <v>156</v>
      </c>
      <c r="T87" s="172" t="s">
        <v>191</v>
      </c>
      <c r="U87" s="157">
        <v>0.65600000000000003</v>
      </c>
      <c r="V87" s="157">
        <f>ROUND(E87*U87,2)</f>
        <v>5.26</v>
      </c>
      <c r="W87" s="157"/>
      <c r="X87" s="157" t="s">
        <v>192</v>
      </c>
      <c r="Y87" s="157" t="s">
        <v>159</v>
      </c>
      <c r="Z87" s="147"/>
      <c r="AA87" s="147"/>
      <c r="AB87" s="147"/>
      <c r="AC87" s="147"/>
      <c r="AD87" s="147"/>
      <c r="AE87" s="147"/>
      <c r="AF87" s="147"/>
      <c r="AG87" s="147" t="s">
        <v>193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3" t="s">
        <v>857</v>
      </c>
      <c r="D88" s="179"/>
      <c r="E88" s="180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197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3" t="s">
        <v>858</v>
      </c>
      <c r="D89" s="179"/>
      <c r="E89" s="180">
        <v>6.657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197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83" t="s">
        <v>859</v>
      </c>
      <c r="D90" s="179"/>
      <c r="E90" s="180">
        <v>1.361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197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243"/>
      <c r="D91" s="244"/>
      <c r="E91" s="244"/>
      <c r="F91" s="244"/>
      <c r="G91" s="244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163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159" t="s">
        <v>151</v>
      </c>
      <c r="B92" s="160" t="s">
        <v>95</v>
      </c>
      <c r="C92" s="174" t="s">
        <v>96</v>
      </c>
      <c r="D92" s="161"/>
      <c r="E92" s="162"/>
      <c r="F92" s="163"/>
      <c r="G92" s="163">
        <f>SUMIF(AG93:AG97,"&lt;&gt;NOR",G93:G97)</f>
        <v>0</v>
      </c>
      <c r="H92" s="163"/>
      <c r="I92" s="163">
        <f>SUM(I93:I97)</f>
        <v>0</v>
      </c>
      <c r="J92" s="163"/>
      <c r="K92" s="163">
        <f>SUM(K93:K97)</f>
        <v>0</v>
      </c>
      <c r="L92" s="163"/>
      <c r="M92" s="163">
        <f>SUM(M93:M97)</f>
        <v>0</v>
      </c>
      <c r="N92" s="162"/>
      <c r="O92" s="162">
        <f>SUM(O93:O97)</f>
        <v>363.45000000000005</v>
      </c>
      <c r="P92" s="162"/>
      <c r="Q92" s="162">
        <f>SUM(Q93:Q97)</f>
        <v>0</v>
      </c>
      <c r="R92" s="163"/>
      <c r="S92" s="163"/>
      <c r="T92" s="164"/>
      <c r="U92" s="158"/>
      <c r="V92" s="158">
        <f>SUM(V93:V97)</f>
        <v>6425.0399999999991</v>
      </c>
      <c r="W92" s="158"/>
      <c r="X92" s="158"/>
      <c r="Y92" s="158"/>
      <c r="AG92" t="s">
        <v>152</v>
      </c>
    </row>
    <row r="93" spans="1:60" ht="22.5" outlineLevel="1" x14ac:dyDescent="0.2">
      <c r="A93" s="166">
        <v>19</v>
      </c>
      <c r="B93" s="167" t="s">
        <v>860</v>
      </c>
      <c r="C93" s="175" t="s">
        <v>861</v>
      </c>
      <c r="D93" s="168" t="s">
        <v>862</v>
      </c>
      <c r="E93" s="169">
        <v>51.52</v>
      </c>
      <c r="F93" s="170"/>
      <c r="G93" s="171">
        <f>ROUND(E93*F93,2)</f>
        <v>0</v>
      </c>
      <c r="H93" s="170"/>
      <c r="I93" s="171">
        <f>ROUND(E93*H93,2)</f>
        <v>0</v>
      </c>
      <c r="J93" s="170"/>
      <c r="K93" s="171">
        <f>ROUND(E93*J93,2)</f>
        <v>0</v>
      </c>
      <c r="L93" s="171">
        <v>21</v>
      </c>
      <c r="M93" s="171">
        <f>G93*(1+L93/100)</f>
        <v>0</v>
      </c>
      <c r="N93" s="169">
        <v>5.1905599999999996</v>
      </c>
      <c r="O93" s="169">
        <f>ROUND(E93*N93,2)</f>
        <v>267.42</v>
      </c>
      <c r="P93" s="169">
        <v>0</v>
      </c>
      <c r="Q93" s="169">
        <f>ROUND(E93*P93,2)</f>
        <v>0</v>
      </c>
      <c r="R93" s="171"/>
      <c r="S93" s="171" t="s">
        <v>415</v>
      </c>
      <c r="T93" s="172" t="s">
        <v>157</v>
      </c>
      <c r="U93" s="157">
        <v>91.76</v>
      </c>
      <c r="V93" s="157">
        <f>ROUND(E93*U93,2)</f>
        <v>4727.4799999999996</v>
      </c>
      <c r="W93" s="157"/>
      <c r="X93" s="157" t="s">
        <v>479</v>
      </c>
      <c r="Y93" s="157" t="s">
        <v>159</v>
      </c>
      <c r="Z93" s="147"/>
      <c r="AA93" s="147"/>
      <c r="AB93" s="147"/>
      <c r="AC93" s="147"/>
      <c r="AD93" s="147"/>
      <c r="AE93" s="147"/>
      <c r="AF93" s="147"/>
      <c r="AG93" s="147" t="s">
        <v>480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83" t="s">
        <v>863</v>
      </c>
      <c r="D94" s="179"/>
      <c r="E94" s="180">
        <v>51.52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197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243"/>
      <c r="D95" s="244"/>
      <c r="E95" s="244"/>
      <c r="F95" s="244"/>
      <c r="G95" s="244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163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6">
        <v>20</v>
      </c>
      <c r="B96" s="167" t="s">
        <v>864</v>
      </c>
      <c r="C96" s="175" t="s">
        <v>865</v>
      </c>
      <c r="D96" s="168" t="s">
        <v>862</v>
      </c>
      <c r="E96" s="169">
        <v>18.5</v>
      </c>
      <c r="F96" s="170"/>
      <c r="G96" s="171">
        <f>ROUND(E96*F96,2)</f>
        <v>0</v>
      </c>
      <c r="H96" s="170"/>
      <c r="I96" s="171">
        <f>ROUND(E96*H96,2)</f>
        <v>0</v>
      </c>
      <c r="J96" s="170"/>
      <c r="K96" s="171">
        <f>ROUND(E96*J96,2)</f>
        <v>0</v>
      </c>
      <c r="L96" s="171">
        <v>21</v>
      </c>
      <c r="M96" s="171">
        <f>G96*(1+L96/100)</f>
        <v>0</v>
      </c>
      <c r="N96" s="169">
        <v>5.1905599999999996</v>
      </c>
      <c r="O96" s="169">
        <f>ROUND(E96*N96,2)</f>
        <v>96.03</v>
      </c>
      <c r="P96" s="169">
        <v>0</v>
      </c>
      <c r="Q96" s="169">
        <f>ROUND(E96*P96,2)</f>
        <v>0</v>
      </c>
      <c r="R96" s="171"/>
      <c r="S96" s="171" t="s">
        <v>415</v>
      </c>
      <c r="T96" s="172" t="s">
        <v>157</v>
      </c>
      <c r="U96" s="157">
        <v>91.76</v>
      </c>
      <c r="V96" s="157">
        <f>ROUND(E96*U96,2)</f>
        <v>1697.56</v>
      </c>
      <c r="W96" s="157"/>
      <c r="X96" s="157" t="s">
        <v>479</v>
      </c>
      <c r="Y96" s="157" t="s">
        <v>159</v>
      </c>
      <c r="Z96" s="147"/>
      <c r="AA96" s="147"/>
      <c r="AB96" s="147"/>
      <c r="AC96" s="147"/>
      <c r="AD96" s="147"/>
      <c r="AE96" s="147"/>
      <c r="AF96" s="147"/>
      <c r="AG96" s="147" t="s">
        <v>480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54"/>
      <c r="D97" s="255"/>
      <c r="E97" s="255"/>
      <c r="F97" s="255"/>
      <c r="G97" s="255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163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59" t="s">
        <v>151</v>
      </c>
      <c r="B98" s="160" t="s">
        <v>97</v>
      </c>
      <c r="C98" s="174" t="s">
        <v>98</v>
      </c>
      <c r="D98" s="161"/>
      <c r="E98" s="162"/>
      <c r="F98" s="163"/>
      <c r="G98" s="163">
        <f>SUMIF(AG99:AG111,"&lt;&gt;NOR",G99:G111)</f>
        <v>0</v>
      </c>
      <c r="H98" s="163"/>
      <c r="I98" s="163">
        <f>SUM(I99:I111)</f>
        <v>0</v>
      </c>
      <c r="J98" s="163"/>
      <c r="K98" s="163">
        <f>SUM(K99:K111)</f>
        <v>0</v>
      </c>
      <c r="L98" s="163"/>
      <c r="M98" s="163">
        <f>SUM(M99:M111)</f>
        <v>0</v>
      </c>
      <c r="N98" s="162"/>
      <c r="O98" s="162">
        <f>SUM(O99:O111)</f>
        <v>2.29</v>
      </c>
      <c r="P98" s="162"/>
      <c r="Q98" s="162">
        <f>SUM(Q99:Q111)</f>
        <v>0</v>
      </c>
      <c r="R98" s="163"/>
      <c r="S98" s="163"/>
      <c r="T98" s="164"/>
      <c r="U98" s="158"/>
      <c r="V98" s="158">
        <f>SUM(V99:V111)</f>
        <v>28.32</v>
      </c>
      <c r="W98" s="158"/>
      <c r="X98" s="158"/>
      <c r="Y98" s="158"/>
      <c r="AG98" t="s">
        <v>152</v>
      </c>
    </row>
    <row r="99" spans="1:60" ht="22.5" outlineLevel="1" x14ac:dyDescent="0.2">
      <c r="A99" s="166">
        <v>21</v>
      </c>
      <c r="B99" s="167" t="s">
        <v>866</v>
      </c>
      <c r="C99" s="175" t="s">
        <v>867</v>
      </c>
      <c r="D99" s="168" t="s">
        <v>189</v>
      </c>
      <c r="E99" s="169">
        <v>119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21</v>
      </c>
      <c r="M99" s="171">
        <f>G99*(1+L99/100)</f>
        <v>0</v>
      </c>
      <c r="N99" s="169">
        <v>1.8380000000000001E-2</v>
      </c>
      <c r="O99" s="169">
        <f>ROUND(E99*N99,2)</f>
        <v>2.19</v>
      </c>
      <c r="P99" s="169">
        <v>0</v>
      </c>
      <c r="Q99" s="169">
        <f>ROUND(E99*P99,2)</f>
        <v>0</v>
      </c>
      <c r="R99" s="171" t="s">
        <v>868</v>
      </c>
      <c r="S99" s="171" t="s">
        <v>156</v>
      </c>
      <c r="T99" s="172" t="s">
        <v>191</v>
      </c>
      <c r="U99" s="157">
        <v>0.13</v>
      </c>
      <c r="V99" s="157">
        <f>ROUND(E99*U99,2)</f>
        <v>15.47</v>
      </c>
      <c r="W99" s="157"/>
      <c r="X99" s="157" t="s">
        <v>192</v>
      </c>
      <c r="Y99" s="157" t="s">
        <v>159</v>
      </c>
      <c r="Z99" s="147"/>
      <c r="AA99" s="147"/>
      <c r="AB99" s="147"/>
      <c r="AC99" s="147"/>
      <c r="AD99" s="147"/>
      <c r="AE99" s="147"/>
      <c r="AF99" s="147"/>
      <c r="AG99" s="147" t="s">
        <v>193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252" t="s">
        <v>869</v>
      </c>
      <c r="D100" s="253"/>
      <c r="E100" s="253"/>
      <c r="F100" s="253"/>
      <c r="G100" s="253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195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6" t="s">
        <v>870</v>
      </c>
      <c r="D101" s="257"/>
      <c r="E101" s="257"/>
      <c r="F101" s="257"/>
      <c r="G101" s="2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162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3" t="s">
        <v>871</v>
      </c>
      <c r="D102" s="179"/>
      <c r="E102" s="180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197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3" t="s">
        <v>844</v>
      </c>
      <c r="D103" s="179"/>
      <c r="E103" s="180">
        <v>36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197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3" t="s">
        <v>845</v>
      </c>
      <c r="D104" s="179"/>
      <c r="E104" s="180">
        <v>50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197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3" t="s">
        <v>846</v>
      </c>
      <c r="D105" s="179"/>
      <c r="E105" s="180">
        <v>33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197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243"/>
      <c r="D106" s="244"/>
      <c r="E106" s="244"/>
      <c r="F106" s="244"/>
      <c r="G106" s="244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163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66">
        <v>22</v>
      </c>
      <c r="B107" s="167" t="s">
        <v>872</v>
      </c>
      <c r="C107" s="175" t="s">
        <v>873</v>
      </c>
      <c r="D107" s="168" t="s">
        <v>189</v>
      </c>
      <c r="E107" s="169">
        <v>119</v>
      </c>
      <c r="F107" s="170"/>
      <c r="G107" s="171">
        <f>ROUND(E107*F107,2)</f>
        <v>0</v>
      </c>
      <c r="H107" s="170"/>
      <c r="I107" s="171">
        <f>ROUND(E107*H107,2)</f>
        <v>0</v>
      </c>
      <c r="J107" s="170"/>
      <c r="K107" s="171">
        <f>ROUND(E107*J107,2)</f>
        <v>0</v>
      </c>
      <c r="L107" s="171">
        <v>21</v>
      </c>
      <c r="M107" s="171">
        <f>G107*(1+L107/100)</f>
        <v>0</v>
      </c>
      <c r="N107" s="169">
        <v>8.4999999999999995E-4</v>
      </c>
      <c r="O107" s="169">
        <f>ROUND(E107*N107,2)</f>
        <v>0.1</v>
      </c>
      <c r="P107" s="169">
        <v>0</v>
      </c>
      <c r="Q107" s="169">
        <f>ROUND(E107*P107,2)</f>
        <v>0</v>
      </c>
      <c r="R107" s="171" t="s">
        <v>868</v>
      </c>
      <c r="S107" s="171" t="s">
        <v>156</v>
      </c>
      <c r="T107" s="172" t="s">
        <v>191</v>
      </c>
      <c r="U107" s="157">
        <v>6.0000000000000001E-3</v>
      </c>
      <c r="V107" s="157">
        <f>ROUND(E107*U107,2)</f>
        <v>0.71</v>
      </c>
      <c r="W107" s="157"/>
      <c r="X107" s="157" t="s">
        <v>192</v>
      </c>
      <c r="Y107" s="157" t="s">
        <v>159</v>
      </c>
      <c r="Z107" s="147"/>
      <c r="AA107" s="147"/>
      <c r="AB107" s="147"/>
      <c r="AC107" s="147"/>
      <c r="AD107" s="147"/>
      <c r="AE107" s="147"/>
      <c r="AF107" s="147"/>
      <c r="AG107" s="147" t="s">
        <v>193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252" t="s">
        <v>869</v>
      </c>
      <c r="D108" s="253"/>
      <c r="E108" s="253"/>
      <c r="F108" s="253"/>
      <c r="G108" s="253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195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43"/>
      <c r="D109" s="244"/>
      <c r="E109" s="244"/>
      <c r="F109" s="244"/>
      <c r="G109" s="244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163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66">
        <v>23</v>
      </c>
      <c r="B110" s="167" t="s">
        <v>874</v>
      </c>
      <c r="C110" s="175" t="s">
        <v>875</v>
      </c>
      <c r="D110" s="168" t="s">
        <v>189</v>
      </c>
      <c r="E110" s="169">
        <v>119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69">
        <v>0</v>
      </c>
      <c r="O110" s="169">
        <f>ROUND(E110*N110,2)</f>
        <v>0</v>
      </c>
      <c r="P110" s="169">
        <v>0</v>
      </c>
      <c r="Q110" s="169">
        <f>ROUND(E110*P110,2)</f>
        <v>0</v>
      </c>
      <c r="R110" s="171" t="s">
        <v>868</v>
      </c>
      <c r="S110" s="171" t="s">
        <v>156</v>
      </c>
      <c r="T110" s="172" t="s">
        <v>191</v>
      </c>
      <c r="U110" s="157">
        <v>0.10199999999999999</v>
      </c>
      <c r="V110" s="157">
        <f>ROUND(E110*U110,2)</f>
        <v>12.14</v>
      </c>
      <c r="W110" s="157"/>
      <c r="X110" s="157" t="s">
        <v>192</v>
      </c>
      <c r="Y110" s="157" t="s">
        <v>159</v>
      </c>
      <c r="Z110" s="147"/>
      <c r="AA110" s="147"/>
      <c r="AB110" s="147"/>
      <c r="AC110" s="147"/>
      <c r="AD110" s="147"/>
      <c r="AE110" s="147"/>
      <c r="AF110" s="147"/>
      <c r="AG110" s="147" t="s">
        <v>193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54"/>
      <c r="D111" s="255"/>
      <c r="E111" s="255"/>
      <c r="F111" s="255"/>
      <c r="G111" s="255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163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x14ac:dyDescent="0.2">
      <c r="A112" s="159" t="s">
        <v>151</v>
      </c>
      <c r="B112" s="160" t="s">
        <v>101</v>
      </c>
      <c r="C112" s="174" t="s">
        <v>102</v>
      </c>
      <c r="D112" s="161"/>
      <c r="E112" s="162"/>
      <c r="F112" s="163"/>
      <c r="G112" s="163">
        <f>SUMIF(AG113:AG118,"&lt;&gt;NOR",G113:G118)</f>
        <v>0</v>
      </c>
      <c r="H112" s="163"/>
      <c r="I112" s="163">
        <f>SUM(I113:I118)</f>
        <v>0</v>
      </c>
      <c r="J112" s="163"/>
      <c r="K112" s="163">
        <f>SUM(K113:K118)</f>
        <v>0</v>
      </c>
      <c r="L112" s="163"/>
      <c r="M112" s="163">
        <f>SUM(M113:M118)</f>
        <v>0</v>
      </c>
      <c r="N112" s="162"/>
      <c r="O112" s="162">
        <f>SUM(O113:O118)</f>
        <v>0</v>
      </c>
      <c r="P112" s="162"/>
      <c r="Q112" s="162">
        <f>SUM(Q113:Q118)</f>
        <v>0</v>
      </c>
      <c r="R112" s="163"/>
      <c r="S112" s="163"/>
      <c r="T112" s="164"/>
      <c r="U112" s="158"/>
      <c r="V112" s="158">
        <f>SUM(V113:V118)</f>
        <v>2654.18</v>
      </c>
      <c r="W112" s="158"/>
      <c r="X112" s="158"/>
      <c r="Y112" s="158"/>
      <c r="AG112" t="s">
        <v>152</v>
      </c>
    </row>
    <row r="113" spans="1:60" ht="22.5" outlineLevel="1" x14ac:dyDescent="0.2">
      <c r="A113" s="166">
        <v>24</v>
      </c>
      <c r="B113" s="167" t="s">
        <v>876</v>
      </c>
      <c r="C113" s="175" t="s">
        <v>877</v>
      </c>
      <c r="D113" s="168" t="s">
        <v>303</v>
      </c>
      <c r="E113" s="169">
        <v>2828.1067200000002</v>
      </c>
      <c r="F113" s="170"/>
      <c r="G113" s="171">
        <f>ROUND(E113*F113,2)</f>
        <v>0</v>
      </c>
      <c r="H113" s="170"/>
      <c r="I113" s="171">
        <f>ROUND(E113*H113,2)</f>
        <v>0</v>
      </c>
      <c r="J113" s="170"/>
      <c r="K113" s="171">
        <f>ROUND(E113*J113,2)</f>
        <v>0</v>
      </c>
      <c r="L113" s="171">
        <v>21</v>
      </c>
      <c r="M113" s="171">
        <f>G113*(1+L113/100)</f>
        <v>0</v>
      </c>
      <c r="N113" s="169">
        <v>0</v>
      </c>
      <c r="O113" s="169">
        <f>ROUND(E113*N113,2)</f>
        <v>0</v>
      </c>
      <c r="P113" s="169">
        <v>0</v>
      </c>
      <c r="Q113" s="169">
        <f>ROUND(E113*P113,2)</f>
        <v>0</v>
      </c>
      <c r="R113" s="171" t="s">
        <v>825</v>
      </c>
      <c r="S113" s="171" t="s">
        <v>156</v>
      </c>
      <c r="T113" s="172" t="s">
        <v>191</v>
      </c>
      <c r="U113" s="157">
        <v>0.9385</v>
      </c>
      <c r="V113" s="157">
        <f>ROUND(E113*U113,2)</f>
        <v>2654.18</v>
      </c>
      <c r="W113" s="157"/>
      <c r="X113" s="157" t="s">
        <v>406</v>
      </c>
      <c r="Y113" s="157" t="s">
        <v>159</v>
      </c>
      <c r="Z113" s="147"/>
      <c r="AA113" s="147"/>
      <c r="AB113" s="147"/>
      <c r="AC113" s="147"/>
      <c r="AD113" s="147"/>
      <c r="AE113" s="147"/>
      <c r="AF113" s="147"/>
      <c r="AG113" s="147" t="s">
        <v>407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252" t="s">
        <v>878</v>
      </c>
      <c r="D114" s="253"/>
      <c r="E114" s="253"/>
      <c r="F114" s="253"/>
      <c r="G114" s="253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195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3" t="s">
        <v>409</v>
      </c>
      <c r="D115" s="179"/>
      <c r="E115" s="180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197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3" t="s">
        <v>879</v>
      </c>
      <c r="D116" s="179"/>
      <c r="E116" s="180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197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3" t="s">
        <v>880</v>
      </c>
      <c r="D117" s="179"/>
      <c r="E117" s="180">
        <v>2828.1067200000002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197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243"/>
      <c r="D118" s="244"/>
      <c r="E118" s="244"/>
      <c r="F118" s="244"/>
      <c r="G118" s="244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163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x14ac:dyDescent="0.2">
      <c r="A119" s="3"/>
      <c r="B119" s="4"/>
      <c r="C119" s="176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E119">
        <v>15</v>
      </c>
      <c r="AF119">
        <v>21</v>
      </c>
      <c r="AG119" t="s">
        <v>137</v>
      </c>
    </row>
    <row r="120" spans="1:60" x14ac:dyDescent="0.2">
      <c r="A120" s="150"/>
      <c r="B120" s="151" t="s">
        <v>27</v>
      </c>
      <c r="C120" s="177"/>
      <c r="D120" s="152"/>
      <c r="E120" s="153"/>
      <c r="F120" s="153"/>
      <c r="G120" s="165">
        <f>G8+G40+G51+G60+G86+G92+G98+G112</f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E120">
        <f>SUMIF(L7:L118,AE119,G7:G118)</f>
        <v>0</v>
      </c>
      <c r="AF120">
        <f>SUMIF(L7:L118,AF119,G7:G118)</f>
        <v>0</v>
      </c>
      <c r="AG120" t="s">
        <v>185</v>
      </c>
    </row>
    <row r="121" spans="1:60" x14ac:dyDescent="0.2">
      <c r="A121" s="258" t="s">
        <v>589</v>
      </c>
      <c r="B121" s="258"/>
      <c r="C121" s="176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 x14ac:dyDescent="0.2">
      <c r="A122" s="3"/>
      <c r="B122" s="4" t="s">
        <v>590</v>
      </c>
      <c r="C122" s="176" t="s">
        <v>591</v>
      </c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G122" t="s">
        <v>592</v>
      </c>
    </row>
    <row r="123" spans="1:60" x14ac:dyDescent="0.2">
      <c r="A123" s="3"/>
      <c r="B123" s="4" t="s">
        <v>593</v>
      </c>
      <c r="C123" s="176" t="s">
        <v>594</v>
      </c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G123" t="s">
        <v>595</v>
      </c>
    </row>
    <row r="124" spans="1:60" x14ac:dyDescent="0.2">
      <c r="A124" s="3"/>
      <c r="B124" s="4"/>
      <c r="C124" s="176" t="s">
        <v>596</v>
      </c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G124" t="s">
        <v>597</v>
      </c>
    </row>
    <row r="125" spans="1:60" x14ac:dyDescent="0.2">
      <c r="A125" s="3"/>
      <c r="B125" s="4"/>
      <c r="C125" s="176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">
      <c r="C126" s="178"/>
      <c r="D126" s="10"/>
      <c r="AG126" t="s">
        <v>186</v>
      </c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y+JEgMoxTAwi4rBE08/7Cy9EMPSeEZkPG7Opot4+tKlWtzUW/igWO7aOKVk6DF4S43lNcX049SuKJ50hdbhWw==" saltValue="u3eoAjrFIS7BxVdEC/k5ew==" spinCount="100000" sheet="1" formatRows="0"/>
  <mergeCells count="49">
    <mergeCell ref="A121:B121"/>
    <mergeCell ref="C10:G10"/>
    <mergeCell ref="C11:G11"/>
    <mergeCell ref="C13:G13"/>
    <mergeCell ref="C14:G14"/>
    <mergeCell ref="C15:G15"/>
    <mergeCell ref="C24:G24"/>
    <mergeCell ref="A1:G1"/>
    <mergeCell ref="C2:G2"/>
    <mergeCell ref="C3:G3"/>
    <mergeCell ref="C4:G4"/>
    <mergeCell ref="C17:G17"/>
    <mergeCell ref="C18:G18"/>
    <mergeCell ref="C20:G20"/>
    <mergeCell ref="C21:G21"/>
    <mergeCell ref="C23:G23"/>
    <mergeCell ref="C45:G45"/>
    <mergeCell ref="C26:G26"/>
    <mergeCell ref="C27:G27"/>
    <mergeCell ref="C29:G29"/>
    <mergeCell ref="C30:G30"/>
    <mergeCell ref="C32:G32"/>
    <mergeCell ref="C33:G33"/>
    <mergeCell ref="C35:G35"/>
    <mergeCell ref="C36:G36"/>
    <mergeCell ref="C38:G38"/>
    <mergeCell ref="C39:G39"/>
    <mergeCell ref="C42:G42"/>
    <mergeCell ref="C95:G95"/>
    <mergeCell ref="C47:G47"/>
    <mergeCell ref="C50:G50"/>
    <mergeCell ref="C53:G53"/>
    <mergeCell ref="C56:G56"/>
    <mergeCell ref="C58:G58"/>
    <mergeCell ref="C59:G59"/>
    <mergeCell ref="C62:G62"/>
    <mergeCell ref="C67:G67"/>
    <mergeCell ref="C79:G79"/>
    <mergeCell ref="C85:G85"/>
    <mergeCell ref="C91:G91"/>
    <mergeCell ref="C111:G111"/>
    <mergeCell ref="C114:G114"/>
    <mergeCell ref="C118:G118"/>
    <mergeCell ref="C97:G97"/>
    <mergeCell ref="C100:G100"/>
    <mergeCell ref="C101:G101"/>
    <mergeCell ref="C106:G106"/>
    <mergeCell ref="C108:G108"/>
    <mergeCell ref="C109:G10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00 KOB-074_00 Pol</vt:lpstr>
      <vt:lpstr>01 KOB-074_01 Pol</vt:lpstr>
      <vt:lpstr>02 KOB-074_02 Pol</vt:lpstr>
      <vt:lpstr>03 KOB-074_03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KOB-074_00 Pol'!Názvy_tisku</vt:lpstr>
      <vt:lpstr>'01 KOB-074_01 Pol'!Názvy_tisku</vt:lpstr>
      <vt:lpstr>'02 KOB-074_02 Pol'!Názvy_tisku</vt:lpstr>
      <vt:lpstr>'03 KOB-074_03 Pol'!Názvy_tisku</vt:lpstr>
      <vt:lpstr>oadresa</vt:lpstr>
      <vt:lpstr>Stavba!Objednatel</vt:lpstr>
      <vt:lpstr>Stavba!Objekt</vt:lpstr>
      <vt:lpstr>'00 KOB-074_00 Pol'!Oblast_tisku</vt:lpstr>
      <vt:lpstr>'01 KOB-074_01 Pol'!Oblast_tisku</vt:lpstr>
      <vt:lpstr>'02 KOB-074_02 Pol'!Oblast_tisku</vt:lpstr>
      <vt:lpstr>'03 KOB-074_03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Sýkorová</dc:creator>
  <cp:lastModifiedBy>Marie Sýkorová</cp:lastModifiedBy>
  <cp:lastPrinted>2019-03-19T12:27:02Z</cp:lastPrinted>
  <dcterms:created xsi:type="dcterms:W3CDTF">2009-04-08T07:15:50Z</dcterms:created>
  <dcterms:modified xsi:type="dcterms:W3CDTF">2023-11-29T09:51:06Z</dcterms:modified>
</cp:coreProperties>
</file>