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001 - SO 330 Vodovod" sheetId="2" r:id="rId2"/>
    <sheet name="002 - SO 340 Vodovodní př..." sheetId="3" r:id="rId3"/>
    <sheet name="003 - Ostatní a vedlejší ..." sheetId="4" r:id="rId4"/>
  </sheets>
  <definedNames>
    <definedName name="_xlnm._FilterDatabase" localSheetId="1" hidden="1">'001 - SO 330 Vodovod'!$C$128:$K$1231</definedName>
    <definedName name="_xlnm._FilterDatabase" localSheetId="2" hidden="1">'002 - SO 340 Vodovodní př...'!$C$131:$K$773</definedName>
    <definedName name="_xlnm._FilterDatabase" localSheetId="3" hidden="1">'003 - Ostatní a vedlejší ...'!$C$121:$K$180</definedName>
    <definedName name="_xlnm.Print_Area" localSheetId="1">'001 - SO 330 Vodovod'!$C$4:$J$41,'001 - SO 330 Vodovod'!$C$50:$J$76,'001 - SO 330 Vodovod'!$C$82:$J$108,'001 - SO 330 Vodovod'!$C$114:$K$1231</definedName>
    <definedName name="_xlnm.Print_Area" localSheetId="2">'002 - SO 340 Vodovodní př...'!$C$4:$J$41,'002 - SO 340 Vodovodní př...'!$C$50:$J$76,'002 - SO 340 Vodovodní př...'!$C$82:$J$111,'002 - SO 340 Vodovodní př...'!$C$117:$K$773</definedName>
    <definedName name="_xlnm.Print_Area" localSheetId="3">'003 - Ostatní a vedlejší ...'!$C$4:$J$41,'003 - Ostatní a vedlejší ...'!$C$50:$J$76,'003 - Ostatní a vedlejší ...'!$C$82:$J$101,'003 - Ostatní a vedlejší ...'!$C$107:$K$180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'001 - SO 330 Vodovod'!$128:$128</definedName>
    <definedName name="_xlnm.Print_Titles" localSheetId="2">'002 - SO 340 Vodovodní př...'!$131:$131</definedName>
    <definedName name="_xlnm.Print_Titles" localSheetId="3">'003 - Ostatní a vedlejší ...'!$121:$121</definedName>
  </definedNames>
  <calcPr calcId="162913"/>
</workbook>
</file>

<file path=xl/sharedStrings.xml><?xml version="1.0" encoding="utf-8"?>
<sst xmlns="http://schemas.openxmlformats.org/spreadsheetml/2006/main" count="19934" uniqueCount="2328">
  <si>
    <t>Export Komplet</t>
  </si>
  <si>
    <t/>
  </si>
  <si>
    <t>2.0</t>
  </si>
  <si>
    <t>False</t>
  </si>
  <si>
    <t>{fb84d186-2579-4c37-a02a-c5ecc2c3d209}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</si>
  <si>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</si>
  <si>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</si>
  <si>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</si>
  <si>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</si>
  <si>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</si>
  <si>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</si>
  <si>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</si>
  <si>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</si>
  <si>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</si>
  <si>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HDP_Brno-219079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</si>
  <si>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</si>
  <si>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</si>
  <si>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 xml:space="preserve">  Modřice, Masarykova - Rekonstrukce vodovodu</t>
  </si>
  <si>
    <t>KSO:</t>
  </si>
  <si>
    <t>CC-CZ:</t>
  </si>
  <si>
    <t>Místo:</t>
  </si>
  <si>
    <t xml:space="preserve"> </t>
  </si>
  <si>
    <t>Datum:</t>
  </si>
  <si>
    <t>Zadavatel:</t>
  </si>
  <si>
    <t>IČ:</t>
  </si>
  <si>
    <t>Statutární město Brno</t>
  </si>
  <si>
    <t>DIČ:</t>
  </si>
  <si>
    <t>Uchazeč:</t>
  </si>
  <si>
    <t>Vyplň údaj</t>
  </si>
  <si>
    <t>Projektant:</t>
  </si>
  <si>
    <t>Sweco Hydroprojekt a.s., divize Morava</t>
  </si>
  <si>
    <t>True</t>
  </si>
  <si>
    <t>1</t>
  </si>
  <si>
    <t>Zpracovatel:</t>
  </si>
  <si>
    <t>10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</si>
  <si>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</si>
  <si>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</si>
  <si>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</si>
  <si>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</si>
  <si>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</si>
  <si>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</si>
  <si>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</si>
  <si>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</si>
  <si>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</si>
  <si>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</si>
  <si>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</si>
  <si>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</si>
  <si>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</si>
  <si>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</si>
  <si>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</si>
  <si>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</si>
  <si>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</si>
  <si>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</si>
  <si>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</si>
  <si>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</si>
  <si>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</si>
  <si>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</si>
  <si>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</si>
  <si>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</si>
  <si>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</si>
  <si>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</si>
  <si>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</si>
  <si>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</si>
  <si>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</si>
  <si>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</si>
  <si>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</si>
  <si>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</si>
  <si>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</si>
  <si>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</si>
  <si>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</si>
  <si>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</si>
  <si>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</si>
  <si>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</si>
  <si>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</si>
  <si>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</si>
  <si>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</si>
  <si>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</si>
  <si>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</si>
  <si>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</si>
  <si>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</si>
  <si>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</si>
  <si>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Modřice, Masarykova - Rekonstrukce vodovodu</t>
  </si>
  <si>
    <t>STA</t>
  </si>
  <si>
    <t>{986e7100-f5ca-45ab-ba0f-1778a13e9b0f}</t>
  </si>
  <si>
    <t>2</t>
  </si>
  <si>
    <t>/</t>
  </si>
  <si>
    <t>001</t>
  </si>
  <si>
    <t>SO 330 Vodovod</t>
  </si>
  <si>
    <t>Soupis</t>
  </si>
  <si>
    <t>{de89c142-1a00-47e9-a775-74285ce7b598}</t>
  </si>
  <si>
    <t>002</t>
  </si>
  <si>
    <t>SO 340 Vodovodní přípojky</t>
  </si>
  <si>
    <t>{20880ea5-d0df-478d-af4e-25518e958f29}</t>
  </si>
  <si>
    <t>003</t>
  </si>
  <si>
    <t>Ostatní a vedlejší náklady</t>
  </si>
  <si>
    <t>{bf3bfcd1-e6ff-466a-a4ef-4aea47590aba}</t>
  </si>
  <si>
    <t>KRYCÍ LIST SOUPISU PRACÍ</t>
  </si>
  <si>
    <t>Objekt:</t>
  </si>
  <si>
    <t>01 - Modřice, Masarykova - Rekonstrukce vodovodu</t>
  </si>
  <si>
    <t>Soupis:</t>
  </si>
  <si>
    <t>001 - SO 330 Vodovod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</si>
  <si>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</si>
  <si>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</si>
  <si>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</si>
  <si>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</si>
  <si>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</si>
  <si>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</si>
  <si>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</si>
  <si>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</si>
  <si>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</si>
  <si>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</si>
  <si>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</si>
  <si>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</si>
  <si>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8,1 - Náhradní zásobování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</si>
  <si>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</si>
  <si>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</si>
  <si>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</si>
  <si>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</si>
  <si>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</si>
  <si>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</si>
  <si>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</si>
  <si>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</si>
  <si>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</si>
  <si>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</si>
  <si>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</si>
  <si>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</si>
  <si>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</si>
  <si>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</si>
  <si>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</si>
  <si>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</si>
  <si>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</si>
  <si>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</si>
  <si>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</si>
  <si>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113107323</t>
  </si>
  <si>
    <t>Odstranění podkladu z kameniva drceného tl přes 200 do 300 mm strojně pl do 50 m2</t>
  </si>
  <si>
    <t>m2</t>
  </si>
  <si>
    <t>CS ÚRS 2023 01</t>
  </si>
  <si>
    <t>4</t>
  </si>
  <si>
    <t>1211383526</t>
  </si>
  <si>
    <t>VV</t>
  </si>
  <si>
    <t>beton. dlažba (zámková)</t>
  </si>
  <si>
    <t>"Řad M-1" 6,5*1,1</t>
  </si>
  <si>
    <t>"Řad M-3" 1,7*1,1</t>
  </si>
  <si>
    <t>"Řad M-5" 7,2*1,1</t>
  </si>
  <si>
    <t>Součet</t>
  </si>
  <si>
    <t>113106171</t>
  </si>
  <si>
    <t>Rozebrání dlažeb vozovek ze zámkové dlažby s ložem z kameniva ručně</t>
  </si>
  <si>
    <t>2143024570</t>
  </si>
  <si>
    <t>3</t>
  </si>
  <si>
    <t>113107163</t>
  </si>
  <si>
    <t>Odstranění podkladu z kameniva drceného tl přes 200 do 300 mm strojně pl přes 50 do 200 m2</t>
  </si>
  <si>
    <t>-1727071001</t>
  </si>
  <si>
    <t>vsakovací kostky</t>
  </si>
  <si>
    <t>"Řad M-4" 59,5*1,1</t>
  </si>
  <si>
    <t>113106193R</t>
  </si>
  <si>
    <t>Rozebrání dlažeb vozovek z vsakovací dlažby betonové s ložem z kameniva ručně</t>
  </si>
  <si>
    <t>-388746062</t>
  </si>
  <si>
    <t>celoplošně v rámci tohoto projektu, dle autocad, odpočet vybourání v rámci rýhy</t>
  </si>
  <si>
    <t>"Řad M-4" 145-59,5*1,1</t>
  </si>
  <si>
    <t>5</t>
  </si>
  <si>
    <t>113107223</t>
  </si>
  <si>
    <t>Odstranění podkladu z kameniva drceného tl 300 mm strojně pl přes 200 m2</t>
  </si>
  <si>
    <t>-1756951917</t>
  </si>
  <si>
    <t>stávající asfaltová komunikace</t>
  </si>
  <si>
    <t>"viz frézování" 1349,885</t>
  </si>
  <si>
    <t>Mezisoučet</t>
  </si>
  <si>
    <t>rozšíření dle vzoru uložení, dle autocad, odpočet odstranění v rámci rýhy</t>
  </si>
  <si>
    <t>"Řad M, vč. dokopu pro propojení" 48,645-(20,6+7,6)*1,4</t>
  </si>
  <si>
    <t>"Řad M-5" 1,14-0,8*1,1</t>
  </si>
  <si>
    <t>"Řad M-6" 3,465-2,2*1,1</t>
  </si>
  <si>
    <t>6</t>
  </si>
  <si>
    <t>113107241</t>
  </si>
  <si>
    <t>Odstranění podkladu živičného tl 50 mm strojně pl přes 200 m2</t>
  </si>
  <si>
    <t>1126511649</t>
  </si>
  <si>
    <t>"Řad M, vč. dokopu pro propojení" 54,285-(20,6+7,6)*1,4</t>
  </si>
  <si>
    <t>"Řad M-5" 1,3-0,8*1,1</t>
  </si>
  <si>
    <t>"Řad M-6" 3,905-2,2*1,1</t>
  </si>
  <si>
    <t>7</t>
  </si>
  <si>
    <t>113107242R</t>
  </si>
  <si>
    <t>Odstranění podkladu živičného tl 60 mm strojně pl přes 200 m2</t>
  </si>
  <si>
    <t>629806695</t>
  </si>
  <si>
    <t>"Řad M, vč. dokopu pro propojení" 59,925-(20,6+7,6)*1,4</t>
  </si>
  <si>
    <t>"Řad M-5" 1,46-0,8*1,1</t>
  </si>
  <si>
    <t>"Řad M-6" 4,345-2,2*1,1</t>
  </si>
  <si>
    <t>8</t>
  </si>
  <si>
    <t>113154353</t>
  </si>
  <si>
    <t>Frézování živičného krytu tl 50 mm pruh š přes 0,5 do 1 m pl přes 1000 do 10000 m2 s překážkami v trase</t>
  </si>
  <si>
    <t>685761838</t>
  </si>
  <si>
    <t>"Řad M, vč. dokopu pro propojení" (925,8+7,6)*1,4</t>
  </si>
  <si>
    <t>"Řad M-2" 9,2*1,25</t>
  </si>
  <si>
    <t>"Řad M-3" 5,4*1,1</t>
  </si>
  <si>
    <t>"Řad M-5" 2*1,1</t>
  </si>
  <si>
    <t>"Řad M-6" 8,9*1,25</t>
  </si>
  <si>
    <t>"Řad M-7" 10,3*1,2</t>
  </si>
  <si>
    <t>celoplošně v rámci tohoto projektu, dle autocad, odpočet frézování v rámci rýhy</t>
  </si>
  <si>
    <t>"Řad M, vč. dokopu pro propojení" 326,4-(20,6+7,6)*1,4</t>
  </si>
  <si>
    <t>"Řad M-5" 6,2-0,8*1,1</t>
  </si>
  <si>
    <t>"Řad M-6" 16,3-2,2*1,1</t>
  </si>
  <si>
    <t>9</t>
  </si>
  <si>
    <t>113107224</t>
  </si>
  <si>
    <t>Odstranění podkladu z kameniva drceného tl 400 mm strojně pl přes 200 m2 - před finálním zapravení v rámci projektu</t>
  </si>
  <si>
    <t>-573623868</t>
  </si>
  <si>
    <t>zapravení v rámci projektu</t>
  </si>
  <si>
    <t>dle autocad</t>
  </si>
  <si>
    <t>"Řad M, vč. dokopu pro propojení" 48,645</t>
  </si>
  <si>
    <t>"Řad M-5" 1,14</t>
  </si>
  <si>
    <t>"Řad M-6" 3,465</t>
  </si>
  <si>
    <t>"Řad M-5" 0,5*1,1</t>
  </si>
  <si>
    <t>vsakovací dlažba</t>
  </si>
  <si>
    <t>113202111</t>
  </si>
  <si>
    <t>Vytrhání obrub krajníků obrubníků stojatých</t>
  </si>
  <si>
    <t>m</t>
  </si>
  <si>
    <t>-224418387</t>
  </si>
  <si>
    <t>"Řad M-1" 2</t>
  </si>
  <si>
    <t>"Řad M-3" 4</t>
  </si>
  <si>
    <t>"Řad M-4" 4</t>
  </si>
  <si>
    <t>"Řad M-5" 2</t>
  </si>
  <si>
    <t>11</t>
  </si>
  <si>
    <t>115,1-R</t>
  </si>
  <si>
    <t>Zřízení, odstranění  - čerpací studny  trouba DN 400 , hl. do1m vč. dodávky zkruže a zemních prací tj. hloubení, svislé přemístění, vodorovné, poplatek, zásyp se zhutnění + dodávka náhradního zásypového materiálu</t>
  </si>
  <si>
    <t>ks</t>
  </si>
  <si>
    <t>25619788</t>
  </si>
  <si>
    <t>12</t>
  </si>
  <si>
    <t>115101201</t>
  </si>
  <si>
    <t>Čerpání vody na dopravní výšku do 10 m průměrný přítok do 500 l/min</t>
  </si>
  <si>
    <t>hod</t>
  </si>
  <si>
    <t>-1981807439</t>
  </si>
  <si>
    <t>povrchová, srážková voda</t>
  </si>
  <si>
    <t>120*8</t>
  </si>
  <si>
    <t>13</t>
  </si>
  <si>
    <t>115101301</t>
  </si>
  <si>
    <t>Pohotovost čerpací soupravy pro dopravní výšku do 10 m přítok do 500 l/min</t>
  </si>
  <si>
    <t>den</t>
  </si>
  <si>
    <t>2124608290</t>
  </si>
  <si>
    <t>14</t>
  </si>
  <si>
    <t>119001401</t>
  </si>
  <si>
    <t>Dočasné zajištění potrubí ocelového nebo litinového DN do 200 mm</t>
  </si>
  <si>
    <t>1255835121</t>
  </si>
  <si>
    <t>"Řad M" 1,4*9</t>
  </si>
  <si>
    <t>"Řad M-1" 1,1*1</t>
  </si>
  <si>
    <t>"Řad M-5" 1,1*1</t>
  </si>
  <si>
    <t>"Řad M-6" 1,25*2</t>
  </si>
  <si>
    <t>"Řad M-7" 1,2*1</t>
  </si>
  <si>
    <t>119001421.1</t>
  </si>
  <si>
    <t>Dočasné zajištění kabelů a kabelových tratí ze 3 volně ložených kabelů</t>
  </si>
  <si>
    <t>-615885463</t>
  </si>
  <si>
    <t>"Řad M" 1,4*28</t>
  </si>
  <si>
    <t>"Řad M-1" 1,1*3</t>
  </si>
  <si>
    <t>"Řad M-4" 1,1*4</t>
  </si>
  <si>
    <t>"Řad M-5" 1,1*5</t>
  </si>
  <si>
    <t>"Řad M-6" 1,25*1</t>
  </si>
  <si>
    <t>"Řad M-7" 1,2*3</t>
  </si>
  <si>
    <t>16</t>
  </si>
  <si>
    <t>460671112</t>
  </si>
  <si>
    <t>Výstražná fólie pro krytí kabelů šířky 25 cm</t>
  </si>
  <si>
    <t>-775364341</t>
  </si>
  <si>
    <t>"Řad M" 2*28</t>
  </si>
  <si>
    <t>"Řad M-1" 2*3</t>
  </si>
  <si>
    <t>"Řad M-4" 2*4</t>
  </si>
  <si>
    <t>"Řad M-5" 2*5</t>
  </si>
  <si>
    <t>"Řad M-6" 2*1</t>
  </si>
  <si>
    <t>"Řad M-7" 2*3</t>
  </si>
  <si>
    <t>17</t>
  </si>
  <si>
    <t>460751112</t>
  </si>
  <si>
    <t>Osazení kabelových kanálů do rýhy z prefabrikovaných betonových žlabů vnější šířky do 25 cm, včetně osazení víka</t>
  </si>
  <si>
    <t>375335657</t>
  </si>
  <si>
    <t>88</t>
  </si>
  <si>
    <t>18</t>
  </si>
  <si>
    <t>M</t>
  </si>
  <si>
    <t>59213345</t>
  </si>
  <si>
    <t>poklop kabelového žlabu betonový 500x230x40mm</t>
  </si>
  <si>
    <t>kus</t>
  </si>
  <si>
    <t>322575857</t>
  </si>
  <si>
    <t>88*2</t>
  </si>
  <si>
    <t>19</t>
  </si>
  <si>
    <t>59213011</t>
  </si>
  <si>
    <t>žlab kabelový betonový k ochraně zemního drátovodného vedení 100x23x19cm</t>
  </si>
  <si>
    <t>-1565006616</t>
  </si>
  <si>
    <t>20</t>
  </si>
  <si>
    <t>121151103</t>
  </si>
  <si>
    <t>Sejmutí ornice plochy do 100 m2 tl vrstvy do 200 mm strojně</t>
  </si>
  <si>
    <t>530867872</t>
  </si>
  <si>
    <t>tl.100mm</t>
  </si>
  <si>
    <t>"dle vyspravení v rámci tohoto projetku, viz TZ-B</t>
  </si>
  <si>
    <t>46,9</t>
  </si>
  <si>
    <t>139001101</t>
  </si>
  <si>
    <t>Příplatek za ztížení vykopávky v blízkosti podzemního vedení (ruční výkop)</t>
  </si>
  <si>
    <t>m3</t>
  </si>
  <si>
    <t>997876889</t>
  </si>
  <si>
    <t>30%</t>
  </si>
  <si>
    <t>"výkopy rýh" (851,836+1095,218+486,764)*0,3</t>
  </si>
  <si>
    <t>22</t>
  </si>
  <si>
    <t>132154206</t>
  </si>
  <si>
    <t>Hloubení zapažených rýh š do 2000 mm v hornině třídy těžitelnosti I, skupiny 1 a 2 objem do 5000 m3 VČETNĚ svislého přemístění do 4, započtena lepivost</t>
  </si>
  <si>
    <t>-2126048209</t>
  </si>
  <si>
    <t xml:space="preserve">asfaltová komunikace, tl.400mm, odebráno v rámci přípravných prací </t>
  </si>
  <si>
    <t>"Řad M, vč. dokopu pro propojení" (925,8+7,6)*1,4*(2,1-0,4)</t>
  </si>
  <si>
    <t>"Řad M-2" 9,2*1,25*(2,1-0,4)</t>
  </si>
  <si>
    <t>"Řad M-3" 5,4*1,1*(1,9-0,4)</t>
  </si>
  <si>
    <t>"Řad M-5" 2*1,1*(1,9-0,4)</t>
  </si>
  <si>
    <t>"Řad M-6" 8,9*1,25*(1,9-0,4)</t>
  </si>
  <si>
    <t>"Řad M-7" 10,3*1,2*(1,6-0,4)</t>
  </si>
  <si>
    <t xml:space="preserve">vsakovací kostky, tl.350mm, odebráno v rámci přípravných prací </t>
  </si>
  <si>
    <t>"Řad M-4" 59,5*1,1*(1,9-0,35)</t>
  </si>
  <si>
    <t xml:space="preserve">beton. dlažba (zámková), tl.350mm, odebráno v rámci přípravných prací </t>
  </si>
  <si>
    <t>"Řad M-1" 6,5*1,1*(1,9-0,35)</t>
  </si>
  <si>
    <t>"Řad M-3" 1,7*1,1*(1,9-0,35)</t>
  </si>
  <si>
    <t>"Řad M-5" 7,2*1,1*(1,9-0,35)</t>
  </si>
  <si>
    <t xml:space="preserve">zeleň, tl.100mm, odebráno v rámci přípravných prací </t>
  </si>
  <si>
    <t>"Řad M, vč. dokopu pro propojení" (4,1+3,8)*1,1*(2,1-0,1)</t>
  </si>
  <si>
    <t>"Řad M-3" 2*1,1*(1,9-0,1)</t>
  </si>
  <si>
    <t>2433,818*0,35</t>
  </si>
  <si>
    <t>23</t>
  </si>
  <si>
    <t>132254206</t>
  </si>
  <si>
    <t>Hloubení zapažených rýh š do 2000 mm v hornině třídy těžitelnosti I, skupiny 3 objem do 5000 m3 VČETNĚ svislého přemístění do 4, započtena lepivost</t>
  </si>
  <si>
    <t>1178393442</t>
  </si>
  <si>
    <t>celkový výkop viz výkor rýho do šířky 2000mm v hornině tř. II.</t>
  </si>
  <si>
    <t>2433,818*0,45</t>
  </si>
  <si>
    <t>24</t>
  </si>
  <si>
    <t>132354206</t>
  </si>
  <si>
    <t>Hloubení zapažených rýh š do 2000 mm v hornině třídy těžitelnosti II, skupiny 4 objem do 5000 m3 VČETNĚ svislého přemístění do 4, započtena lepivost</t>
  </si>
  <si>
    <t>396122120</t>
  </si>
  <si>
    <t>2433,818*0,2</t>
  </si>
  <si>
    <t>25</t>
  </si>
  <si>
    <t>151101101</t>
  </si>
  <si>
    <t>Zřízení příložného pažení a rozepření stěn rýh hl do 2 m</t>
  </si>
  <si>
    <t>-386504497</t>
  </si>
  <si>
    <t>"Řad M-1" 6,5*1,9*2</t>
  </si>
  <si>
    <t xml:space="preserve">"Řad M-2" 9,2*2*2 </t>
  </si>
  <si>
    <t xml:space="preserve">"Řad M-3" 9,1*1,9*2 </t>
  </si>
  <si>
    <t xml:space="preserve">"Řad M-4" 59,5*1,9*2 </t>
  </si>
  <si>
    <t xml:space="preserve">"Řad M-5" 9,2*1,9*2 </t>
  </si>
  <si>
    <t xml:space="preserve">"Řad M-6" 8,9*1,9*2 </t>
  </si>
  <si>
    <t xml:space="preserve">"Řad M-7" 10,3*1,6*2 </t>
  </si>
  <si>
    <t>26</t>
  </si>
  <si>
    <t>151101102</t>
  </si>
  <si>
    <t>Zřízení příložného pažení a rozepření stěn rýh hl do 4 m</t>
  </si>
  <si>
    <t>-14743844</t>
  </si>
  <si>
    <t>"Řad M, vč. dokopu pro propojení na obou koncích" (929,9+7,6+3,8)*2,1*2</t>
  </si>
  <si>
    <t>27</t>
  </si>
  <si>
    <t>151101111</t>
  </si>
  <si>
    <t>Odstranění příložného pažení a rozepření stěn rýh hl do 2 m</t>
  </si>
  <si>
    <t>-1496150365</t>
  </si>
  <si>
    <t>28</t>
  </si>
  <si>
    <t>151101112</t>
  </si>
  <si>
    <t>Odstranění příložného pažení a rozepření stěn rýh hl do 4 m</t>
  </si>
  <si>
    <t>-969612990</t>
  </si>
  <si>
    <t>29</t>
  </si>
  <si>
    <t>162751117</t>
  </si>
  <si>
    <t>Vodorovné přemístění do 10000 m výkopku/sypaniny z horniny třídy těžitelnosti I, skupiny 1 až 3</t>
  </si>
  <si>
    <t>736548863</t>
  </si>
  <si>
    <t>ornice</t>
  </si>
  <si>
    <t>0,1*46,9</t>
  </si>
  <si>
    <t>30</t>
  </si>
  <si>
    <t>162751119</t>
  </si>
  <si>
    <t>Příplatek k vodorovnému přemístění výkopku/sypaniny z horniny třídy těžitelnosti I, skupiny 1 až 3 ZKD 1000 m přes 10000 m</t>
  </si>
  <si>
    <t>-1260195053</t>
  </si>
  <si>
    <t>1951,744*5</t>
  </si>
  <si>
    <t>31</t>
  </si>
  <si>
    <t>162751137</t>
  </si>
  <si>
    <t>Vodorovné přemístění do 10000 m výkopku/sypaniny z horniny třídy těžitelnosti II, skupiny 4 a 5</t>
  </si>
  <si>
    <t>1729186021</t>
  </si>
  <si>
    <t>32</t>
  </si>
  <si>
    <t>162751139</t>
  </si>
  <si>
    <t>Příplatek k vodorovnému přemístění výkopku/sypaniny z horniny třídy těžitelnosti II, skupiny 4 a 5 ZKD 1000 m přes 10000 m</t>
  </si>
  <si>
    <t>-547885378</t>
  </si>
  <si>
    <t>486,746*5</t>
  </si>
  <si>
    <t>33</t>
  </si>
  <si>
    <t>171251201</t>
  </si>
  <si>
    <t>Uložení sypaniny na skládky nebo meziskládky</t>
  </si>
  <si>
    <t>515313812</t>
  </si>
  <si>
    <t>4,69</t>
  </si>
  <si>
    <t>851,836</t>
  </si>
  <si>
    <t>1095,218</t>
  </si>
  <si>
    <t>486,764</t>
  </si>
  <si>
    <t>34</t>
  </si>
  <si>
    <t>202310201</t>
  </si>
  <si>
    <t xml:space="preserve">Poplatek za skládku zeminy v tř. 1 - 4 </t>
  </si>
  <si>
    <t>-1504382646</t>
  </si>
  <si>
    <t>851,836*0,9</t>
  </si>
  <si>
    <t>1095,218*0,3</t>
  </si>
  <si>
    <t>35</t>
  </si>
  <si>
    <t>202310303</t>
  </si>
  <si>
    <t>Poplatek za skládku  "navážky"</t>
  </si>
  <si>
    <t>-513057320</t>
  </si>
  <si>
    <t>851,836*0,1</t>
  </si>
  <si>
    <t>1095,218*0,7</t>
  </si>
  <si>
    <t>486,764*1</t>
  </si>
  <si>
    <t>36</t>
  </si>
  <si>
    <t>174151101</t>
  </si>
  <si>
    <t>Zásyp jam, šachet rýh nebo kolem objektů sypaninou se zhutněním</t>
  </si>
  <si>
    <t>785372925</t>
  </si>
  <si>
    <t>rýhy pro přípojky šířky do 2000mm</t>
  </si>
  <si>
    <t>851,836+1095,218+486,764</t>
  </si>
  <si>
    <t>obsyp</t>
  </si>
  <si>
    <t>-841,055</t>
  </si>
  <si>
    <t>lóže</t>
  </si>
  <si>
    <t>-216,832</t>
  </si>
  <si>
    <t>podkladní bloky</t>
  </si>
  <si>
    <t>-20,999</t>
  </si>
  <si>
    <t>dosyp v komunikaci do úrovně vozovky</t>
  </si>
  <si>
    <t>1360,355*0,4</t>
  </si>
  <si>
    <t xml:space="preserve">dosyp v betonové dlažbě </t>
  </si>
  <si>
    <t>(16,94+65,45)*0,35</t>
  </si>
  <si>
    <t>37</t>
  </si>
  <si>
    <t>58981144,1</t>
  </si>
  <si>
    <t>recyklát betonový frakce 0/63</t>
  </si>
  <si>
    <t>t</t>
  </si>
  <si>
    <t>1620645160</t>
  </si>
  <si>
    <t>zásyp</t>
  </si>
  <si>
    <t>1927,911</t>
  </si>
  <si>
    <t>zásyp v zeleni</t>
  </si>
  <si>
    <t>"Řad M" -7,9*1,4*(2,1-0,15-0,6-0,1)</t>
  </si>
  <si>
    <t>"Řad M-3" -2*1,1*(1,9-0,15-0,38-0,1)</t>
  </si>
  <si>
    <t>1911,292*1,1*1,05*1,8</t>
  </si>
  <si>
    <t>3973,576*2,1 'Přepočtené koeficientem množství</t>
  </si>
  <si>
    <t>38</t>
  </si>
  <si>
    <t>10364100</t>
  </si>
  <si>
    <t>zemina pro terénní úpravy - tříděná</t>
  </si>
  <si>
    <t>541006353</t>
  </si>
  <si>
    <t>"Řad M" 7,9*1,4*(2,1-0,15-0,6-0,1)</t>
  </si>
  <si>
    <t>"Řad M-3" 2*1,1*(1,9-0,15-0,38-0,1)</t>
  </si>
  <si>
    <t>16,619*1,6</t>
  </si>
  <si>
    <t>39</t>
  </si>
  <si>
    <t>167151111</t>
  </si>
  <si>
    <t>Nakládání výkopku z hornin třídy těžitelnosti I skupiny 1 až 3 přes 100 m3</t>
  </si>
  <si>
    <t>-147214486</t>
  </si>
  <si>
    <t>1911,292*1,1*1,05</t>
  </si>
  <si>
    <t>16,619</t>
  </si>
  <si>
    <t>774,552*1,1*1,05</t>
  </si>
  <si>
    <t>40</t>
  </si>
  <si>
    <t>162351103</t>
  </si>
  <si>
    <t>Vodorovné přemístění přes 50 do 500 m výkopku/sypaniny z horniny třídy těžitelnosti I skupiny 1 až 3</t>
  </si>
  <si>
    <t>-1319568191</t>
  </si>
  <si>
    <t>3123,459</t>
  </si>
  <si>
    <t>41</t>
  </si>
  <si>
    <t>175111101</t>
  </si>
  <si>
    <t>Obsypání potrubí ručně sypaninou bez prohození, uloženou do 3 m</t>
  </si>
  <si>
    <t>1867984025</t>
  </si>
  <si>
    <t>"Řad M, vč. dokopu pro propojení, DN300" (929,9+7,6+3,8)*1,4*0,6</t>
  </si>
  <si>
    <t>"Řad M-1, DN80" 6,5*1,1*0,38</t>
  </si>
  <si>
    <t>"Řad M-2, DN150" 9,2*1,25*0,45</t>
  </si>
  <si>
    <t>"Řad M-3, DN80" 9,1*1,1*0,38</t>
  </si>
  <si>
    <t>"Řad M-4, DN80" 59,5*1,1*0,38</t>
  </si>
  <si>
    <t>"Řad M-5, DN80" 9,2*1,1*0,38</t>
  </si>
  <si>
    <t>"Řad M-6, DN150" 8,9*1,25*0,45</t>
  </si>
  <si>
    <t>"Řad M-7, DN100" 10,3*1,2*0,4</t>
  </si>
  <si>
    <t>-3,14*0,15*0,15*(929,9+7,6+3,8)</t>
  </si>
  <si>
    <t>42</t>
  </si>
  <si>
    <t>58331351vl</t>
  </si>
  <si>
    <t>kamenivo těžené drobné frakce 0/8</t>
  </si>
  <si>
    <t>-213119918</t>
  </si>
  <si>
    <t>774,552*1,1*1,05*1,8</t>
  </si>
  <si>
    <t>43</t>
  </si>
  <si>
    <t>181351003</t>
  </si>
  <si>
    <t>Rozprostření ornice tl vrstvy do 200 mm pl do 100 m2 v rovině nebo ve svahu do 1:5 strojně</t>
  </si>
  <si>
    <t>665293893</t>
  </si>
  <si>
    <t>"vyspravení v rámci tohoto projetku, viz TZ-B</t>
  </si>
  <si>
    <t>44</t>
  </si>
  <si>
    <t>10364101vl</t>
  </si>
  <si>
    <t>zemina pro terénní úpravy -  ornice</t>
  </si>
  <si>
    <t>-8315981</t>
  </si>
  <si>
    <t>0,1*46,9*1,6</t>
  </si>
  <si>
    <t>45</t>
  </si>
  <si>
    <t>181411131</t>
  </si>
  <si>
    <t>Založení parkového trávníku výsevem plochy do 1000 m2 v rovině a ve svahu do 1:5</t>
  </si>
  <si>
    <t>-592178420</t>
  </si>
  <si>
    <t>46</t>
  </si>
  <si>
    <t>00572410</t>
  </si>
  <si>
    <t>osivo směs travní parková</t>
  </si>
  <si>
    <t>kg</t>
  </si>
  <si>
    <t>-2064922774</t>
  </si>
  <si>
    <t>46,9*0,03*1,05</t>
  </si>
  <si>
    <t>47</t>
  </si>
  <si>
    <t>1814111391.1</t>
  </si>
  <si>
    <t>Trávníku - předseťové přípravy, zálivky hnojení, ošetřování</t>
  </si>
  <si>
    <t>660514892</t>
  </si>
  <si>
    <t>48</t>
  </si>
  <si>
    <t>171152501</t>
  </si>
  <si>
    <t>Zhutnění podloží z hornin soudržných nebo nesoudržných pod násypy</t>
  </si>
  <si>
    <t>1000655094</t>
  </si>
  <si>
    <t>"Řad M, vč. dokopu pro propojení" (929,9+7,6+3,8)*1,4</t>
  </si>
  <si>
    <t>"Řad M-3" 9,1*1,1</t>
  </si>
  <si>
    <t>"Řad M-5" 9,2*1,1</t>
  </si>
  <si>
    <t>Zakládání</t>
  </si>
  <si>
    <t>49</t>
  </si>
  <si>
    <t>212752112</t>
  </si>
  <si>
    <t>Trativod z drenážních trubek korugovaných PE-HD SN 4 perforace 220° včetně lože otevřený výkop DN 150 pro liniové stavby</t>
  </si>
  <si>
    <t>1510733311</t>
  </si>
  <si>
    <t>"Řad M, vč. dokopu pro propojení" (929,9+7,6)</t>
  </si>
  <si>
    <t>"Řad M-1" 6,5</t>
  </si>
  <si>
    <t>"Řad M-2" 9,2</t>
  </si>
  <si>
    <t>"Řad M-3" 9,1</t>
  </si>
  <si>
    <t>"Řad M-4" 59,5</t>
  </si>
  <si>
    <t>"Řad M-5" 9,2</t>
  </si>
  <si>
    <t>"Řad M-6" 8,9</t>
  </si>
  <si>
    <t>"Řad M-7" 10,3</t>
  </si>
  <si>
    <t>Svislé a kompletní konstrukce</t>
  </si>
  <si>
    <t>50</t>
  </si>
  <si>
    <t>850311811</t>
  </si>
  <si>
    <t>Bourání stávajícího potrubí z trub litinových DN 150</t>
  </si>
  <si>
    <t>1370104794</t>
  </si>
  <si>
    <t>"DN80" 110,3</t>
  </si>
  <si>
    <t>"DN100" 13,2</t>
  </si>
  <si>
    <t>"DN150" 4,7</t>
  </si>
  <si>
    <t>51</t>
  </si>
  <si>
    <t>850361811</t>
  </si>
  <si>
    <t>Bourání stávajícího potrubí z trub litinových DN přes 150 do 250</t>
  </si>
  <si>
    <t>-1164796606</t>
  </si>
  <si>
    <t>"DN200" 7,5</t>
  </si>
  <si>
    <t>52</t>
  </si>
  <si>
    <t>850391811</t>
  </si>
  <si>
    <t>Bourání stávajícího potrubí z trub litinových DN přes 250 do 400</t>
  </si>
  <si>
    <t>-61170990</t>
  </si>
  <si>
    <t>"DN350" 64,3</t>
  </si>
  <si>
    <t>53</t>
  </si>
  <si>
    <t>891241811</t>
  </si>
  <si>
    <t>Demontáž vodovodních šoupátek otevřený výkop DN 80, vč. ZS a poklopu</t>
  </si>
  <si>
    <t>-1466597087</t>
  </si>
  <si>
    <t>54</t>
  </si>
  <si>
    <t>891247900R</t>
  </si>
  <si>
    <t>Demontáž hydrantů podzemních DN 80, vč. poklopu</t>
  </si>
  <si>
    <t>-1423145640</t>
  </si>
  <si>
    <t>55</t>
  </si>
  <si>
    <t>891247910R</t>
  </si>
  <si>
    <t>Demontáž hydrantů nadzemních DN 80</t>
  </si>
  <si>
    <t>1601941717</t>
  </si>
  <si>
    <t>56</t>
  </si>
  <si>
    <t>891261811</t>
  </si>
  <si>
    <t>Demontáž vodovodních šoupátek otevřený výkop DN 100, vč. ZS a poklopu</t>
  </si>
  <si>
    <t>821830709</t>
  </si>
  <si>
    <t>57</t>
  </si>
  <si>
    <t>891311811</t>
  </si>
  <si>
    <t>Demontáž vodovodních šoupátek otevřený výkop DN 150, vč. ZS a poklopu</t>
  </si>
  <si>
    <t>1458320105</t>
  </si>
  <si>
    <t>58</t>
  </si>
  <si>
    <t>891351811</t>
  </si>
  <si>
    <t>Demontáž vodovodních šoupátek otevřený výkop DN 200, vč. ZS a poklopu</t>
  </si>
  <si>
    <t>-1546570390</t>
  </si>
  <si>
    <t>59</t>
  </si>
  <si>
    <t>891381811</t>
  </si>
  <si>
    <t>Demontáž vodovodních šoupátek otevřený výkop DN 350, vč. ZS a poklopu</t>
  </si>
  <si>
    <t>-2023354433</t>
  </si>
  <si>
    <t>60</t>
  </si>
  <si>
    <t>358315114</t>
  </si>
  <si>
    <t>Bourání stoky kompletní nebo vybourání otvorů z prostého betonu plochy do 4 m2</t>
  </si>
  <si>
    <t>-1329926749</t>
  </si>
  <si>
    <t>zbytkový beton ve výkopu</t>
  </si>
  <si>
    <t>8,6</t>
  </si>
  <si>
    <t>61</t>
  </si>
  <si>
    <t>997013211</t>
  </si>
  <si>
    <t>Vnitrostaveništní doprava suti a vybouraných hmot pro budovy v do 6 m ručně, vodorovné do 50 m</t>
  </si>
  <si>
    <t>1411867021</t>
  </si>
  <si>
    <t>38,516</t>
  </si>
  <si>
    <t>62</t>
  </si>
  <si>
    <t>997013501</t>
  </si>
  <si>
    <t>Odvoz suti a vybouraných hmot na skládku nebo meziskládku do 1 km se složením</t>
  </si>
  <si>
    <t>-573198760</t>
  </si>
  <si>
    <t>63</t>
  </si>
  <si>
    <t>997013509</t>
  </si>
  <si>
    <t>Příplatek k odvozu suti a vybouraných hmot na skládku ZKD 1 km přes 1 km</t>
  </si>
  <si>
    <t>-1691939904</t>
  </si>
  <si>
    <t>38,516*14</t>
  </si>
  <si>
    <t>64</t>
  </si>
  <si>
    <t>97909811</t>
  </si>
  <si>
    <t>Poplatek za skládku suti s příměsí</t>
  </si>
  <si>
    <t>-331812802</t>
  </si>
  <si>
    <t>65</t>
  </si>
  <si>
    <t>3513112011</t>
  </si>
  <si>
    <t>Zalití zálivkovou popílkocementovou suspenzí (např. - KOPOS I) vč. všech souvisejících prací (zazdívky, utěsnění aj.)</t>
  </si>
  <si>
    <t>2022969916</t>
  </si>
  <si>
    <t>"DN80" 3,14*0,04*0,04*317,8</t>
  </si>
  <si>
    <t>"DN100" 3,14*0,05*0,05*6,2</t>
  </si>
  <si>
    <t>"DN200" 56,2*0,1*0,1*56,2</t>
  </si>
  <si>
    <t>"DN350" 3,14*0,175*0,175*869,8</t>
  </si>
  <si>
    <t>Vodorovné konstrukce</t>
  </si>
  <si>
    <t>66</t>
  </si>
  <si>
    <t>451572111</t>
  </si>
  <si>
    <t>Lože pod potrubí otevřený výkop z kameniva drobného těženého</t>
  </si>
  <si>
    <t>-1454825221</t>
  </si>
  <si>
    <t>"Řad M, vč. dokopu pro propojení" (929,9+7,6+3,8)*1,4*0,15</t>
  </si>
  <si>
    <t>"Řad M-1" 6,5*1,1*0,15</t>
  </si>
  <si>
    <t>"Řad M-2" 9,2*1,25*0,15</t>
  </si>
  <si>
    <t>"Řad M-3" 9,1*1,1*0,15</t>
  </si>
  <si>
    <t>"Řad M-4" 59,5*1,1*0,15</t>
  </si>
  <si>
    <t>"Řad M-5" 9,2*1,1*0,15</t>
  </si>
  <si>
    <t>"Řad M-6" 8,9*1,25*0,15</t>
  </si>
  <si>
    <t>"Řad M-7" 10,3*1,2*0,15</t>
  </si>
  <si>
    <t>67</t>
  </si>
  <si>
    <t>1641398909</t>
  </si>
  <si>
    <t>216,832</t>
  </si>
  <si>
    <t>68</t>
  </si>
  <si>
    <t>1582212965</t>
  </si>
  <si>
    <t>69</t>
  </si>
  <si>
    <t>4523131511</t>
  </si>
  <si>
    <t>Podkladní bloky z betonu prostého tř. C 20/25 XC2 otevřený výkop</t>
  </si>
  <si>
    <t>1570849431</t>
  </si>
  <si>
    <t>TLT potrubí, dle výpisu</t>
  </si>
  <si>
    <t>0,07*3+0,073*1+0,076*2+0,086*1+0,321*2+0,747*24+0,106*18</t>
  </si>
  <si>
    <t>70</t>
  </si>
  <si>
    <t>452353101</t>
  </si>
  <si>
    <t>Bednění podkladních bloků otevřený výkop, vč. odstranění</t>
  </si>
  <si>
    <t>-1996986431</t>
  </si>
  <si>
    <t>TLT potrubí</t>
  </si>
  <si>
    <t>0,23*3+0,3*1+0,41*2+0,76*1+1,31*2+2,24*24+0,73*18</t>
  </si>
  <si>
    <t>Komunikace pozemní</t>
  </si>
  <si>
    <t>71</t>
  </si>
  <si>
    <t>564871111</t>
  </si>
  <si>
    <t>Podklad ze štěrkodrtě ŠD tl 250 mm fr 0-63mm</t>
  </si>
  <si>
    <t>-806699160</t>
  </si>
  <si>
    <t>72</t>
  </si>
  <si>
    <t>573111115</t>
  </si>
  <si>
    <t>Postřik živičný infiltrační s posypem z asfaltu množství 2,5 kg/m2</t>
  </si>
  <si>
    <t>-280600230</t>
  </si>
  <si>
    <t>59,54</t>
  </si>
  <si>
    <t>73</t>
  </si>
  <si>
    <t>565136101r</t>
  </si>
  <si>
    <t xml:space="preserve">Asfaltový beton vrstva podkladní ACP 22+  (obalované kamenivo OKH) tl 50 mm </t>
  </si>
  <si>
    <t>-1903857606</t>
  </si>
  <si>
    <t>"Řad M" 54,285</t>
  </si>
  <si>
    <t>"Řad M-5" 1,3</t>
  </si>
  <si>
    <t>"Řad M-6" 3,905</t>
  </si>
  <si>
    <t>74</t>
  </si>
  <si>
    <t>573231111</t>
  </si>
  <si>
    <t>Postřik živičný spojovací ze silniční emulze v množství 0,70 kg/m2</t>
  </si>
  <si>
    <t>-912388039</t>
  </si>
  <si>
    <t>75</t>
  </si>
  <si>
    <t>577145032R</t>
  </si>
  <si>
    <t xml:space="preserve">Asfaltový beton vrstva ložní ACL 16+ (ABVH) tl 50 mm </t>
  </si>
  <si>
    <t>578126911</t>
  </si>
  <si>
    <t>"Řad M" 59,925</t>
  </si>
  <si>
    <t>"Řad M-5" 1,46</t>
  </si>
  <si>
    <t>"Řad M-6" 4,345</t>
  </si>
  <si>
    <t>76</t>
  </si>
  <si>
    <t>65093110</t>
  </si>
  <si>
    <t>77</t>
  </si>
  <si>
    <t>577134131R</t>
  </si>
  <si>
    <t>Asfaltový beton vrstva obrusná ACO 11+ (ABS) tř. I tl 40 mm</t>
  </si>
  <si>
    <t>-6029308</t>
  </si>
  <si>
    <t>zapravení v rámci projektu dl. TZ-B</t>
  </si>
  <si>
    <t>"Řad M" 326,4</t>
  </si>
  <si>
    <t>"Řad M-5" 6,2</t>
  </si>
  <si>
    <t>"Řad M-6" 16,3</t>
  </si>
  <si>
    <t>78</t>
  </si>
  <si>
    <t>577144131R</t>
  </si>
  <si>
    <t xml:space="preserve">Asfaltový beton vrstva obrusná ACO 11+  (ABS) tř. I tl 50 mm </t>
  </si>
  <si>
    <t>2038199492</t>
  </si>
  <si>
    <t xml:space="preserve">PROVIZORNÍ ZAPRAVENÍ </t>
  </si>
  <si>
    <t>- nad řádem v komunikaci</t>
  </si>
  <si>
    <t>1375</t>
  </si>
  <si>
    <t>- nad vodovodními přípojkami</t>
  </si>
  <si>
    <t>185</t>
  </si>
  <si>
    <t>79</t>
  </si>
  <si>
    <t>599141111V</t>
  </si>
  <si>
    <t>Vyplnění spár  živičnou zálivkou - bez prořezu</t>
  </si>
  <si>
    <t>-803817953</t>
  </si>
  <si>
    <t>zapravení komunkace v rámci tohoto projektu</t>
  </si>
  <si>
    <t>"řad M, napojení v křižovatce Masarykova a Benešova" 3,5+7+10</t>
  </si>
  <si>
    <t>"řad M-6, napojení ul. Severní" 6</t>
  </si>
  <si>
    <t>"řad M-5, napojení ul. Polní" 5,5</t>
  </si>
  <si>
    <t>80</t>
  </si>
  <si>
    <t>56487111,1</t>
  </si>
  <si>
    <t>Podklad ze štěrkodrtě ŠD tl 250 mm fr 0-32mm</t>
  </si>
  <si>
    <t>-290370521</t>
  </si>
  <si>
    <t>81</t>
  </si>
  <si>
    <t>596212221R</t>
  </si>
  <si>
    <t>Kladení zámkové nebo vsakovací dlažby pozemních komunikací tl 80 mm s ložem tl. 40 mm a vyplnění spar včetně dodávky materiálu</t>
  </si>
  <si>
    <t>206144109</t>
  </si>
  <si>
    <t>"zámková nebo betonová" 16,94</t>
  </si>
  <si>
    <t>"vsakovací kostky" 145</t>
  </si>
  <si>
    <t>82</t>
  </si>
  <si>
    <t>59245013</t>
  </si>
  <si>
    <t>dlažba zámková tl. 80mm - dle původní</t>
  </si>
  <si>
    <t>393397129</t>
  </si>
  <si>
    <t>jen doplnění 20%</t>
  </si>
  <si>
    <t>16,94*0,2</t>
  </si>
  <si>
    <t>3,388*1,05 'Přepočtené koeficientem množství</t>
  </si>
  <si>
    <t>83</t>
  </si>
  <si>
    <t>592,1-R</t>
  </si>
  <si>
    <t>dlažba vsakovací tl.80mm - dle původní</t>
  </si>
  <si>
    <t>122223632</t>
  </si>
  <si>
    <t>145*0,2</t>
  </si>
  <si>
    <t>29*1,05 'Přepočtené koeficientem množství</t>
  </si>
  <si>
    <t>Trubní vedení</t>
  </si>
  <si>
    <t>84</t>
  </si>
  <si>
    <t>851241131</t>
  </si>
  <si>
    <t>Montáž potrubí z trub litinových hrdlových s integrovaným těsněním otevřený výkop DN 80</t>
  </si>
  <si>
    <t>-161853467</t>
  </si>
  <si>
    <t>0,5*4</t>
  </si>
  <si>
    <t>79,5</t>
  </si>
  <si>
    <t>85</t>
  </si>
  <si>
    <t>851251292</t>
  </si>
  <si>
    <t>Příplatek za krácení litinové trouby DN/OD 90</t>
  </si>
  <si>
    <t>1477756837</t>
  </si>
  <si>
    <t>86</t>
  </si>
  <si>
    <t>55251004V</t>
  </si>
  <si>
    <t>266340147</t>
  </si>
  <si>
    <t>79,5*1,01</t>
  </si>
  <si>
    <t>87</t>
  </si>
  <si>
    <t>552,3-R</t>
  </si>
  <si>
    <t>Y80-500 sek trouby</t>
  </si>
  <si>
    <t>228925190</t>
  </si>
  <si>
    <t>4*1,01</t>
  </si>
  <si>
    <t>851261131</t>
  </si>
  <si>
    <t>Montáž potrubí z trub litinových hrdlových s integrovaným těsněním otevřený výkop DN 100</t>
  </si>
  <si>
    <t>275523814</t>
  </si>
  <si>
    <t>1*0,5</t>
  </si>
  <si>
    <t>9,4</t>
  </si>
  <si>
    <t>89</t>
  </si>
  <si>
    <t>851261292</t>
  </si>
  <si>
    <t>Příplatek za krácení litinové trouby DN/OD 110</t>
  </si>
  <si>
    <t>-137525388</t>
  </si>
  <si>
    <t>90</t>
  </si>
  <si>
    <t>552,6-R</t>
  </si>
  <si>
    <t>Y100-500 sek trouby</t>
  </si>
  <si>
    <t>-21213954</t>
  </si>
  <si>
    <t>1*1,01</t>
  </si>
  <si>
    <t>91</t>
  </si>
  <si>
    <t>55251005V</t>
  </si>
  <si>
    <t>1084538943</t>
  </si>
  <si>
    <t>9,4*1,01</t>
  </si>
  <si>
    <t>92</t>
  </si>
  <si>
    <t>851311131</t>
  </si>
  <si>
    <t>Montáž potrubí z trub litinových hrdlových s integrovaným těsněním otevřený výkop DN 150</t>
  </si>
  <si>
    <t>1577866290</t>
  </si>
  <si>
    <t>2*0,5</t>
  </si>
  <si>
    <t>15,3</t>
  </si>
  <si>
    <t>93</t>
  </si>
  <si>
    <t>851321292</t>
  </si>
  <si>
    <t>Příplatek za krácení litinové trouby DN/OD 160</t>
  </si>
  <si>
    <t>468678632</t>
  </si>
  <si>
    <t>94</t>
  </si>
  <si>
    <t>552,7-R</t>
  </si>
  <si>
    <t>Y150-500 sek trouby</t>
  </si>
  <si>
    <t>1277671360</t>
  </si>
  <si>
    <t>2*1,01</t>
  </si>
  <si>
    <t>95</t>
  </si>
  <si>
    <t>55251007V</t>
  </si>
  <si>
    <t>1466781083</t>
  </si>
  <si>
    <t>15,3*1,01</t>
  </si>
  <si>
    <t>96</t>
  </si>
  <si>
    <t>851351131</t>
  </si>
  <si>
    <t>Montáž potrubí z trub litinových hrdlových s integrovaným těsněním otevřený výkop DN 200</t>
  </si>
  <si>
    <t>-536992468</t>
  </si>
  <si>
    <t>97</t>
  </si>
  <si>
    <t>851321385</t>
  </si>
  <si>
    <t>Příplatek za krácení litinové trouby DN/OD 200</t>
  </si>
  <si>
    <t>-681097576</t>
  </si>
  <si>
    <t>98</t>
  </si>
  <si>
    <t>55251008V</t>
  </si>
  <si>
    <t>211366121</t>
  </si>
  <si>
    <t>99</t>
  </si>
  <si>
    <t>552,8-R</t>
  </si>
  <si>
    <t>Y200-500 sek trouby</t>
  </si>
  <si>
    <t>-792688541</t>
  </si>
  <si>
    <t>100</t>
  </si>
  <si>
    <t>851371131</t>
  </si>
  <si>
    <t>Montáž potrubí z trub litinových hrdlových s integrovaným těsněním otevřený výkop DN 300</t>
  </si>
  <si>
    <t>1018597562</t>
  </si>
  <si>
    <t>0,5*23</t>
  </si>
  <si>
    <t>0,32*1</t>
  </si>
  <si>
    <t>1,44*1</t>
  </si>
  <si>
    <t>1,54*2</t>
  </si>
  <si>
    <t>1,75*1</t>
  </si>
  <si>
    <t>1,78*1</t>
  </si>
  <si>
    <t>1,81*1</t>
  </si>
  <si>
    <t>2,49*1</t>
  </si>
  <si>
    <t>815,3</t>
  </si>
  <si>
    <t>101</t>
  </si>
  <si>
    <t>851321392</t>
  </si>
  <si>
    <t>Příplatek za krácení litinové trouby DN/OD 300</t>
  </si>
  <si>
    <t>-1815702515</t>
  </si>
  <si>
    <t>"seky" 23+1+1+2+1+1+1+1</t>
  </si>
  <si>
    <t>102</t>
  </si>
  <si>
    <t>552,9-R</t>
  </si>
  <si>
    <t>Y300-320 sek trouby</t>
  </si>
  <si>
    <t>-714242574</t>
  </si>
  <si>
    <t>103</t>
  </si>
  <si>
    <t>552,10-R</t>
  </si>
  <si>
    <t>Y300-500 sek trouby</t>
  </si>
  <si>
    <t>616064438</t>
  </si>
  <si>
    <t>23*1,01</t>
  </si>
  <si>
    <t>104</t>
  </si>
  <si>
    <t>552,11-R</t>
  </si>
  <si>
    <t>Y300-1440 sek trouby</t>
  </si>
  <si>
    <t>-2111291402</t>
  </si>
  <si>
    <t>105</t>
  </si>
  <si>
    <t>552,12-R</t>
  </si>
  <si>
    <t>Y300-1540 sek trouby</t>
  </si>
  <si>
    <t>976864293</t>
  </si>
  <si>
    <t>106</t>
  </si>
  <si>
    <t>552,13-R</t>
  </si>
  <si>
    <t>Y300-1750 sek trouby</t>
  </si>
  <si>
    <t>-1839116465</t>
  </si>
  <si>
    <t>107</t>
  </si>
  <si>
    <t>552,14-R</t>
  </si>
  <si>
    <t>Y300-1780 sek trouby</t>
  </si>
  <si>
    <t>-1828241408</t>
  </si>
  <si>
    <t>108</t>
  </si>
  <si>
    <t>552,15-R</t>
  </si>
  <si>
    <t>Y300-1810 sek trouby</t>
  </si>
  <si>
    <t>1133953895</t>
  </si>
  <si>
    <t>109</t>
  </si>
  <si>
    <t>552,16-R</t>
  </si>
  <si>
    <t>Y300-2490 sek trouby</t>
  </si>
  <si>
    <t>-1086001268</t>
  </si>
  <si>
    <t>110</t>
  </si>
  <si>
    <t>55251010V</t>
  </si>
  <si>
    <t>-1973514224</t>
  </si>
  <si>
    <t>815,3*1,01</t>
  </si>
  <si>
    <t>111</t>
  </si>
  <si>
    <t>552,1-R</t>
  </si>
  <si>
    <t>D+M potrubí z tvárné litiny, spoj TYTON, K9, 6m; uvnitř: vyložení z cementové malty; vně tepelná izolace z polyuretanové pěny s průměrnou objemovou hmotností 80kg/m3 s plášťovou troubkou z PE-HD podle EN 253, zámkový spoj</t>
  </si>
  <si>
    <t>-98911710</t>
  </si>
  <si>
    <t>112</t>
  </si>
  <si>
    <t>851251218</t>
  </si>
  <si>
    <t>Příplatek za montáž zámkových spojků na potrubí a tvarovkách DN 80</t>
  </si>
  <si>
    <t>-1605789302</t>
  </si>
  <si>
    <t>"ŘAD M-1"6,5</t>
  </si>
  <si>
    <t>"ŘAD M-3"9,1</t>
  </si>
  <si>
    <t>"ŘAD M-4"59,5</t>
  </si>
  <si>
    <t>"ŘAD M-5"9,2</t>
  </si>
  <si>
    <t>113</t>
  </si>
  <si>
    <t>DKT.110420</t>
  </si>
  <si>
    <t>těsnící gumový kroužek DN 80 EPDM Sit Plus pro spoj BRS</t>
  </si>
  <si>
    <t>152101134</t>
  </si>
  <si>
    <t xml:space="preserve">ZÁMKOVÝ SPOJ </t>
  </si>
  <si>
    <t>viz popis technická zpráva str. 6</t>
  </si>
  <si>
    <t>potrubí</t>
  </si>
  <si>
    <t>tvarovky</t>
  </si>
  <si>
    <t>20*1,01</t>
  </si>
  <si>
    <t>114</t>
  </si>
  <si>
    <t>55251276</t>
  </si>
  <si>
    <t>manžeta ochranná vodovodního litinového potrubí DN 90</t>
  </si>
  <si>
    <t>1875308368</t>
  </si>
  <si>
    <t>115</t>
  </si>
  <si>
    <t>851261218</t>
  </si>
  <si>
    <t>Příplatek za montáž zámkových spojků na potrubí a tvarovkách DN 100</t>
  </si>
  <si>
    <t>-1073145102</t>
  </si>
  <si>
    <t>116</t>
  </si>
  <si>
    <t>DKT.110430</t>
  </si>
  <si>
    <t>těsnící gumový kroužek DN 100 EPDM Sit Plus pro spoj BRS</t>
  </si>
  <si>
    <t>1227600891</t>
  </si>
  <si>
    <t>6*1,01</t>
  </si>
  <si>
    <t>117</t>
  </si>
  <si>
    <t>55251277</t>
  </si>
  <si>
    <t>manžeta ochranná vodovodního litinového potrubí DN 110</t>
  </si>
  <si>
    <t>2131843349</t>
  </si>
  <si>
    <t>118</t>
  </si>
  <si>
    <t>851321218</t>
  </si>
  <si>
    <t>Příplatek za montáž zámkových spojků na potrubí a tvarovkách DN 150</t>
  </si>
  <si>
    <t>-1521241170</t>
  </si>
  <si>
    <t>119</t>
  </si>
  <si>
    <t>DKT.110450</t>
  </si>
  <si>
    <t>těsnící gumový kroužek DN 150 EPDM Sit Plus pro spoj BRS</t>
  </si>
  <si>
    <t>-1021955020</t>
  </si>
  <si>
    <t>120</t>
  </si>
  <si>
    <t>55251279</t>
  </si>
  <si>
    <t>manžeta ochranná vodovodního litinového potrubí DN 160</t>
  </si>
  <si>
    <t>-913497665</t>
  </si>
  <si>
    <t>121</t>
  </si>
  <si>
    <t>851322218</t>
  </si>
  <si>
    <t>Příplatek za montáž zámkových spojků na potrubí a tvarovkách DN 200</t>
  </si>
  <si>
    <t>926801119</t>
  </si>
  <si>
    <t>0,5*2</t>
  </si>
  <si>
    <t>122</t>
  </si>
  <si>
    <t>55291033</t>
  </si>
  <si>
    <t>kroužek těsnící gumový TYTON-SIT-PLUS DN 200 pro vodovodní potrubí</t>
  </si>
  <si>
    <t>167096048</t>
  </si>
  <si>
    <t>123</t>
  </si>
  <si>
    <t>55251185</t>
  </si>
  <si>
    <t>manžeta ochranná vodovodního litinového potrubí DN 210</t>
  </si>
  <si>
    <t>-1195662234</t>
  </si>
  <si>
    <t>124</t>
  </si>
  <si>
    <t>851323218</t>
  </si>
  <si>
    <t>Příplatek za montáž zámkových spojků na potrubí a tvarovkách DN 300</t>
  </si>
  <si>
    <t>882869786</t>
  </si>
  <si>
    <t>"Řad M" 922,5+15</t>
  </si>
  <si>
    <t>125</t>
  </si>
  <si>
    <t>DKT.110480</t>
  </si>
  <si>
    <t>těsnící gumový kroužek DN 300 EPDM Sit Plus pro spoj BRS</t>
  </si>
  <si>
    <t>-255192044</t>
  </si>
  <si>
    <t>166</t>
  </si>
  <si>
    <t>219*1,01</t>
  </si>
  <si>
    <t>126</t>
  </si>
  <si>
    <t>55251285</t>
  </si>
  <si>
    <t>manžeta ochranná vodovodního litinového potrubí DN 310</t>
  </si>
  <si>
    <t>1503309098</t>
  </si>
  <si>
    <t>127</t>
  </si>
  <si>
    <t>110380</t>
  </si>
  <si>
    <t>D+M těsnící gumový kroužek DN 350 EPDM Sit Plus pro spoj BRS vč. ochranné manžety</t>
  </si>
  <si>
    <t>-1894383211</t>
  </si>
  <si>
    <t>128</t>
  </si>
  <si>
    <t>857241131</t>
  </si>
  <si>
    <t>Montáž litinových tvarovek jednoosých hrdlových otevřený výkop s integrovaným těsněním DN 80</t>
  </si>
  <si>
    <t>2015016221</t>
  </si>
  <si>
    <t>2+2</t>
  </si>
  <si>
    <t>129</t>
  </si>
  <si>
    <t>55253940</t>
  </si>
  <si>
    <t>koleno hrdlové z tvárné litiny,práškový epoxid tl 250µm MMK-kus DN 80-45°</t>
  </si>
  <si>
    <t>240172248</t>
  </si>
  <si>
    <t>130</t>
  </si>
  <si>
    <t>55253646</t>
  </si>
  <si>
    <t>přesuvka hrdlová litinová práškový epoxid tl 250µm se šroubovým spojem U-kus DN 80</t>
  </si>
  <si>
    <t>47157709</t>
  </si>
  <si>
    <t>131</t>
  </si>
  <si>
    <t>857242122</t>
  </si>
  <si>
    <t>Montáž litinových tvarovek jednoosých přírubových otevřený výkop DN 80</t>
  </si>
  <si>
    <t>512297815</t>
  </si>
  <si>
    <t>3+1+18+1</t>
  </si>
  <si>
    <t>132</t>
  </si>
  <si>
    <t>55253892</t>
  </si>
  <si>
    <t>tvarovka přírubová s hrdlem z tvárné litiny,práškový epoxid tl 250µm EU-kus dl 130mm DN 80</t>
  </si>
  <si>
    <t>-2040830768</t>
  </si>
  <si>
    <t>3*1,01</t>
  </si>
  <si>
    <t>133</t>
  </si>
  <si>
    <t>55253489</t>
  </si>
  <si>
    <t>tvarovka přírubová litinová s hladkým koncem,práškový epoxid tl 250µm F-kus DN 80</t>
  </si>
  <si>
    <t>9406194</t>
  </si>
  <si>
    <t>134</t>
  </si>
  <si>
    <t>55254047</t>
  </si>
  <si>
    <t>koleno 90° s patkou přírubové litinové vodovodní N-kus PN10/40 DN 80</t>
  </si>
  <si>
    <t>894619545</t>
  </si>
  <si>
    <t>18*1,01</t>
  </si>
  <si>
    <t>135</t>
  </si>
  <si>
    <t>55254026</t>
  </si>
  <si>
    <t>koleno přírubové z tvárné litiny,práškový epoxid tl 250µm Q-kus DN 80-90°</t>
  </si>
  <si>
    <t>350624892</t>
  </si>
  <si>
    <t>136</t>
  </si>
  <si>
    <t>852242122</t>
  </si>
  <si>
    <t>Montáž potrubí z trub litinových tlakových přírubových délky do 1 m otevřený výkop DN 80</t>
  </si>
  <si>
    <t>137658171</t>
  </si>
  <si>
    <t>18+2+4+12+1+1+1+1+(1+1)</t>
  </si>
  <si>
    <t>137</t>
  </si>
  <si>
    <t>55253235</t>
  </si>
  <si>
    <t>tvarovka přírubová litinová vodovodní PN10/16 DN 80 dl 200mm</t>
  </si>
  <si>
    <t>-176397599</t>
  </si>
  <si>
    <t>138</t>
  </si>
  <si>
    <t>55253236</t>
  </si>
  <si>
    <t>tvarovka přírubová litinová vodovodní PN10/16 DN 80 dl 250mm</t>
  </si>
  <si>
    <t>1049289076</t>
  </si>
  <si>
    <t>139</t>
  </si>
  <si>
    <t>55253237</t>
  </si>
  <si>
    <t>tvarovka přírubová litinová vodovodní PN10/16 DN 80 dl 300mm</t>
  </si>
  <si>
    <t>718601932</t>
  </si>
  <si>
    <t>140</t>
  </si>
  <si>
    <t>55253238</t>
  </si>
  <si>
    <t>tvarovka přírubová litinová vodovodní PN10/16 DN 80 dl 350mm</t>
  </si>
  <si>
    <t>786430931</t>
  </si>
  <si>
    <t>141</t>
  </si>
  <si>
    <t>55253239</t>
  </si>
  <si>
    <t>tvarovka přírubová litinová vodovodní PN10/16 DN 80 dl 400mm</t>
  </si>
  <si>
    <t>979103371</t>
  </si>
  <si>
    <t>12*1,01</t>
  </si>
  <si>
    <t>142</t>
  </si>
  <si>
    <t>55253240</t>
  </si>
  <si>
    <t>trouba přírubová litinová vodovodní  PN10/16 DN 80 dl 450mm</t>
  </si>
  <si>
    <t>-2028338424</t>
  </si>
  <si>
    <t>143</t>
  </si>
  <si>
    <t>55253241</t>
  </si>
  <si>
    <t>tvarovka přírubová litinová vodovodní PN10/16 DN 80 dl 500mm</t>
  </si>
  <si>
    <t>-1814707434</t>
  </si>
  <si>
    <t>144</t>
  </si>
  <si>
    <t>55253244</t>
  </si>
  <si>
    <t>tvarovka přírubová litinová vodovodní PN10/16 DN 80 dl 700mm</t>
  </si>
  <si>
    <t>2022077219</t>
  </si>
  <si>
    <t>145</t>
  </si>
  <si>
    <t>55253247</t>
  </si>
  <si>
    <t>tvarovka přírubová litinová vodovodní PN10/16 DN 80 dl 1000mm</t>
  </si>
  <si>
    <t>711460792</t>
  </si>
  <si>
    <t>146</t>
  </si>
  <si>
    <t>1914863668</t>
  </si>
  <si>
    <t>147</t>
  </si>
  <si>
    <t>857243131</t>
  </si>
  <si>
    <t>Montáž litinových tvarovek odbočných hrdlových otevřený výkop s integrovaným těsněním DN 80</t>
  </si>
  <si>
    <t>-24420384</t>
  </si>
  <si>
    <t>148</t>
  </si>
  <si>
    <t>55253740</t>
  </si>
  <si>
    <t>tvarovka hrdlová s přírubovou odbočkou z tvárné litiny,práškový epoxid tl 250µm MMA-kus DN 80/80</t>
  </si>
  <si>
    <t>-1619495625</t>
  </si>
  <si>
    <t>149</t>
  </si>
  <si>
    <t>857244122</t>
  </si>
  <si>
    <t>Montáž litinových tvarovek odbočných přírubových otevřený výkop DN 80</t>
  </si>
  <si>
    <t>2006852845</t>
  </si>
  <si>
    <t>150</t>
  </si>
  <si>
    <t>55253510</t>
  </si>
  <si>
    <t>tvarovka přírubová litinová vodovodní s přírubovou odbočkou PN10/40 T-kus DN 80/80</t>
  </si>
  <si>
    <t>905791605</t>
  </si>
  <si>
    <t>151</t>
  </si>
  <si>
    <t>857261131</t>
  </si>
  <si>
    <t>Montáž litinových tvarovek jednoosých hrdlových otevřený výkop s integrovaným těsněním DN 100</t>
  </si>
  <si>
    <t>66111200</t>
  </si>
  <si>
    <t>152</t>
  </si>
  <si>
    <t>55253647</t>
  </si>
  <si>
    <t>přesuvka hrdlová litinová práškový epoxid tl 250µm se šroubovým spojem U-kus DN 100</t>
  </si>
  <si>
    <t>1500903175</t>
  </si>
  <si>
    <t>153</t>
  </si>
  <si>
    <t>857262122</t>
  </si>
  <si>
    <t>Montáž litinových tvarovek jednoosých přírubových otevřený výkop DN 100</t>
  </si>
  <si>
    <t>-1579771344</t>
  </si>
  <si>
    <t>154</t>
  </si>
  <si>
    <t>55253893</t>
  </si>
  <si>
    <t>tvarovka přírubová s hrdlem z tvárné litiny,práškový epoxid tl 250µm EU-kus dl 130mm DN 100</t>
  </si>
  <si>
    <t>-285362055</t>
  </si>
  <si>
    <t>155</t>
  </si>
  <si>
    <t>857264122</t>
  </si>
  <si>
    <t>Montáž litinových tvarovek odbočných přírubových otevřený výkop DN 100</t>
  </si>
  <si>
    <t>-558829421</t>
  </si>
  <si>
    <t>156</t>
  </si>
  <si>
    <t>55253515</t>
  </si>
  <si>
    <t>tvarovka přírubová litinová s přírubovou odbočkou,práškový epoxid tl 250µm T-kus DN 100/80</t>
  </si>
  <si>
    <t>1908827718</t>
  </si>
  <si>
    <t>157</t>
  </si>
  <si>
    <t>857311131</t>
  </si>
  <si>
    <t>Montáž litinových tvarovek jednoosých hrdlových otevřený výkop s integrovaným těsněním DN 150</t>
  </si>
  <si>
    <t>-315855692</t>
  </si>
  <si>
    <t>158</t>
  </si>
  <si>
    <t>55253649</t>
  </si>
  <si>
    <t>přesuvka hrdlová litinová práškový epoxid tl 250µm se šroubovým spojem U-kus DN 150</t>
  </si>
  <si>
    <t>-1454195130</t>
  </si>
  <si>
    <t>159</t>
  </si>
  <si>
    <t>857312122</t>
  </si>
  <si>
    <t>Montáž litinových tvarovek jednoosých přírubových otevřený výkop DN 150</t>
  </si>
  <si>
    <t>464176059</t>
  </si>
  <si>
    <t>160</t>
  </si>
  <si>
    <t>55253895</t>
  </si>
  <si>
    <t>tvarovka přírubová s hrdlem z tvárné litiny,práškový epoxid tl 250µm EU-kus dl 135mm DN 150</t>
  </si>
  <si>
    <t>1438705537</t>
  </si>
  <si>
    <t>161</t>
  </si>
  <si>
    <t>857314122</t>
  </si>
  <si>
    <t>Montáž litinových tvarovek odbočných přírubových otevřený výkop DN 150</t>
  </si>
  <si>
    <t>-460035894</t>
  </si>
  <si>
    <t>162</t>
  </si>
  <si>
    <t>55253527</t>
  </si>
  <si>
    <t>tvarovka přírubová litinová s přírubovou odbočkou,práškový epoxid tl 250µm T-kus DN 150/80</t>
  </si>
  <si>
    <t>-1927144173</t>
  </si>
  <si>
    <t>163</t>
  </si>
  <si>
    <t>857351131</t>
  </si>
  <si>
    <t>Montáž litinových tvarovek jednoosých hrdlových otevřený výkop s integrovaným těsněním DN 200</t>
  </si>
  <si>
    <t>-638294997</t>
  </si>
  <si>
    <t>164</t>
  </si>
  <si>
    <t>55253650</t>
  </si>
  <si>
    <t>přesuvka hrdlová litinová práškový epoxid tl 250µm se šroubovým spojem U-kus DN 200</t>
  </si>
  <si>
    <t>1428931232</t>
  </si>
  <si>
    <t>165</t>
  </si>
  <si>
    <t>857352122</t>
  </si>
  <si>
    <t>Montáž litinových tvarovek jednoosých přírubových otevřený výkop DN 200</t>
  </si>
  <si>
    <t>-544842507</t>
  </si>
  <si>
    <t>1+1</t>
  </si>
  <si>
    <t>55253896</t>
  </si>
  <si>
    <t>tvarovka přírubová s hrdlem z tvárné litiny,práškový epoxid tl 250µm EU-kus dl 140mm DN 200</t>
  </si>
  <si>
    <t>-524164640</t>
  </si>
  <si>
    <t>167</t>
  </si>
  <si>
    <t>55253493</t>
  </si>
  <si>
    <t>tvarovka přírubová litinová s hladkým koncem,práškový epoxid tl 250µm F-kus DN 200</t>
  </si>
  <si>
    <t>1545842448</t>
  </si>
  <si>
    <t>168</t>
  </si>
  <si>
    <t>857353131</t>
  </si>
  <si>
    <t>Montáž litinových tvarovek odbočných hrdlových otevřený výkop s integrovaným těsněním DN 200</t>
  </si>
  <si>
    <t>-1680416994</t>
  </si>
  <si>
    <t>169</t>
  </si>
  <si>
    <t>55253763</t>
  </si>
  <si>
    <t>tvarovka hrdlová s přírubovou odbočkou z tvárné litiny,práškový epoxid tl 250µm MMA-kus DN 200/80</t>
  </si>
  <si>
    <t>486815499</t>
  </si>
  <si>
    <t>170</t>
  </si>
  <si>
    <t>857354122</t>
  </si>
  <si>
    <t>Montáž litinových tvarovek odbočných přírubových otevřený výkop DN 200</t>
  </si>
  <si>
    <t>615637491</t>
  </si>
  <si>
    <t>171</t>
  </si>
  <si>
    <t>55253532</t>
  </si>
  <si>
    <t>tvarovka přírubová litinová s přírubovou odbočkou,práškový epoxid tl 250µm T-kus DN 200/80</t>
  </si>
  <si>
    <t>89202124</t>
  </si>
  <si>
    <t>172</t>
  </si>
  <si>
    <t>857371131</t>
  </si>
  <si>
    <t>Montáž litinových tvarovek jednoosých hrdlových otevřený výkop s integrovaným těsněním DN 300</t>
  </si>
  <si>
    <t>2058491429</t>
  </si>
  <si>
    <t>14+1+5+1</t>
  </si>
  <si>
    <t>173</t>
  </si>
  <si>
    <t>55253910</t>
  </si>
  <si>
    <t>koleno hrdlové z tvárné litiny,práškový epoxid tl 250µm MMK-kus DN 300-11,25°</t>
  </si>
  <si>
    <t>820314594</t>
  </si>
  <si>
    <t>14*1,01</t>
  </si>
  <si>
    <t>174</t>
  </si>
  <si>
    <t>55253934</t>
  </si>
  <si>
    <t>koleno hrdlové z tvárné litiny,práškový epoxid tl 250µm MMK-kus DN 300-30°</t>
  </si>
  <si>
    <t>-1970002913</t>
  </si>
  <si>
    <t>175</t>
  </si>
  <si>
    <t>55253946</t>
  </si>
  <si>
    <t>koleno hrdlové z tvárné litiny,práškový epoxid tl 250µm MMK-kus DN 300-45°</t>
  </si>
  <si>
    <t>-1850168928</t>
  </si>
  <si>
    <t>5*1,01</t>
  </si>
  <si>
    <t>176</t>
  </si>
  <si>
    <t>55253652</t>
  </si>
  <si>
    <t>přesuvka hrdlová litinová práškový epoxid tl 250µm se šroubovým spojem U-kus DN 300</t>
  </si>
  <si>
    <t>1680780148</t>
  </si>
  <si>
    <t>177</t>
  </si>
  <si>
    <t>857372122</t>
  </si>
  <si>
    <t>Montáž litinových tvarovek jednoosých přírubových otevřený výkop DN 300</t>
  </si>
  <si>
    <t>-115896260</t>
  </si>
  <si>
    <t>11+5+2</t>
  </si>
  <si>
    <t>178</t>
  </si>
  <si>
    <t>55253898</t>
  </si>
  <si>
    <t>tvarovka přírubová s hrdlem z tvárné litiny,práškový epoxid tl 250µm EU-kus dl 150mm DN 300</t>
  </si>
  <si>
    <t>-816188808</t>
  </si>
  <si>
    <t>11*1,01</t>
  </si>
  <si>
    <t>179</t>
  </si>
  <si>
    <t>55253495</t>
  </si>
  <si>
    <t>tvarovka přírubová litinová s hladkým koncem,práškový epoxid tl 250µm F-kus DN 300</t>
  </si>
  <si>
    <t>1268194763</t>
  </si>
  <si>
    <t>180</t>
  </si>
  <si>
    <t>55253630</t>
  </si>
  <si>
    <t>přechod přírubový,práškový epoxid tl 250µm FFR-kus litinový DN 300/200</t>
  </si>
  <si>
    <t>-242890877</t>
  </si>
  <si>
    <t>181</t>
  </si>
  <si>
    <t>857373131</t>
  </si>
  <si>
    <t>Montáž litinových tvarovek odbočných hrdlových otevřený výkop s integrovaným těsněním DN 300</t>
  </si>
  <si>
    <t>-269826303</t>
  </si>
  <si>
    <t>7+1</t>
  </si>
  <si>
    <t>182</t>
  </si>
  <si>
    <t>55253775</t>
  </si>
  <si>
    <t>tvarovka hrdlová s přírubovou odbočkou z tvárné litiny,práškový epoxid tl 250µm MMA-kus DN 300/80</t>
  </si>
  <si>
    <t>-809809583</t>
  </si>
  <si>
    <t>7*1,01</t>
  </si>
  <si>
    <t>183</t>
  </si>
  <si>
    <t>55253776</t>
  </si>
  <si>
    <t>tvarovka hrdlová s přírubovou odbočkou z tvárné litiny,práškový epoxid tl 250µm MMA-kus DN 300/100</t>
  </si>
  <si>
    <t>518889478</t>
  </si>
  <si>
    <t>184</t>
  </si>
  <si>
    <t>857374122</t>
  </si>
  <si>
    <t>Montáž litinových tvarovek odbočných přírubových otevřený výkop DN 300</t>
  </si>
  <si>
    <t>-395941137</t>
  </si>
  <si>
    <t>12+1+3+1</t>
  </si>
  <si>
    <t>55253545</t>
  </si>
  <si>
    <t>tvarovka přírubová litinová s přírubovou odbočkou,práškový epoxid tl 250µm T-kus DN 300/80</t>
  </si>
  <si>
    <t>-1620184368</t>
  </si>
  <si>
    <t>186</t>
  </si>
  <si>
    <t>55253546</t>
  </si>
  <si>
    <t>tvarovka přírubová litinová s přírubovou odbočkou,práškový epoxid tl 250µm T-kus DN 300/100</t>
  </si>
  <si>
    <t>717209610</t>
  </si>
  <si>
    <t>187</t>
  </si>
  <si>
    <t>55253547</t>
  </si>
  <si>
    <t>tvarovka přírubová litinová s přírubovou odbočkou,práškový epoxid tl 250µm T-kus DN 300/150</t>
  </si>
  <si>
    <t>-708166290</t>
  </si>
  <si>
    <t>188</t>
  </si>
  <si>
    <t>55253550</t>
  </si>
  <si>
    <t>tvarovka přírubová litinová s přírubovou odbočkou,práškový epoxid tl 250µm T-kus DN 300/300</t>
  </si>
  <si>
    <t>368279293</t>
  </si>
  <si>
    <t>189</t>
  </si>
  <si>
    <t>857382122</t>
  </si>
  <si>
    <t>Montáž litinových tvarovek jednoosých přírubových otevřený výkop DN 350</t>
  </si>
  <si>
    <t>416311971</t>
  </si>
  <si>
    <t>"TLT potrubí</t>
  </si>
  <si>
    <t>190</t>
  </si>
  <si>
    <t>552,18-R</t>
  </si>
  <si>
    <t>tvarovka přírubová s hrdlem z tvárné litiny,práškový epoxid tl 250µm EU-kus dl 155mm DN 350</t>
  </si>
  <si>
    <t>-1187369205</t>
  </si>
  <si>
    <t>191</t>
  </si>
  <si>
    <t>552,17-R</t>
  </si>
  <si>
    <t>přechod přírubový,práškový epoxid tl 250µm FFR-kus litinový dl 300mm DN 350/300</t>
  </si>
  <si>
    <t>-747838630</t>
  </si>
  <si>
    <t>192</t>
  </si>
  <si>
    <t>891241112</t>
  </si>
  <si>
    <t>Montáž vodovodních šoupátek otevřený výkop DN 80</t>
  </si>
  <si>
    <t>-940369788</t>
  </si>
  <si>
    <t>193</t>
  </si>
  <si>
    <t>42221323</t>
  </si>
  <si>
    <t>šoupátko pitná voda litina GGG 50 dlouhá stavební dl PN10/16 DN 80x280mm</t>
  </si>
  <si>
    <t>-542804543</t>
  </si>
  <si>
    <t>21*1,01</t>
  </si>
  <si>
    <t>194</t>
  </si>
  <si>
    <t>42291067R</t>
  </si>
  <si>
    <t>souprava zemní  teleskopická pro šoupátka DN 65-80mm Rd 0,9-1,15m</t>
  </si>
  <si>
    <t>1574581195</t>
  </si>
  <si>
    <t>1,01*1,01</t>
  </si>
  <si>
    <t>195</t>
  </si>
  <si>
    <t>42291079R</t>
  </si>
  <si>
    <t>souprava zemní teleskopická pro šoupátka DN 65-80mm Rd 1,3-1,8m</t>
  </si>
  <si>
    <t>-1783257847</t>
  </si>
  <si>
    <t>19*1,01</t>
  </si>
  <si>
    <t>196</t>
  </si>
  <si>
    <t>42291088R</t>
  </si>
  <si>
    <t>souprava zemní teleskopická pro šoupátka DN 80 Rd 2,0-2,5m</t>
  </si>
  <si>
    <t>1302798463</t>
  </si>
  <si>
    <t>197</t>
  </si>
  <si>
    <t>891247111</t>
  </si>
  <si>
    <t>Montáž hydrantů podzemních DN 80, vč. obsypu perlitem a obalením geotextílií</t>
  </si>
  <si>
    <t>-418240700</t>
  </si>
  <si>
    <t>1+1+16+5</t>
  </si>
  <si>
    <t>198</t>
  </si>
  <si>
    <t>22450,1-R</t>
  </si>
  <si>
    <t>drenáž pro hydrant</t>
  </si>
  <si>
    <t>-1244884810</t>
  </si>
  <si>
    <t>199</t>
  </si>
  <si>
    <t>42273592</t>
  </si>
  <si>
    <t>hydrant podzemní DN 80 PN 16 dvojitý uzávěr s koulí krycí v 1000mm</t>
  </si>
  <si>
    <t>1860634387</t>
  </si>
  <si>
    <t>200</t>
  </si>
  <si>
    <t>42273593</t>
  </si>
  <si>
    <t>hydrant podzemní DN 80 PN 16 dvojitý uzávěr s koulí krycí v 1250mm</t>
  </si>
  <si>
    <t>-595606358</t>
  </si>
  <si>
    <t>201</t>
  </si>
  <si>
    <t>42273591</t>
  </si>
  <si>
    <t>hydrant podzemní DN 80 PN 16 jednoduchý uzávěr krycí v 1500mm</t>
  </si>
  <si>
    <t>-306801677</t>
  </si>
  <si>
    <t>16*1,01</t>
  </si>
  <si>
    <t>16,16*1,05 'Přepočtené koeficientem množství</t>
  </si>
  <si>
    <t>202</t>
  </si>
  <si>
    <t>42273594</t>
  </si>
  <si>
    <t>hydrant podzemní DN 80 PN 16 dvojitý uzávěr s koulí krycí v 1500mm</t>
  </si>
  <si>
    <t>-98811426</t>
  </si>
  <si>
    <t>203</t>
  </si>
  <si>
    <t>891247211</t>
  </si>
  <si>
    <t>Montáž hydrantů nadzemních DN 80</t>
  </si>
  <si>
    <t>-1535967922</t>
  </si>
  <si>
    <t>204</t>
  </si>
  <si>
    <t>42273682</t>
  </si>
  <si>
    <t>hydrant nadzemní DN 80 tvárná litina dvojitý uzávěr s koulí krycí v 1500mm</t>
  </si>
  <si>
    <t>-1886942752</t>
  </si>
  <si>
    <t>205</t>
  </si>
  <si>
    <t>21450,2-R</t>
  </si>
  <si>
    <t>1812436766</t>
  </si>
  <si>
    <t>206</t>
  </si>
  <si>
    <t>891261112</t>
  </si>
  <si>
    <t>Montáž vodovodních šoupátek otevřený výkop DN 100</t>
  </si>
  <si>
    <t>451573300</t>
  </si>
  <si>
    <t>207</t>
  </si>
  <si>
    <t>42221324</t>
  </si>
  <si>
    <t>šoupátko pitná voda litina GGG 50 dlouhá stavební dl PN10/16 DN 100x300mm</t>
  </si>
  <si>
    <t>1484771325</t>
  </si>
  <si>
    <t>208</t>
  </si>
  <si>
    <t>42291080R1</t>
  </si>
  <si>
    <t>souprava zemní teleskopická pro šoupátka DN 100-150m Rd 1,3-1,8m</t>
  </si>
  <si>
    <t>1110519869</t>
  </si>
  <si>
    <t>209</t>
  </si>
  <si>
    <t>891311112</t>
  </si>
  <si>
    <t>Montáž vodovodních šoupátek otevřený výkop DN 150</t>
  </si>
  <si>
    <t>943339623</t>
  </si>
  <si>
    <t>210</t>
  </si>
  <si>
    <t>42221326</t>
  </si>
  <si>
    <t>šoupátko pitná voda litina GGG 50 dlouhá stavební dl PN10/16 DN 150x350mm</t>
  </si>
  <si>
    <t>-1832029353</t>
  </si>
  <si>
    <t>211</t>
  </si>
  <si>
    <t>42291080R</t>
  </si>
  <si>
    <t>786679810</t>
  </si>
  <si>
    <t>212</t>
  </si>
  <si>
    <t>891351112</t>
  </si>
  <si>
    <t>Montáž vodovodních šoupátek otevřený výkop DN 200</t>
  </si>
  <si>
    <t>-1292775330</t>
  </si>
  <si>
    <t>213</t>
  </si>
  <si>
    <t>42221327</t>
  </si>
  <si>
    <t>šoupátko pitná voda litina GGG 50 dlouhá stavební dl PN10/16 DN 200x400mm</t>
  </si>
  <si>
    <t>1825300865</t>
  </si>
  <si>
    <t>214</t>
  </si>
  <si>
    <t>42291081</t>
  </si>
  <si>
    <t>souprava zemní teleskopická pro šoupátka DN 200mm Rd 1,3-1,8m</t>
  </si>
  <si>
    <t>1465407853</t>
  </si>
  <si>
    <t>215</t>
  </si>
  <si>
    <t>891371112</t>
  </si>
  <si>
    <t>Montáž vodovodních šoupátek otevřený výkop DN 300</t>
  </si>
  <si>
    <t>1147167829</t>
  </si>
  <si>
    <t>216</t>
  </si>
  <si>
    <t>42221329</t>
  </si>
  <si>
    <t>šoupátko pitná voda litina GGG 50 dlouhá stavební dl PN10/16 DN 300x500mm</t>
  </si>
  <si>
    <t>117508556</t>
  </si>
  <si>
    <t>217</t>
  </si>
  <si>
    <t>42291082R</t>
  </si>
  <si>
    <t>souprava zemní teleskopická pro šoupátka DN 250-300mm Rd 1,3-1,8m</t>
  </si>
  <si>
    <t>-598975801</t>
  </si>
  <si>
    <t>218</t>
  </si>
  <si>
    <t>899401112</t>
  </si>
  <si>
    <t>Osazení poklopů litinových šoupátkových, vč. podkladové desky</t>
  </si>
  <si>
    <t>1056536069</t>
  </si>
  <si>
    <t>219</t>
  </si>
  <si>
    <t>42291352</t>
  </si>
  <si>
    <t>poklop litinový šoupátkový pro zemní soupravy osazení do terénu a do vozovky</t>
  </si>
  <si>
    <t>-214917981</t>
  </si>
  <si>
    <t>220</t>
  </si>
  <si>
    <t>422,5b-R</t>
  </si>
  <si>
    <t>podkladová deska universální</t>
  </si>
  <si>
    <t>-1065956886</t>
  </si>
  <si>
    <t>221</t>
  </si>
  <si>
    <t>899401113</t>
  </si>
  <si>
    <t>Osazení poklopů litinových hydrantových, vč. podkladové desky</t>
  </si>
  <si>
    <t>668594853</t>
  </si>
  <si>
    <t>222</t>
  </si>
  <si>
    <t>42291452</t>
  </si>
  <si>
    <t>poklop litinový hydrantový DN 80</t>
  </si>
  <si>
    <t>-991144958</t>
  </si>
  <si>
    <t>223</t>
  </si>
  <si>
    <t>422,5-R</t>
  </si>
  <si>
    <t>-685893058</t>
  </si>
  <si>
    <t>224</t>
  </si>
  <si>
    <t>899713100R</t>
  </si>
  <si>
    <t>Orientační markery</t>
  </si>
  <si>
    <t>-37903092</t>
  </si>
  <si>
    <t>225</t>
  </si>
  <si>
    <t>899713111</t>
  </si>
  <si>
    <t>Orientační tabulky  na sloupku betonovém nebo ocelovémm  v.č. šroubů a čísel</t>
  </si>
  <si>
    <t>244507240</t>
  </si>
  <si>
    <t>226</t>
  </si>
  <si>
    <t>899721111R</t>
  </si>
  <si>
    <t>Signalizační vodič DN do 150 mm na potrubí Cu 4 mm2</t>
  </si>
  <si>
    <t>1870597624</t>
  </si>
  <si>
    <t>2405</t>
  </si>
  <si>
    <t>227</t>
  </si>
  <si>
    <t>899722113</t>
  </si>
  <si>
    <t xml:space="preserve">Krytí potrubí z plastů výstražnou fólií z PVC 34cm s nápisem "Pozor vodovod" </t>
  </si>
  <si>
    <t>-931665249</t>
  </si>
  <si>
    <t>1043</t>
  </si>
  <si>
    <t>228</t>
  </si>
  <si>
    <t>820230202</t>
  </si>
  <si>
    <t>spojovací materiál pro přírubové spoje - šouby nerez, podložky, mosaz matky</t>
  </si>
  <si>
    <t>kpl</t>
  </si>
  <si>
    <t>1813637529</t>
  </si>
  <si>
    <t>8,1</t>
  </si>
  <si>
    <t>Náhradní zásobování</t>
  </si>
  <si>
    <t>229</t>
  </si>
  <si>
    <t>871161141</t>
  </si>
  <si>
    <t>Montáž potrubí z PE100 SDR 11 otevřený výkop svařovaných na tupo D 32 x 3,0 mm</t>
  </si>
  <si>
    <t>197818782</t>
  </si>
  <si>
    <t>HDPE potrubí</t>
  </si>
  <si>
    <t>"přípojky NZ-2" 12,6</t>
  </si>
  <si>
    <t>230</t>
  </si>
  <si>
    <t>28613170</t>
  </si>
  <si>
    <t>trubka vodovodní PE100 SDR11 se signalizační vrstvou 32x3,0mm</t>
  </si>
  <si>
    <t>1825472559</t>
  </si>
  <si>
    <t>12,6*1,015</t>
  </si>
  <si>
    <t>231</t>
  </si>
  <si>
    <t>319,1-R</t>
  </si>
  <si>
    <t>spojka ISIFLO T110 - 32x1", přechodka ze závitového na bezzávitový spoj potrubí</t>
  </si>
  <si>
    <t>1387151188</t>
  </si>
  <si>
    <t>7*1,015</t>
  </si>
  <si>
    <t>232</t>
  </si>
  <si>
    <t>319,2-R</t>
  </si>
  <si>
    <t>spojka ISIFLO spojka T110 spec. - 34x1", přechodka ze závitového na bezzávitový spoj potrubí</t>
  </si>
  <si>
    <t>-695285004</t>
  </si>
  <si>
    <t>233</t>
  </si>
  <si>
    <t>319,3-R</t>
  </si>
  <si>
    <t>ISIFLO koleno T121 - 32x1", koleno 90°- přechod ze závitového na bezzávitový spoj potrubí</t>
  </si>
  <si>
    <t>852623917</t>
  </si>
  <si>
    <t>234</t>
  </si>
  <si>
    <t>319,4-R</t>
  </si>
  <si>
    <t>ISIFLO spojka č. 18.1 - 1", vsuvka jednoznačná 1"</t>
  </si>
  <si>
    <t>-2114351962</t>
  </si>
  <si>
    <t>235</t>
  </si>
  <si>
    <t>319,5-R</t>
  </si>
  <si>
    <t>ISIFLO spojka č. 18.1 - 1 1/4", vsuvka jednoznačná 1 1/4"</t>
  </si>
  <si>
    <t>1343355513</t>
  </si>
  <si>
    <t>236</t>
  </si>
  <si>
    <t>871171141</t>
  </si>
  <si>
    <t>Montáž potrubí z PE100 SDR 11 otevřený výkop svařovaných na tupo D 40 x 3,7 mm</t>
  </si>
  <si>
    <t>-188344943</t>
  </si>
  <si>
    <t>"přípojky NZ-2" 4</t>
  </si>
  <si>
    <t>237</t>
  </si>
  <si>
    <t>28613171</t>
  </si>
  <si>
    <t>trubka vodovodní PE100 SDR11 se signalizační vrstvou 40x3,7mm</t>
  </si>
  <si>
    <t>-722756964</t>
  </si>
  <si>
    <t>4*1,015</t>
  </si>
  <si>
    <t>4,06*1,05 'Přepočtené koeficientem množství</t>
  </si>
  <si>
    <t>238</t>
  </si>
  <si>
    <t>319,17-R</t>
  </si>
  <si>
    <t>spojka ISIFLO T110 - 40x1 1/4", přechodka ze závitového na bezzávitový spoj potrubí</t>
  </si>
  <si>
    <t>390183215</t>
  </si>
  <si>
    <t>1*1,015</t>
  </si>
  <si>
    <t>239</t>
  </si>
  <si>
    <t>319,18-R</t>
  </si>
  <si>
    <t>spojka ISIFLO spojka T110 spec. - 42x1 1/4", přechodka ze závitového na bezzávitový spoj potrubí</t>
  </si>
  <si>
    <t>-1846603169</t>
  </si>
  <si>
    <t>240</t>
  </si>
  <si>
    <t>319,19-R</t>
  </si>
  <si>
    <t>ISIFLO koleno T121 - 40x1 1/4", koleno 90°- přechod ze závitového na bezzávitový spoj potrubí</t>
  </si>
  <si>
    <t>-590957159</t>
  </si>
  <si>
    <t>241</t>
  </si>
  <si>
    <t>871211141</t>
  </si>
  <si>
    <t>Montáž potrubí z PE100 SDR 11 otevřený výkop svařovaných na tupo D 63 x 5,8 mm</t>
  </si>
  <si>
    <t>922704981</t>
  </si>
  <si>
    <t>"Řad NZ-2" 61,4</t>
  </si>
  <si>
    <t xml:space="preserve">"přípojky NZ-1" 1,8 </t>
  </si>
  <si>
    <t>242</t>
  </si>
  <si>
    <t>28613173</t>
  </si>
  <si>
    <t>trubka vodovodní PE100 SDR11 se signalizační vrstvou 63x5,8mm</t>
  </si>
  <si>
    <t>-881074067</t>
  </si>
  <si>
    <t>63,2*1,015</t>
  </si>
  <si>
    <t>243</t>
  </si>
  <si>
    <t>319,8-R</t>
  </si>
  <si>
    <t>spojka ISIFLO T110 - 63x2", přechodka ze závitového na bezzávitový spoj potrubí</t>
  </si>
  <si>
    <t>114860582</t>
  </si>
  <si>
    <t>244</t>
  </si>
  <si>
    <t>319,9-R</t>
  </si>
  <si>
    <t>spojka ISIFLO spojka T100 - 63/63", spojka pro bezzávitové spojení potrubí</t>
  </si>
  <si>
    <t>-1575354052</t>
  </si>
  <si>
    <t>2*1,015</t>
  </si>
  <si>
    <t>245</t>
  </si>
  <si>
    <t>319,10-R</t>
  </si>
  <si>
    <t>ISIFLO T spojka T125 - 63/63", T spojka pro bezzávitové spojení potrubí</t>
  </si>
  <si>
    <t>325655682</t>
  </si>
  <si>
    <t>246</t>
  </si>
  <si>
    <t>319,11-R</t>
  </si>
  <si>
    <t>ISIFLO koleno T121 - 63x2", koleno 90°- přechod ze závitového na bezzávitový spoj potrubí</t>
  </si>
  <si>
    <t>905045013</t>
  </si>
  <si>
    <t>247</t>
  </si>
  <si>
    <t>319,12-R</t>
  </si>
  <si>
    <t>ISIFLO koleno T120 - 63/63, koleno 90°</t>
  </si>
  <si>
    <t>-1728792934</t>
  </si>
  <si>
    <t>248</t>
  </si>
  <si>
    <t>319,13-R</t>
  </si>
  <si>
    <t>ISIFLO zátka T145 - 63, zaslepení provizorního řadu</t>
  </si>
  <si>
    <t>1557709845</t>
  </si>
  <si>
    <t>249</t>
  </si>
  <si>
    <t>319,14-R</t>
  </si>
  <si>
    <t>ISIFLO spojka č. 18.1 - 2", vsuvka jednoznačná 2"</t>
  </si>
  <si>
    <t>1650052833</t>
  </si>
  <si>
    <t>250</t>
  </si>
  <si>
    <t>871351142</t>
  </si>
  <si>
    <t>Montáž potrubí z PE100 SDR 11 otevřený výkop svařovaných na tupo D 225 x 20,5 mm</t>
  </si>
  <si>
    <t>-908922561</t>
  </si>
  <si>
    <t>"Řad NZ-1" 19,4</t>
  </si>
  <si>
    <t>251</t>
  </si>
  <si>
    <t>28613401</t>
  </si>
  <si>
    <t>potrubí kanalizační tlakové PE100 SDR11 tyče 12m se signalizační vrstvou 225x20,5mm</t>
  </si>
  <si>
    <t>-1625725946</t>
  </si>
  <si>
    <t>19,4*1,015</t>
  </si>
  <si>
    <t>252</t>
  </si>
  <si>
    <t>-583920479</t>
  </si>
  <si>
    <t>"Řad NZ-1" 1</t>
  </si>
  <si>
    <t>253</t>
  </si>
  <si>
    <t>552,20-R</t>
  </si>
  <si>
    <t>tvarovka přírubová litinová s přírubovou odbočkou,práškový epoxid tl 250µm T-kus DN 200/50</t>
  </si>
  <si>
    <t>2014445884</t>
  </si>
  <si>
    <t>254</t>
  </si>
  <si>
    <t>-353288009</t>
  </si>
  <si>
    <t xml:space="preserve">"Řad NZ-1" 2+2 </t>
  </si>
  <si>
    <t>255</t>
  </si>
  <si>
    <t>-327786087</t>
  </si>
  <si>
    <t>256</t>
  </si>
  <si>
    <t>552,19-R2</t>
  </si>
  <si>
    <t>přechod přírubový,práškový epoxid tl 250µm FFR-kus litinový  DN 350/300</t>
  </si>
  <si>
    <t>-1808691769</t>
  </si>
  <si>
    <t>257</t>
  </si>
  <si>
    <t>891249111</t>
  </si>
  <si>
    <t>Montáž navrtávacích pasů na potrubí z jakýchkoli trub do DN 80</t>
  </si>
  <si>
    <t>-539336233</t>
  </si>
  <si>
    <t>"Řad NZ-2" 1+7+1</t>
  </si>
  <si>
    <t>258</t>
  </si>
  <si>
    <t>42271411r</t>
  </si>
  <si>
    <t>pás navrtávací z tvárné litiny DN 65, pro litinové a ocelové potrubí, se závitovým výstupem 1",5/4",6/4",2"</t>
  </si>
  <si>
    <t>611550809</t>
  </si>
  <si>
    <t>(7+1)*1,01</t>
  </si>
  <si>
    <t>259</t>
  </si>
  <si>
    <t>422,1-R</t>
  </si>
  <si>
    <t>pás navrtávací z tvárné litiny DN 65mm, rozsah (76-83), odbočky 1",5/4",6/4",2" se závitovým výstupem</t>
  </si>
  <si>
    <t>-558635098</t>
  </si>
  <si>
    <t>260</t>
  </si>
  <si>
    <t>891369111</t>
  </si>
  <si>
    <t>Montáž navrtávacích pasů na potrubí z jakýchkoli trub do DN 250</t>
  </si>
  <si>
    <t>732789674</t>
  </si>
  <si>
    <t>261</t>
  </si>
  <si>
    <t>82325050</t>
  </si>
  <si>
    <t>pás navrtávací z tvárné litiny DN 225mm, rozsah (273-275), odbočky 1",5/4",6/4",2"</t>
  </si>
  <si>
    <t>-1111969107</t>
  </si>
  <si>
    <t>262</t>
  </si>
  <si>
    <t>891211112</t>
  </si>
  <si>
    <t>Montáž vodovodních šoupátek otevřený výkop DN 50</t>
  </si>
  <si>
    <t>1985101381</t>
  </si>
  <si>
    <t>263</t>
  </si>
  <si>
    <t>42221230</t>
  </si>
  <si>
    <t>šoupě přírubové vodovodní dlouhá stavební dl DN 50 PN10-16</t>
  </si>
  <si>
    <t>937973194</t>
  </si>
  <si>
    <t>264</t>
  </si>
  <si>
    <t>286,2-R2</t>
  </si>
  <si>
    <t>D+M točivá příruba DN 200</t>
  </si>
  <si>
    <t>1146270824</t>
  </si>
  <si>
    <t>265</t>
  </si>
  <si>
    <t>319,6-R</t>
  </si>
  <si>
    <t>Kulový ventil 1", uzavírací armatura</t>
  </si>
  <si>
    <t>1768515053</t>
  </si>
  <si>
    <t>266</t>
  </si>
  <si>
    <t>319,7-R</t>
  </si>
  <si>
    <t>Kulový ventil 1 1/4", uzavírací armatura</t>
  </si>
  <si>
    <t>-1287777992</t>
  </si>
  <si>
    <t>267</t>
  </si>
  <si>
    <t>319,15-R</t>
  </si>
  <si>
    <t>Kulový ventil 2", uzavírací armatura</t>
  </si>
  <si>
    <t>-728231893</t>
  </si>
  <si>
    <t>268</t>
  </si>
  <si>
    <t>319,16-R</t>
  </si>
  <si>
    <t>Vzdušníkový ventil 2", odvzdušňovací armatura</t>
  </si>
  <si>
    <t>21530571</t>
  </si>
  <si>
    <t>269</t>
  </si>
  <si>
    <t>877351102</t>
  </si>
  <si>
    <t>Montáž elektrospojek na vodovodním potrubí z PE trub d 225</t>
  </si>
  <si>
    <t>702727144</t>
  </si>
  <si>
    <t>TVAROVKY - PE100 SDR11</t>
  </si>
  <si>
    <t>"Řad NZ-1"  17+4+2+2+5</t>
  </si>
  <si>
    <t>270</t>
  </si>
  <si>
    <t>28615981</t>
  </si>
  <si>
    <t>elektrospojka SDR11 PE 100 PN16 D 225mm</t>
  </si>
  <si>
    <t>1946656106</t>
  </si>
  <si>
    <t>17*1,015</t>
  </si>
  <si>
    <t>271</t>
  </si>
  <si>
    <t>28653142</t>
  </si>
  <si>
    <t>nákružek lemový PE 100 SDR11 225mm</t>
  </si>
  <si>
    <t>-555620779</t>
  </si>
  <si>
    <t>272</t>
  </si>
  <si>
    <t>286,1-R</t>
  </si>
  <si>
    <t>oblouk 30° SDR11 PE 100 PN16 D 225mm</t>
  </si>
  <si>
    <t>-297124464</t>
  </si>
  <si>
    <t>273</t>
  </si>
  <si>
    <t>28614904</t>
  </si>
  <si>
    <t>oblouk 45° SDR11 PE 100 RC PN16 D 225mm</t>
  </si>
  <si>
    <t>483501113</t>
  </si>
  <si>
    <t>274</t>
  </si>
  <si>
    <t>28614874</t>
  </si>
  <si>
    <t>oblouk 90° SDR11 PE 100 RC PN16 D 225mm</t>
  </si>
  <si>
    <t>1474563436</t>
  </si>
  <si>
    <t>5*1,015</t>
  </si>
  <si>
    <t>275</t>
  </si>
  <si>
    <t>713463211</t>
  </si>
  <si>
    <t>Montáž izolace tepelné potrubí potrubními pouzdry s Al fólií staženými Al páskou 1x D do 50 mm</t>
  </si>
  <si>
    <t>407133141</t>
  </si>
  <si>
    <t>"Řad NZ-2" 13+4</t>
  </si>
  <si>
    <t>276</t>
  </si>
  <si>
    <t>63154026,1</t>
  </si>
  <si>
    <t>Pouzdro z minerální plsti s polepem hliníkovou folií pro potrubí D=32 mm, délka 1,0 m, tl. izolantu 60 mm, vč. těsnící pásky</t>
  </si>
  <si>
    <t>-1810785303</t>
  </si>
  <si>
    <t>13*1,02 'Přepočtené koeficientem množství</t>
  </si>
  <si>
    <t>277</t>
  </si>
  <si>
    <t>631540262</t>
  </si>
  <si>
    <t>Pouzdro z minerální plsti s polepem hliníkovou folií pro potrubí D=40 mm, délka 1,0 m, tl. izolantu 60 mm, vč. těsnící pásky</t>
  </si>
  <si>
    <t>457732631</t>
  </si>
  <si>
    <t>4*1,02 'Přepočtené koeficientem množství</t>
  </si>
  <si>
    <t>278</t>
  </si>
  <si>
    <t>713463212</t>
  </si>
  <si>
    <t>Montáž izolace tepelné potrubí potrubními pouzdry s Al fólií staženými Al páskou 1x D do 100 mm</t>
  </si>
  <si>
    <t>-1340104460</t>
  </si>
  <si>
    <t>"Řad NZ-1" 2</t>
  </si>
  <si>
    <t>"Řad NZ-2" 61</t>
  </si>
  <si>
    <t>279</t>
  </si>
  <si>
    <t>63154031</t>
  </si>
  <si>
    <t>Pouzdro z minerální plsti s polepem hliníkovou folií pro potrubí D=63 mm, délka 1,0 m, tl. izolantu 60 mm, vč. těsnící pásky</t>
  </si>
  <si>
    <t>-1427938679</t>
  </si>
  <si>
    <t>63*1,02 'Přepočtené koeficientem množství</t>
  </si>
  <si>
    <t>280</t>
  </si>
  <si>
    <t>713463214</t>
  </si>
  <si>
    <t>Montáž izolace tepelné potrubí potrubními pouzdry s Al fólií staženými Al páskou 1x D přes 150 mm</t>
  </si>
  <si>
    <t>-1295706379</t>
  </si>
  <si>
    <t>"Řad NZ-1" 19</t>
  </si>
  <si>
    <t>281</t>
  </si>
  <si>
    <t>631540391</t>
  </si>
  <si>
    <t>Pouzdro z minerální plsti s polepem hliníkovou folií pro potrubí D=225 mm, délka 1,0 m, tl. izolantu 60 mm, vč. těsnící pásky</t>
  </si>
  <si>
    <t>-1898365099</t>
  </si>
  <si>
    <t>19*1,02 'Přepočtené koeficientem množství</t>
  </si>
  <si>
    <t>282</t>
  </si>
  <si>
    <t>-206503773</t>
  </si>
  <si>
    <t>"Řad NZ-1" 0,3*0,5*0,1*4</t>
  </si>
  <si>
    <t>"Řad NZ-2" 0,3*0,5*0,1*33</t>
  </si>
  <si>
    <t>283</t>
  </si>
  <si>
    <t>998263286</t>
  </si>
  <si>
    <t>"Řad NZ-1" 0,16*4</t>
  </si>
  <si>
    <t>"Řad NZ-2" 0,16*33</t>
  </si>
  <si>
    <t>284</t>
  </si>
  <si>
    <t>950,2-R</t>
  </si>
  <si>
    <t>Dodávka + montáž ochranného bednění potrubí, vč. uchycení k pokladu ( oc. pás 50x2 mm, délka 0,4 mm, včetně uchycovací vrutů..37 ks) odstranění</t>
  </si>
  <si>
    <t>1977929772</t>
  </si>
  <si>
    <t>řadu</t>
  </si>
  <si>
    <t>"Řad NZ-1" 3,6*2</t>
  </si>
  <si>
    <t>"Řad NZ-2" 1,35*7</t>
  </si>
  <si>
    <t>přípojek</t>
  </si>
  <si>
    <t>"Řad NZ-2" 0,45*7</t>
  </si>
  <si>
    <t>285</t>
  </si>
  <si>
    <t>950,3-R</t>
  </si>
  <si>
    <t>Provedení vyvěšení přípojek a jejich zabezpečení vedených přes výkop pro vodovod</t>
  </si>
  <si>
    <t>772034813</t>
  </si>
  <si>
    <t>"Řad NZ-2" 1</t>
  </si>
  <si>
    <t>286</t>
  </si>
  <si>
    <t>950,4-R</t>
  </si>
  <si>
    <t>Provedení pomocných výkopových prací, rýha 5,0x1,2x0,7m pro provizorní vodovodní potrubí, vč. zásypu beton. recyklátem a provizorní zapravení asfalt. recyklátem tl.100mm</t>
  </si>
  <si>
    <t>-2058587027</t>
  </si>
  <si>
    <t>"křížení ulice K Náhonu " 5</t>
  </si>
  <si>
    <t>287</t>
  </si>
  <si>
    <t>950,5-R</t>
  </si>
  <si>
    <t>Dodávka + montáž ocelové chráničky pro potrubi D377x6,0, Raci objímky, uzavírací manžety</t>
  </si>
  <si>
    <t>823795058</t>
  </si>
  <si>
    <t>288</t>
  </si>
  <si>
    <t>990,1-R</t>
  </si>
  <si>
    <t>Demontáž náhradního zásobování vodou potrubí do D100, vč. ochranných pouzder, vč. veškerých tvarovek a armatur, vč. odvozu a likvidace, poplatek</t>
  </si>
  <si>
    <t>1972597234</t>
  </si>
  <si>
    <t>"Řad NZ-1" 1,8</t>
  </si>
  <si>
    <t>"Řad NZ-2" 61,4+12,6+4</t>
  </si>
  <si>
    <t>289</t>
  </si>
  <si>
    <t>990,2-R</t>
  </si>
  <si>
    <t>Demontáž náhradního zásobování vodou potrubí do D250, vč. ochranných pouzder, vč. veškerých tvarovek a armatur, vč. odvozu a likvidace, poplatek</t>
  </si>
  <si>
    <t>904204496</t>
  </si>
  <si>
    <t>290</t>
  </si>
  <si>
    <t>990,3-R</t>
  </si>
  <si>
    <t>Demontáž ocelové chráničky, vč. pomocných zemních prací (odkop asfaltového reyckátu tl.100mm a zasypu betonovým recyklátem), vč. odvozu a likvidace</t>
  </si>
  <si>
    <t>1006490837</t>
  </si>
  <si>
    <t>Ostatní konstrukce a práce, bourání</t>
  </si>
  <si>
    <t>291</t>
  </si>
  <si>
    <t>916131213</t>
  </si>
  <si>
    <t>Osazení silničního obrubníku betonového stojatého s boční opěrou do lože z betonu prostého</t>
  </si>
  <si>
    <t>-1398405916</t>
  </si>
  <si>
    <t>dle vytrhání obrubníků, materiál použít stávající</t>
  </si>
  <si>
    <t>292</t>
  </si>
  <si>
    <t>59217031</t>
  </si>
  <si>
    <t>obrubník betonový silniční 1000x150x250mm</t>
  </si>
  <si>
    <t>-109949699</t>
  </si>
  <si>
    <t>12*0,2</t>
  </si>
  <si>
    <t>2,4*1,05 'Přepočtené koeficientem množství</t>
  </si>
  <si>
    <t>293</t>
  </si>
  <si>
    <t>919735111</t>
  </si>
  <si>
    <t>Řezání stávajícího živičného krytu hl do 50 mm</t>
  </si>
  <si>
    <t>-2046197879</t>
  </si>
  <si>
    <t>"Řad M, vč. dokopu pro propojení" (925,8+7,6)*2</t>
  </si>
  <si>
    <t>"Řad M-2" 9,2*2</t>
  </si>
  <si>
    <t>"Řad M-3" 5,4*2</t>
  </si>
  <si>
    <t>"Řad M-5" 2*2</t>
  </si>
  <si>
    <t>"Řad M-7" 10,3*2</t>
  </si>
  <si>
    <t>prořez před živičnou zálivkou</t>
  </si>
  <si>
    <t>294</t>
  </si>
  <si>
    <t>979054451</t>
  </si>
  <si>
    <t>Očištění vybouraných zámkových nebo betonových dlaždic s původním spárováním z kameniva těženého</t>
  </si>
  <si>
    <t>-580292145</t>
  </si>
  <si>
    <t>pouze 80% ....20% dodává nové</t>
  </si>
  <si>
    <t xml:space="preserve">viz odstranění </t>
  </si>
  <si>
    <t>"zámková nebo betonová" 16,94*0,8</t>
  </si>
  <si>
    <t>"vsakovací kostky" 145*0,8</t>
  </si>
  <si>
    <t>295</t>
  </si>
  <si>
    <t>9972216R1</t>
  </si>
  <si>
    <t>Paletizace kostek, dlažby, obrubníků, naložení a složení, potřebé vodorovné přemístění</t>
  </si>
  <si>
    <t>-1725985502</t>
  </si>
  <si>
    <t>"zámková nebo betonová" 13,552*0,29</t>
  </si>
  <si>
    <t>"vsakovací kostky" 116*0,265</t>
  </si>
  <si>
    <t>296</t>
  </si>
  <si>
    <t>997221561</t>
  </si>
  <si>
    <t>Vodorovná doprava suti z kusových materiálů do 1 km</t>
  </si>
  <si>
    <t>-1658490444</t>
  </si>
  <si>
    <t>1255,796</t>
  </si>
  <si>
    <t>"zámková nebo betonová" -13,552*0,29</t>
  </si>
  <si>
    <t>"vsakovací kostky" -116*0,265</t>
  </si>
  <si>
    <t>297</t>
  </si>
  <si>
    <t>997221569</t>
  </si>
  <si>
    <t>Příplatek ZKD 1 km u vodorovné dopravy suti z kusových materiálů</t>
  </si>
  <si>
    <t>-1805670167</t>
  </si>
  <si>
    <t>1221,126*14</t>
  </si>
  <si>
    <t>298</t>
  </si>
  <si>
    <t>202110105</t>
  </si>
  <si>
    <t>-1654108583</t>
  </si>
  <si>
    <t>1221,126-505,581</t>
  </si>
  <si>
    <t>299</t>
  </si>
  <si>
    <t>202110104</t>
  </si>
  <si>
    <t>Poplatek za skládku živice</t>
  </si>
  <si>
    <t>-390681434</t>
  </si>
  <si>
    <t>133,926</t>
  </si>
  <si>
    <t>181,214</t>
  </si>
  <si>
    <t>190,441</t>
  </si>
  <si>
    <t>300</t>
  </si>
  <si>
    <t>998273102</t>
  </si>
  <si>
    <t>Přesun hmot pro trubní vedení z trub litinových otevřený výkop</t>
  </si>
  <si>
    <t>-495160124</t>
  </si>
  <si>
    <t>002 - SO 340 Vodovodní přípojky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</si>
  <si>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</si>
  <si>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</si>
  <si>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</si>
  <si>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771 - Podlahy z dlaždic</t>
  </si>
  <si>
    <t>1898413591</t>
  </si>
  <si>
    <t>stávající štěrková komunikace</t>
  </si>
  <si>
    <t>57,37*1,1</t>
  </si>
  <si>
    <t>(103,53+14,95+4,76)*1,1</t>
  </si>
  <si>
    <t>"rozšíření startovací jámy protlaku" 1,5*1,5*6-1,5*1,1*6</t>
  </si>
  <si>
    <t>stávající dlážděná cesta</t>
  </si>
  <si>
    <t>22,62*1,1</t>
  </si>
  <si>
    <t>"viz frézování" 150,403</t>
  </si>
  <si>
    <t>"č.p.53" 2,288-1,5*1,1</t>
  </si>
  <si>
    <t>113107322</t>
  </si>
  <si>
    <t>Odstranění podkladu z kameniva drceného tl přes 100 do 200 mm strojně pl do 50 m2</t>
  </si>
  <si>
    <t>1727412643</t>
  </si>
  <si>
    <t>(17,58+22,48)*1,1</t>
  </si>
  <si>
    <t>113107332</t>
  </si>
  <si>
    <t>Odstranění podkladu z betonu prostého tl přes 150 do 300 mm strojně pl do 50 m2</t>
  </si>
  <si>
    <t>-1832250006</t>
  </si>
  <si>
    <t>stávající betonové plochy tl.cca 200-300mm</t>
  </si>
  <si>
    <t>Rozebrání dlažeb vozovek ze zámkové dlažby s ložem z kameniva ručně - betonová, zámková dlažba</t>
  </si>
  <si>
    <t>140,8-(103,53+14,95+4,76)*1,1-3,6</t>
  </si>
  <si>
    <t>113106151</t>
  </si>
  <si>
    <t xml:space="preserve">Rozebrání dlažeb vozovek z velkých kostek s ložem z kameniva ručně </t>
  </si>
  <si>
    <t>1581258506</t>
  </si>
  <si>
    <t>113107341</t>
  </si>
  <si>
    <t>Odstranění podkladu živičného tl 50 mm strojně pl do 50 m2</t>
  </si>
  <si>
    <t>-528561436</t>
  </si>
  <si>
    <t>"č.p.53" 2,588-1,5*1,1</t>
  </si>
  <si>
    <t>113107342.1</t>
  </si>
  <si>
    <t>Odstranění podkladu živičného 60 mm strojně pl do 50 m2</t>
  </si>
  <si>
    <t>330596714</t>
  </si>
  <si>
    <t>"č.p.53" 2,888-1,5*1,1</t>
  </si>
  <si>
    <t>113154253.1</t>
  </si>
  <si>
    <t>Frézování živičného krytu tl 50 mm  pl do 1000 m2 s překážkami v trase</t>
  </si>
  <si>
    <t>1461667098</t>
  </si>
  <si>
    <t>stávající asfaltová vozovka</t>
  </si>
  <si>
    <t>136,73*1,1</t>
  </si>
  <si>
    <t xml:space="preserve">rámci rýhy </t>
  </si>
  <si>
    <t>"č.p.53"3,5-1,5*1,1</t>
  </si>
  <si>
    <t>113107324</t>
  </si>
  <si>
    <t>Odstranění podkladu z kameniva drceného tl přes 300 do 400 mm strojně pl do 50 m2</t>
  </si>
  <si>
    <t>1205684141</t>
  </si>
  <si>
    <t>před finálním zapravení v rámci projektu</t>
  </si>
  <si>
    <t>2,288</t>
  </si>
  <si>
    <t>63,36+15,84</t>
  </si>
  <si>
    <t>"chodníkový" 2+2+5+5+1,5+1,5+3+2+3,5+1,5+1,5+1,5+2,5+1,5+1,5+1,5+1,5+5+1,5+1,5+5+3,5+2+1,5+1,5+1,5+2+1+4,5</t>
  </si>
  <si>
    <t>"silniční " 3+4,5+1,5+1,5+1,5+4,5+1,5+1,5+1,5+1,5+1,5+1,5+3,5+1,5+1,5+1,5+1,5+1,5+1,5+1,5+1,5+1,5+1,5+1,5+1,5+1,5+1,5+1,5+1,5+1,5+1,5+1,5+1,5+1,5+1,5</t>
  </si>
  <si>
    <t>1,5+1</t>
  </si>
  <si>
    <t>"č.p.2 až 10" (2+1+1+1+2+2+1+2+1)*1,1</t>
  </si>
  <si>
    <t>"č.p.11 až 23" (1+2+1+1+1+1+1+1+1+1+1+1+1)*1,1</t>
  </si>
  <si>
    <t>"č.p.25 až 40" (1+1+1+1+1+2+1+1+1+1+2)*1,1</t>
  </si>
  <si>
    <t>"č.p.41 až 53,a 71" (2+2+1+1+1+1+1+1)*1,1</t>
  </si>
  <si>
    <t>363299320</t>
  </si>
  <si>
    <t>"č.p.2 až 10" (2+2+2+3+2+2+2+2+2)*1,1</t>
  </si>
  <si>
    <t>"č.p.11 až 23" (2+2+2+2+2+2+2+2+2+2+2+1+2)*1,1</t>
  </si>
  <si>
    <t>"č.p.25 až 40" (5+4+4+2+3+5+3+3+2+3+2)*1,1</t>
  </si>
  <si>
    <t>"č.p.41 až 53,a 71" (2+2+2+1+2+1+2+3+3+3+3)*1,1</t>
  </si>
  <si>
    <t>530183796</t>
  </si>
  <si>
    <t>"č.p.2 až 10" (2+2+2+3+2+2+2+2+2)*2</t>
  </si>
  <si>
    <t>"č.p.11 až 23" (2+2+2+2+2+2+2+2+2+2+2+1+2)*2</t>
  </si>
  <si>
    <t>"č.p.25 až 40" (5+4+4+2+3+5+3+3+2+3+2)*2</t>
  </si>
  <si>
    <t>"č.p.41 až 53,a 71" (2+2+2+1+2+1+2+3+3+3+3)*2</t>
  </si>
  <si>
    <t>1839233776</t>
  </si>
  <si>
    <t>-249075967</t>
  </si>
  <si>
    <t>208*2</t>
  </si>
  <si>
    <t>-95981899</t>
  </si>
  <si>
    <t>121112003</t>
  </si>
  <si>
    <t>Sejmutí ornice tl vrstvy do 200 mm ručně</t>
  </si>
  <si>
    <t>-300101702</t>
  </si>
  <si>
    <t>"dle vyspravení v rámci tohoto projetku, viz TZ-B.</t>
  </si>
  <si>
    <t>82,6</t>
  </si>
  <si>
    <t>139001101.1</t>
  </si>
  <si>
    <t>-1336913119</t>
  </si>
  <si>
    <t>665,272</t>
  </si>
  <si>
    <t>132154205</t>
  </si>
  <si>
    <t>Hloubení zapažených rýh š do 2000 mm v hornině třídy těžitelnosti I skupiny 1 a 2 objem do 1000 m3 VČETNĚ svislého přemístění do 4, započtena lepivost</t>
  </si>
  <si>
    <t>1344730189</t>
  </si>
  <si>
    <t>136,73*1,1*(1,8-0,4)</t>
  </si>
  <si>
    <t xml:space="preserve">dlažební kostky, tl.350mm, odebráno v rámci přípravných prací </t>
  </si>
  <si>
    <t>22,62*1,1*(1,8-0,35)</t>
  </si>
  <si>
    <t>(103,53+14,95+4,76)*1,1*(1,8-0,35)</t>
  </si>
  <si>
    <t>"rozšíření startovací jámy protlaku" 1,5*1,5*(2-0,35)*6-1,5*1,1*(1,8-0,35)*6</t>
  </si>
  <si>
    <t xml:space="preserve">beton. plocha, tl.400mm, odebráno v rámci přípravných prací </t>
  </si>
  <si>
    <t>22,48*1,1*(1,8-0,4)</t>
  </si>
  <si>
    <t xml:space="preserve">štěrková komunikace, tl.300mm, odebráno v rámci přípravných prací </t>
  </si>
  <si>
    <t>57,37*1,1*(1,8-0,3)</t>
  </si>
  <si>
    <t>45,38*1,1*(1,8-0,1)</t>
  </si>
  <si>
    <t>665,272*0,35</t>
  </si>
  <si>
    <t>132254205</t>
  </si>
  <si>
    <t>Hloubení zapažených rýh š do 2000 mm v hornině třídy těžitelnosti I skupiny 3 objem do 1000 m3 VČETNĚ svislého přemístění do 4, započtena lepivost</t>
  </si>
  <si>
    <t>461154387</t>
  </si>
  <si>
    <t>665,272*0,45</t>
  </si>
  <si>
    <t>132354205</t>
  </si>
  <si>
    <t>Hloubení zapažených rýh š do 2000 mm v hornině třídy těžitelnosti II skupiny 4 objem do 1000 m3 VČETNĚ svislého přemístění do 4, započtena lepivost</t>
  </si>
  <si>
    <t>1384703710</t>
  </si>
  <si>
    <t>665,272*0,2</t>
  </si>
  <si>
    <t>139751101</t>
  </si>
  <si>
    <t>Vykopávky v uzavřených prostorech v hornině třídy těžitelnosti I, skupiny 1 až 3 ručně  VČETNĚ svislého přemístění do 3, započtena lepivost a vodorovného přemístění do 50 m, naložení na auto</t>
  </si>
  <si>
    <t>CS ÚRS 2020 02</t>
  </si>
  <si>
    <t>-293028286</t>
  </si>
  <si>
    <t>uvnitř objektu</t>
  </si>
  <si>
    <t>"č.p.3" 2,2*1,9*1</t>
  </si>
  <si>
    <t>141721212</t>
  </si>
  <si>
    <t>Řízený zemní protlak délky do 50 m hl do 6 m se zatažením potrubí průměru vrtu přes 90 do 110 mm v hornině třídy těžitelnosti I a II skupiny 1 až 4</t>
  </si>
  <si>
    <t>634558804</t>
  </si>
  <si>
    <t>protlačení chráničky</t>
  </si>
  <si>
    <t>"č.p.15" 1,8</t>
  </si>
  <si>
    <t>"č.p.16" 1,7</t>
  </si>
  <si>
    <t>"č.p.21" 9,6</t>
  </si>
  <si>
    <t>"č.p.26" 1,1</t>
  </si>
  <si>
    <t>"č.p.49" 8,3</t>
  </si>
  <si>
    <t>"č.p.50" 9,4</t>
  </si>
  <si>
    <t>28613129</t>
  </si>
  <si>
    <t>potrubí vodovodní PE100 PN 10 SDR17 6m 12m 100m 90x5,4mm</t>
  </si>
  <si>
    <t>1151914768</t>
  </si>
  <si>
    <t>31,9*1,1</t>
  </si>
  <si>
    <t>délky dle jednotlivých povrchů</t>
  </si>
  <si>
    <t>otevřený výkop, mimo objekt</t>
  </si>
  <si>
    <t>(136,73+22,62+103,53+14,95+4,76+22,48+57,37+45,38)*1,8*2</t>
  </si>
  <si>
    <t>162751117.1</t>
  </si>
  <si>
    <t>1235272768</t>
  </si>
  <si>
    <t>0,1*82,6</t>
  </si>
  <si>
    <t>4,18</t>
  </si>
  <si>
    <t>162751119.1</t>
  </si>
  <si>
    <t>-1942844846</t>
  </si>
  <si>
    <t>544,657*5</t>
  </si>
  <si>
    <t>1522048932</t>
  </si>
  <si>
    <t>884604180</t>
  </si>
  <si>
    <t>133,054*5</t>
  </si>
  <si>
    <t>-214319509</t>
  </si>
  <si>
    <t>232,845</t>
  </si>
  <si>
    <t>299,372</t>
  </si>
  <si>
    <t>133,054</t>
  </si>
  <si>
    <t>-1864792979</t>
  </si>
  <si>
    <t>8,26</t>
  </si>
  <si>
    <t>232,845*0,9</t>
  </si>
  <si>
    <t>299,372*0,7</t>
  </si>
  <si>
    <t>4,18*0,7</t>
  </si>
  <si>
    <t>-177810379</t>
  </si>
  <si>
    <t>232,845*0,1</t>
  </si>
  <si>
    <t>299,372*0,3</t>
  </si>
  <si>
    <t>4,18*0,3</t>
  </si>
  <si>
    <t>133,054*1</t>
  </si>
  <si>
    <t>232,845+299,372+133,054</t>
  </si>
  <si>
    <t>-176,441</t>
  </si>
  <si>
    <t>-44,86</t>
  </si>
  <si>
    <t>151,041*0,4</t>
  </si>
  <si>
    <t>dosyp v betonové dlažbě, kostky</t>
  </si>
  <si>
    <t>(139,164+24,882)*0,35</t>
  </si>
  <si>
    <t>dosyp v štěrkové komunikaci</t>
  </si>
  <si>
    <t>63,107*0,3</t>
  </si>
  <si>
    <t>dosyp v beton. ploše</t>
  </si>
  <si>
    <t>44,066*0,4</t>
  </si>
  <si>
    <t>174151102</t>
  </si>
  <si>
    <t>Zásyp v uzavřených prostorech sypaninou se zhutněním</t>
  </si>
  <si>
    <t>-109833998</t>
  </si>
  <si>
    <t>-1,2*0,9*0,9</t>
  </si>
  <si>
    <t>58981144.1</t>
  </si>
  <si>
    <t>344495516</t>
  </si>
  <si>
    <t>zásyp otevřený výkop</t>
  </si>
  <si>
    <t>598,36</t>
  </si>
  <si>
    <t>-45,38*1,1*(1,8-0,1-0,4-0,1)</t>
  </si>
  <si>
    <t>zásyp v uzavřených prostorech</t>
  </si>
  <si>
    <t>3,208</t>
  </si>
  <si>
    <t>541,666*1,1*1,05*1,8</t>
  </si>
  <si>
    <t>-1977310243</t>
  </si>
  <si>
    <t>45,38*1,1*(1,8-0,1-0,4-0,1)</t>
  </si>
  <si>
    <t>59,902*1,6</t>
  </si>
  <si>
    <t>-2102801531</t>
  </si>
  <si>
    <t>541,666*1,1*1,05</t>
  </si>
  <si>
    <t>59,902</t>
  </si>
  <si>
    <t>179,441*1,1*1,05</t>
  </si>
  <si>
    <t>626098410</t>
  </si>
  <si>
    <t>901,04</t>
  </si>
  <si>
    <t>1877091885</t>
  </si>
  <si>
    <t>(136,73+22,62+103,53+14,95+4,76+22,48+57,37+45,38)*1,1*0,4</t>
  </si>
  <si>
    <t>1563934223</t>
  </si>
  <si>
    <t>179,441*1,1*1,05*1,8</t>
  </si>
  <si>
    <t>181311103</t>
  </si>
  <si>
    <t>Rozprostření ornice tl vrstvy do 200 mm v rovině nebo ve svahu do 1:5 ručně</t>
  </si>
  <si>
    <t>170813210</t>
  </si>
  <si>
    <t>"vyspravení v rámci tohoto projetku, viz TZ-B.</t>
  </si>
  <si>
    <t>-76881600</t>
  </si>
  <si>
    <t>0,1*82,6*1,6</t>
  </si>
  <si>
    <t>-589235941</t>
  </si>
  <si>
    <t>1612818719</t>
  </si>
  <si>
    <t>82,6*0,03*1,05</t>
  </si>
  <si>
    <t>-203459982</t>
  </si>
  <si>
    <t>(136,73+22,62+103,53+14,95+4,76+22,48+57,37+45,38)*1,1</t>
  </si>
  <si>
    <t>"č.p.3, VŠ" 2,2*1,9</t>
  </si>
  <si>
    <t>271532212</t>
  </si>
  <si>
    <t>Podsyp pod základové konstrukce se zhutněním z hrubého kameniva frakce 16 až 32 mm</t>
  </si>
  <si>
    <t>-172205009</t>
  </si>
  <si>
    <t>vyspravení podlahy</t>
  </si>
  <si>
    <t>"č.p.3" 2,2*1,9*0,15</t>
  </si>
  <si>
    <t>167111101</t>
  </si>
  <si>
    <t>Nakládání výkopku z hornin třídy těžitelnosti I skupiny 1 až 3 ručně</t>
  </si>
  <si>
    <t>-101217514</t>
  </si>
  <si>
    <t>0,627</t>
  </si>
  <si>
    <t>162211201</t>
  </si>
  <si>
    <t>Vodorovné přemístění do 10 m nošením výkopku z horniny třídy těžitelnosti I skupiny 1 až 3</t>
  </si>
  <si>
    <t>1895361027</t>
  </si>
  <si>
    <t>162211209</t>
  </si>
  <si>
    <t>Příplatek k vodorovnému přemístění nošením za každých dalších 10 m nošení výkopku z horniny třídy těžitelnosti I skupiny 1 až 3</t>
  </si>
  <si>
    <t>2090856917</t>
  </si>
  <si>
    <t>273313511</t>
  </si>
  <si>
    <t>Základové desky z betonu tř. C 12/15 X0</t>
  </si>
  <si>
    <t>-466109751</t>
  </si>
  <si>
    <t>"č.p.3 VŠ" 1,4*1,1*0,1</t>
  </si>
  <si>
    <t>380311751</t>
  </si>
  <si>
    <t xml:space="preserve">Kompletní konstrukce ČOV, nádrží, vodojemů nebo kanálů z betonu prostého tř. C 20/25 tl 150 mm </t>
  </si>
  <si>
    <t>-1655501228</t>
  </si>
  <si>
    <t>"VŠ spádový" 1,2*0,6*0,04</t>
  </si>
  <si>
    <t>380326122</t>
  </si>
  <si>
    <t>Kompletní konstrukce ČOV, nádrží ze ŽB se zvýšenými nároky na prostředí tř. C 25/30 XC2 tl 300 mm</t>
  </si>
  <si>
    <t>1879874002</t>
  </si>
  <si>
    <t>"VŠ" 1,5*0,9*0,65-1,2*0,6*0,5</t>
  </si>
  <si>
    <t>380356211</t>
  </si>
  <si>
    <t>Bednění kompletních konstrukcí ČOV, nádrží nebo vodojemů ploch rovinných zřízení</t>
  </si>
  <si>
    <t>940009814</t>
  </si>
  <si>
    <t xml:space="preserve">"VŠ" </t>
  </si>
  <si>
    <t>2*(1,5+0,9)*0,65</t>
  </si>
  <si>
    <t>2*(1,2+0,6)*0,5</t>
  </si>
  <si>
    <t>380356212</t>
  </si>
  <si>
    <t>Bednění kompletních konstrukcí ČOV, nádrží nebo vodojemů ploch rovinných odstranění</t>
  </si>
  <si>
    <t>-1656351803</t>
  </si>
  <si>
    <t>380361011</t>
  </si>
  <si>
    <t>Výztuž kompletních konstrukcí ČOV, nádrží nebo vodojemů ze svařovaných sítí KARI</t>
  </si>
  <si>
    <t>-36560294</t>
  </si>
  <si>
    <t>2*(1,5+0,9)*0,65*6,5*1,1/1000*2</t>
  </si>
  <si>
    <t>1,5*0,9*6,5*1,1/1000*2</t>
  </si>
  <si>
    <t>Bourání stávajícího potrubí z trub litinových do DN 150</t>
  </si>
  <si>
    <t>"DN100" 3</t>
  </si>
  <si>
    <t>"DN150" 14,7</t>
  </si>
  <si>
    <t>961044111R</t>
  </si>
  <si>
    <t>Bourání konstrukcí, podlah a mazanin z betonu  prostého</t>
  </si>
  <si>
    <t>2113812126</t>
  </si>
  <si>
    <t>"odhad skladba" podlahová deska+mazanina+podkladní beton</t>
  </si>
  <si>
    <t>2,2*1,9*0,3</t>
  </si>
  <si>
    <t>971042241</t>
  </si>
  <si>
    <t>Vybourání otvorů v betonových příčkách a zdech pl do 0,0225 m2 tl do 300 mm</t>
  </si>
  <si>
    <t>656561399</t>
  </si>
  <si>
    <t>prostup šachtou</t>
  </si>
  <si>
    <t>971042251</t>
  </si>
  <si>
    <t>Vybourání otvorů v betonových příčkách a zdech pl do 0,0225 m2 tl do 450 mm</t>
  </si>
  <si>
    <t>1168647715</t>
  </si>
  <si>
    <t>prostup základem nebo stěnou</t>
  </si>
  <si>
    <t>871211811</t>
  </si>
  <si>
    <t>Bourání stávajícího potrubí z polyetylenu D 50 mm</t>
  </si>
  <si>
    <t>-2126957246</t>
  </si>
  <si>
    <t>odpočet LT potrubí</t>
  </si>
  <si>
    <t>345,95-3-14,7</t>
  </si>
  <si>
    <t>788441660</t>
  </si>
  <si>
    <t>zbytkový beton ve výkop</t>
  </si>
  <si>
    <t>3,9</t>
  </si>
  <si>
    <t>Vnitrostaveništní doprava suti a vybouraných hmot pro budovy v do 6 m ručně, s vodorovným přemístěním do 50 m</t>
  </si>
  <si>
    <t>-529936986</t>
  </si>
  <si>
    <t>12,974</t>
  </si>
  <si>
    <t>1659101360</t>
  </si>
  <si>
    <t>-1335070523</t>
  </si>
  <si>
    <t>12,974*14</t>
  </si>
  <si>
    <t>-340879989</t>
  </si>
  <si>
    <t>484030749</t>
  </si>
  <si>
    <t>(136,73+22,62+103,53+14,95+4,76+22,48+57,37+45,38)*1,1*0,1</t>
  </si>
  <si>
    <t>167151101</t>
  </si>
  <si>
    <t xml:space="preserve">Nakládání výkopku z hornin třídy těžitelnosti I, skupiny 1 až 3 do 100 m3 </t>
  </si>
  <si>
    <t>1676531424</t>
  </si>
  <si>
    <t>44,86</t>
  </si>
  <si>
    <t>2035916594</t>
  </si>
  <si>
    <t>1765295329</t>
  </si>
  <si>
    <t>2,588</t>
  </si>
  <si>
    <t>-1268090407</t>
  </si>
  <si>
    <t>942013437</t>
  </si>
  <si>
    <t>2,888</t>
  </si>
  <si>
    <t>-1834553785</t>
  </si>
  <si>
    <t>1373920005</t>
  </si>
  <si>
    <t>3,5</t>
  </si>
  <si>
    <t>2096245798</t>
  </si>
  <si>
    <t>"plocha dle autocad"</t>
  </si>
  <si>
    <t>-1409672755</t>
  </si>
  <si>
    <t>56487111,1.1</t>
  </si>
  <si>
    <t>696633722</t>
  </si>
  <si>
    <t>72*1,1*0,8</t>
  </si>
  <si>
    <t>287109920</t>
  </si>
  <si>
    <t>"zámková nebo betonová" 140,8</t>
  </si>
  <si>
    <t>59245013.1</t>
  </si>
  <si>
    <t>-238762170</t>
  </si>
  <si>
    <t>140,08*0,2</t>
  </si>
  <si>
    <t>72*1,1*0,2</t>
  </si>
  <si>
    <t>596211121</t>
  </si>
  <si>
    <t>Kladení zámkové dlažby komunikací pro pěší tl 60 mm skupiny B pl do 100 m2, s ložem tl. 40 mm a vyplnění spar včetně dodávky materiálu</t>
  </si>
  <si>
    <t>699851975</t>
  </si>
  <si>
    <t>zapravení v rámci projektu dl TZ-B</t>
  </si>
  <si>
    <t>140,8*0,2</t>
  </si>
  <si>
    <t>59245015</t>
  </si>
  <si>
    <t>dlažba zámková betonová tl.60mm - dle původní</t>
  </si>
  <si>
    <t>-271869084</t>
  </si>
  <si>
    <t>28,16*0,2</t>
  </si>
  <si>
    <t>5,632*1,05 'Přepočtené koeficientem množství</t>
  </si>
  <si>
    <t>Úpravy povrchů, podlahy a osazování výplní</t>
  </si>
  <si>
    <t>600,1-R</t>
  </si>
  <si>
    <t>Doplnění a vyspravení podlahového souvrství dle stávajícího, popř. doplnění hydroizolace, vč. napojení na stávajcí konstrukce, vč. dodávky materiálů a souvisejích úkonů</t>
  </si>
  <si>
    <t>1872777433</t>
  </si>
  <si>
    <t>29286782</t>
  </si>
  <si>
    <t>12,3</t>
  </si>
  <si>
    <t>-2059418173</t>
  </si>
  <si>
    <t>-1109309876</t>
  </si>
  <si>
    <t>12,3*1,01</t>
  </si>
  <si>
    <t>594658078</t>
  </si>
  <si>
    <t>-36155377</t>
  </si>
  <si>
    <t>587172847</t>
  </si>
  <si>
    <t>-160737139</t>
  </si>
  <si>
    <t>122784880</t>
  </si>
  <si>
    <t>1967861789</t>
  </si>
  <si>
    <t>613877506</t>
  </si>
  <si>
    <t>855216146</t>
  </si>
  <si>
    <t>937513200</t>
  </si>
  <si>
    <t>trouba přírubová litinová vodovodní  PN10/16 DN 80 dl 300mm</t>
  </si>
  <si>
    <t>852262122</t>
  </si>
  <si>
    <t>Montáž potrubí z trub litinových tlakových přírubových délky do 1 m otevřený výkop DN 100</t>
  </si>
  <si>
    <t>626214093</t>
  </si>
  <si>
    <t>55253253</t>
  </si>
  <si>
    <t>trouba přírubová litinová vodovodní  PN10/16 DN 100 dl 300mm</t>
  </si>
  <si>
    <t>72564940</t>
  </si>
  <si>
    <t>55253612</t>
  </si>
  <si>
    <t>přechod přírubový,práškový epoxid tl 250µm FFR-kus litinový dl 200mm DN 100/80</t>
  </si>
  <si>
    <t>1508902352</t>
  </si>
  <si>
    <t>552,30-R</t>
  </si>
  <si>
    <t>filtr přírubový litinový,práškový epoxid tl 250µm  DN 100</t>
  </si>
  <si>
    <t>680349758</t>
  </si>
  <si>
    <t>55253618V</t>
  </si>
  <si>
    <t>přechod přírubový,práškový epoxid tl 250µm FFR-kus litinový dl 200mm DN 150/100</t>
  </si>
  <si>
    <t>1721599851</t>
  </si>
  <si>
    <t>552,31-R</t>
  </si>
  <si>
    <t>filtr přírubový litinový,práškový epoxid tl 250µm  DN 150</t>
  </si>
  <si>
    <t>-893356942</t>
  </si>
  <si>
    <t>-1676065778</t>
  </si>
  <si>
    <t>-104519611</t>
  </si>
  <si>
    <t>souprava zemní pro šoupátka DN 100-150m Rd 1,3-1,8m</t>
  </si>
  <si>
    <t>-1666891015</t>
  </si>
  <si>
    <t>(1+1)*1,01</t>
  </si>
  <si>
    <t>-1723998657</t>
  </si>
  <si>
    <t>-571710038</t>
  </si>
  <si>
    <t>-1132094583</t>
  </si>
  <si>
    <t>379,6+2,5</t>
  </si>
  <si>
    <t>potrubí vodovodní PE100 SDR11 se signalizační vrstvou 100m 32x3,0mm</t>
  </si>
  <si>
    <t>382,1*1,015</t>
  </si>
  <si>
    <t>34*1,01</t>
  </si>
  <si>
    <t>319,41-R</t>
  </si>
  <si>
    <t>spojka ISIFLO T123 - 32x32</t>
  </si>
  <si>
    <t>552020113</t>
  </si>
  <si>
    <t>3*1,015</t>
  </si>
  <si>
    <t>319,30-R</t>
  </si>
  <si>
    <t>redukce mosazná s trubkovým závitem 1"x 3/4" (DN25xDN20)</t>
  </si>
  <si>
    <t>-914839838</t>
  </si>
  <si>
    <t>35*1,015</t>
  </si>
  <si>
    <t>319,31-R</t>
  </si>
  <si>
    <t>redukce mosazná s trubkovým závitem 11/4 x 1" (DN32xDN25)</t>
  </si>
  <si>
    <t>-1801639178</t>
  </si>
  <si>
    <t>9*1,015</t>
  </si>
  <si>
    <t>98,15</t>
  </si>
  <si>
    <t>potrubí vodovodní PE100 SDR11 se signalizační vrstvou 100m 40x3,7mm</t>
  </si>
  <si>
    <t>98*1,015</t>
  </si>
  <si>
    <t>319,40-R</t>
  </si>
  <si>
    <t>spojka ISIFLO T120 - 40x40</t>
  </si>
  <si>
    <t>2075898371</t>
  </si>
  <si>
    <t>319,33-R</t>
  </si>
  <si>
    <t>redukce mosazná s trubkovým závitem 11/2 x 1" (DN40xDN25)</t>
  </si>
  <si>
    <t>-693064326</t>
  </si>
  <si>
    <t>871181141</t>
  </si>
  <si>
    <t>Montáž potrubí z PE100 SDR 11 otevřený výkop svařovaných na tupo D 50 x 4,6 mm</t>
  </si>
  <si>
    <t>1244754854</t>
  </si>
  <si>
    <t>15,7</t>
  </si>
  <si>
    <t>28613172</t>
  </si>
  <si>
    <t>potrubí vodovodní PE100 SDR11 se signalizační vrstvou 100m 50x4,6mm</t>
  </si>
  <si>
    <t>479079870</t>
  </si>
  <si>
    <t>15,7*1,015</t>
  </si>
  <si>
    <t>319,34-R</t>
  </si>
  <si>
    <t>spojka ISIFLO T110 - 50x1 1/2", přechodka ze závitového na bezzávitový spoj potrubí</t>
  </si>
  <si>
    <t>-1037118698</t>
  </si>
  <si>
    <t>871241150R</t>
  </si>
  <si>
    <t>Montáž chráničky z PE100 SDR 17 otevřený výkop D 90 x 5,4 mm</t>
  </si>
  <si>
    <t>-1237494884</t>
  </si>
  <si>
    <t>192,1</t>
  </si>
  <si>
    <t>1450130215</t>
  </si>
  <si>
    <t>192,1*1,015</t>
  </si>
  <si>
    <t>1810496024</t>
  </si>
  <si>
    <t>4227141218v</t>
  </si>
  <si>
    <t>pás navrtávací z tvárné litiny DN 80mm, rozsah (88-99), odbočky 1",5/4",6/4",2"</t>
  </si>
  <si>
    <t>1716010576</t>
  </si>
  <si>
    <t>8*1,01</t>
  </si>
  <si>
    <t>891319111</t>
  </si>
  <si>
    <t>Montáž navrtávacích pasů na potrubí z jakýchkoli trub DN 150</t>
  </si>
  <si>
    <t>716893021</t>
  </si>
  <si>
    <t>42271415v</t>
  </si>
  <si>
    <t>pás navrtávací z tvárné litiny DN 150mm, rozsah (168-271), odbočky 1",5/4",6/4",2"</t>
  </si>
  <si>
    <t>179270802</t>
  </si>
  <si>
    <t>891379111</t>
  </si>
  <si>
    <t>Montáž navrtávacích pasů na potrubí z jakýchkoli trub DN 300</t>
  </si>
  <si>
    <t>-406950089</t>
  </si>
  <si>
    <t>30+11+1+1</t>
  </si>
  <si>
    <t>42271418V</t>
  </si>
  <si>
    <t xml:space="preserve">pás navrtávací z tvárné litiny DN 300mm, rozsah (324-327), odbočka + přechod na potrubí 1",5/4",6/4",2" </t>
  </si>
  <si>
    <t>-1617725457</t>
  </si>
  <si>
    <t>43*1,01</t>
  </si>
  <si>
    <t>-2143533714</t>
  </si>
  <si>
    <t>-459906546</t>
  </si>
  <si>
    <t>319,32-R</t>
  </si>
  <si>
    <t>kulový ventil 1 1/2", uzavírací armatura</t>
  </si>
  <si>
    <t>1611825960</t>
  </si>
  <si>
    <t>892,3-R</t>
  </si>
  <si>
    <t xml:space="preserve">Dodávka + montáž vodoměrné sestavy Městských standardů Brna pro vodovodní síť, (kulový ventil, uklidňovací kusy, spojky, redukce, vodoměr DN20) </t>
  </si>
  <si>
    <t>soubor</t>
  </si>
  <si>
    <t>-670987462</t>
  </si>
  <si>
    <t>"č.p. 3 VŠ" 1</t>
  </si>
  <si>
    <t>899401111</t>
  </si>
  <si>
    <t>Osazení poklopů litinových ventilových</t>
  </si>
  <si>
    <t>190960668</t>
  </si>
  <si>
    <t>42291402</t>
  </si>
  <si>
    <t>poklop litinový ventilový</t>
  </si>
  <si>
    <t>692326053</t>
  </si>
  <si>
    <t>422,5b-R2</t>
  </si>
  <si>
    <t>podkladová deska ventilová</t>
  </si>
  <si>
    <t>-1970020811</t>
  </si>
  <si>
    <t>"Přípojka č.19" 10,0</t>
  </si>
  <si>
    <t>"Přípojka č.26" 11,5</t>
  </si>
  <si>
    <t>"Přípojka č.27" 11,5</t>
  </si>
  <si>
    <t>"Přípojka č.32" 1,0</t>
  </si>
  <si>
    <t>"Přípojka č.34" 6,8</t>
  </si>
  <si>
    <t>"Přípojka č.36" 14,5</t>
  </si>
  <si>
    <t>"Přípojka č.37" 6,2</t>
  </si>
  <si>
    <t>"Přípojka č.39" 8,5</t>
  </si>
  <si>
    <t>"Přípojka č.53" 4,7</t>
  </si>
  <si>
    <t>899722113.1</t>
  </si>
  <si>
    <t>328062970</t>
  </si>
  <si>
    <t>136,73+22,62+103,53+14,95+4,76+22,48+57,37+45,38</t>
  </si>
  <si>
    <t>900,1-R</t>
  </si>
  <si>
    <t>Dodávka + montáž ocelové chráničky DN80 délky 600mm</t>
  </si>
  <si>
    <t>-592410407</t>
  </si>
  <si>
    <t>900,2-R</t>
  </si>
  <si>
    <t>Dodávka + montáž ocelové chráničky DN100 délky 600mm</t>
  </si>
  <si>
    <t>-1851485547</t>
  </si>
  <si>
    <t>900,3-R</t>
  </si>
  <si>
    <t>Dodávka + montáž ocelové chráničky DN80 délky 1000mm</t>
  </si>
  <si>
    <t>1094870722</t>
  </si>
  <si>
    <t>"č.p.3" 1</t>
  </si>
  <si>
    <t>900,4-R</t>
  </si>
  <si>
    <t>Dodávka + montáž ocelové chráničky DN150 délky 800mm</t>
  </si>
  <si>
    <t>-1820822104</t>
  </si>
  <si>
    <t>900,5-R</t>
  </si>
  <si>
    <t>Dodávka + montáž ocelové chráničky DN200 délky 800mm</t>
  </si>
  <si>
    <t>732429741</t>
  </si>
  <si>
    <t>900,6-R</t>
  </si>
  <si>
    <t>Utěsnění prostupu stěnou PUR pěnou po osazení vodovodního potrubí (chránička DN100(DN80) x potrubí D50(D32, D40))</t>
  </si>
  <si>
    <t>1915143626</t>
  </si>
  <si>
    <t>35+8+1</t>
  </si>
  <si>
    <t>900,7-R</t>
  </si>
  <si>
    <t>Utěsnění prostupu stěnou PUR pěnou po osazení vodovodního potrubí (chránička DN200(DN150) x potrubí DN150(DN100))</t>
  </si>
  <si>
    <t>1593435174</t>
  </si>
  <si>
    <t>900,8-R</t>
  </si>
  <si>
    <t>Dodávka + uložení chráničky PE D90x8,2mm délky 300mm do bednění a zajištění ve správné poloze</t>
  </si>
  <si>
    <t>751675466</t>
  </si>
  <si>
    <t>"č.p. VŠ" 1</t>
  </si>
  <si>
    <t>900,9-R</t>
  </si>
  <si>
    <t>Dodávka + montáž poklop 600x600mm pro zadláždění, vč. rámu</t>
  </si>
  <si>
    <t>222505485</t>
  </si>
  <si>
    <t>"č.p. VŠ" 2</t>
  </si>
  <si>
    <t>916231211</t>
  </si>
  <si>
    <t>Osazení chodníkového obrubníku betonového stojatého bez boční opěry do lože z kameniva těženého</t>
  </si>
  <si>
    <t>1736246455</t>
  </si>
  <si>
    <t>2+5+3,5+2+1,5+2+1+4,5</t>
  </si>
  <si>
    <t>59217017</t>
  </si>
  <si>
    <t>obrubník betonový chodníkový 1000x100x250mm</t>
  </si>
  <si>
    <t>396804780</t>
  </si>
  <si>
    <t>21,5*0,2</t>
  </si>
  <si>
    <t>4,3*1,05 'Přepočtené koeficientem množství</t>
  </si>
  <si>
    <t>136,73*2</t>
  </si>
  <si>
    <t>953334118</t>
  </si>
  <si>
    <t>Bobtnavý pásek do pracovních spar betonových kcí bentonitový 20 x 15 mm</t>
  </si>
  <si>
    <t>147828850</t>
  </si>
  <si>
    <t>"č.p.3 VŠ podlaha"2*(1,5+0,9)</t>
  </si>
  <si>
    <t>"č.p.3 VŠ chráničky"2*3,14*0,045*2</t>
  </si>
  <si>
    <t>979024443</t>
  </si>
  <si>
    <t>Očištění vybouraných obrubníků a krajníků silničních</t>
  </si>
  <si>
    <t>1041573408</t>
  </si>
  <si>
    <t>(2+5+3,5+2+1,5+2+1+4,5)*0,2</t>
  </si>
  <si>
    <t>viz odstranění , zapravení v rámci projektu</t>
  </si>
  <si>
    <t>140,8*0,8</t>
  </si>
  <si>
    <t>Paletizace kostek,  dlažby, obrubníků, naložení a složení, potřebé vodorovné přemístění</t>
  </si>
  <si>
    <t>1339682379</t>
  </si>
  <si>
    <t>obrubník</t>
  </si>
  <si>
    <t>(2+5+3,5+2+1,5+2+1+4,5)*0,8*0,205</t>
  </si>
  <si>
    <t>dlažba</t>
  </si>
  <si>
    <t>140,8*0,8*0,295</t>
  </si>
  <si>
    <t>-1500542039</t>
  </si>
  <si>
    <t>385,625</t>
  </si>
  <si>
    <t>-3,526</t>
  </si>
  <si>
    <t>-33,229</t>
  </si>
  <si>
    <t>-2011705165</t>
  </si>
  <si>
    <t>348,87*14</t>
  </si>
  <si>
    <t>233156803</t>
  </si>
  <si>
    <t>348,57-52,357</t>
  </si>
  <si>
    <t>653940700</t>
  </si>
  <si>
    <t>14,831+20,017+17,509</t>
  </si>
  <si>
    <t>998276101</t>
  </si>
  <si>
    <t>Přesun hmot pro trubní vedení z trub z plastických hmot otevřený výkop</t>
  </si>
  <si>
    <t>1975675276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</si>
  <si>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</si>
  <si>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</si>
  <si>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</si>
  <si>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</si>
  <si>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</si>
  <si>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</si>
  <si>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1591415990</t>
  </si>
  <si>
    <t xml:space="preserve"> 1,5*0,9*2</t>
  </si>
  <si>
    <t>11163150</t>
  </si>
  <si>
    <t>lak penetrační asfaltový</t>
  </si>
  <si>
    <t>-174325286</t>
  </si>
  <si>
    <t>2,7*0,0003 'Přepočtené koeficientem množství</t>
  </si>
  <si>
    <t>711111053</t>
  </si>
  <si>
    <t>Provedení izolace proti zemní vlhkosti vodorovné za studena 2x nátěr krystalickou hydroizolací</t>
  </si>
  <si>
    <t>1602641565</t>
  </si>
  <si>
    <t>"vnitřní povrch" 1,2*0,6</t>
  </si>
  <si>
    <t>24551050</t>
  </si>
  <si>
    <t>stěrka hydroizolační cementová kapilárně aktivní s dodatečnou krystalizací do spodní stavby</t>
  </si>
  <si>
    <t>-1991328679</t>
  </si>
  <si>
    <t>0,72*1,5 'Přepočtené koeficientem množství</t>
  </si>
  <si>
    <t>711112001</t>
  </si>
  <si>
    <t>Provedení izolace proti zemní vlhkosti svislé za studena nátěrem penetračním</t>
  </si>
  <si>
    <t>-942899194</t>
  </si>
  <si>
    <t>2*(1,5+0,9)*0,6*2</t>
  </si>
  <si>
    <t>1977555688</t>
  </si>
  <si>
    <t>5,76*0,00035 'Přepočtené koeficientem množství</t>
  </si>
  <si>
    <t>711112053</t>
  </si>
  <si>
    <t>Provedení izolace proti zemní vlhkosti svislé za studena 2x nátěr krystalickou hydroizolací</t>
  </si>
  <si>
    <t>-541048939</t>
  </si>
  <si>
    <t>"VŠ vnitřní povrch" 2*(1,2+0,6)*0,5</t>
  </si>
  <si>
    <t>-1137240748</t>
  </si>
  <si>
    <t>1,8*1,65 'Přepočtené koeficientem množství</t>
  </si>
  <si>
    <t>711141559</t>
  </si>
  <si>
    <t>Provedení izolace proti zemní vlhkosti pásy přitavením vodorovné NAIP</t>
  </si>
  <si>
    <t>1867375471</t>
  </si>
  <si>
    <t>62833158</t>
  </si>
  <si>
    <t>pás asfaltový natavitelný oxidovaný tl 4,0mm typu G200 S40 s vložkou ze skleněné tkaniny, s jemnozrnným minerálním posypem</t>
  </si>
  <si>
    <t>799911034</t>
  </si>
  <si>
    <t>2,7*1,15 'Přepočtené koeficientem množství</t>
  </si>
  <si>
    <t>711142559</t>
  </si>
  <si>
    <t>Provedení izolace proti zemní vlhkosti pásy přitavením svislé NAIP</t>
  </si>
  <si>
    <t>-883164374</t>
  </si>
  <si>
    <t>-878331945</t>
  </si>
  <si>
    <t>5,76*1,2 'Přepočtené koeficientem množství</t>
  </si>
  <si>
    <t>998711201</t>
  </si>
  <si>
    <t>Přesun hmot procentní pro izolace proti vodě, vlhkosti a plynům v objektech v do 6 m</t>
  </si>
  <si>
    <t>%</t>
  </si>
  <si>
    <t>-81918986</t>
  </si>
  <si>
    <t>771</t>
  </si>
  <si>
    <t>Podlahy z dlaždic</t>
  </si>
  <si>
    <t>771121011</t>
  </si>
  <si>
    <t>Nátěr penetrační na podlahu</t>
  </si>
  <si>
    <t>1638771349</t>
  </si>
  <si>
    <t>771151012</t>
  </si>
  <si>
    <t>Samonivelační stěrka podlah pevnosti 20 MPa tl 5 mm</t>
  </si>
  <si>
    <t>-1955162474</t>
  </si>
  <si>
    <t>771573810</t>
  </si>
  <si>
    <t>Demontáž podlah z dlaždic keramických lepených</t>
  </si>
  <si>
    <t>1939306481</t>
  </si>
  <si>
    <t>771574113</t>
  </si>
  <si>
    <t>Montáž podlah keramických hladkých lepených flexibilním lepidlem do 19 ks/m2</t>
  </si>
  <si>
    <t>1152220683</t>
  </si>
  <si>
    <t>"č.p.3" 8</t>
  </si>
  <si>
    <t>59761400R</t>
  </si>
  <si>
    <t>keramická dlažba dle investora</t>
  </si>
  <si>
    <t>1084920327</t>
  </si>
  <si>
    <t>8*1,1 'Přepočtené koeficientem množství</t>
  </si>
  <si>
    <t>771577114</t>
  </si>
  <si>
    <t>Příplatek k montáž podlah keramických za spárování tmelem dvousložkovým</t>
  </si>
  <si>
    <t>-972479156</t>
  </si>
  <si>
    <t>998771201</t>
  </si>
  <si>
    <t>Přesun hmot procentní pro podlahy z dlaždic v objektech v do 6 m</t>
  </si>
  <si>
    <t>-876233599</t>
  </si>
  <si>
    <t>003 - Ostatní a vedlejší náklady</t>
  </si>
  <si>
    <t>900600002</t>
  </si>
  <si>
    <t>Poplatky a náklady na zařízení staveniště</t>
  </si>
  <si>
    <t>217816434</t>
  </si>
  <si>
    <t>900600004</t>
  </si>
  <si>
    <t>Zřízení a údržba dopr. značení po dobu výstavby, vrácení do pův. stavu</t>
  </si>
  <si>
    <t>-624243354</t>
  </si>
  <si>
    <t>900600005</t>
  </si>
  <si>
    <t>Úhrada nákl. náhr. dopravy MHD, přesun zast. MHD</t>
  </si>
  <si>
    <t>149876622</t>
  </si>
  <si>
    <t>900600014</t>
  </si>
  <si>
    <t>Provedení veškerých zkoušek prokazujícíh kvalitu díla např. zkouška zhutnění</t>
  </si>
  <si>
    <t>216703584</t>
  </si>
  <si>
    <t>900600016</t>
  </si>
  <si>
    <t>Zpracování dokumentace skutečného provedení stavby</t>
  </si>
  <si>
    <t>-1717775526</t>
  </si>
  <si>
    <t xml:space="preserve">Včetně všech protokolu, certifikátů o kvalitě díla   </t>
  </si>
  <si>
    <t>900600017</t>
  </si>
  <si>
    <t>Odstranění keřů, vodorovné přemístění, složení, polatek za spalovnu,  D+ M keřů včetně všech úkonů, materiálu a poplatků</t>
  </si>
  <si>
    <t>853595014</t>
  </si>
  <si>
    <t>900600019</t>
  </si>
  <si>
    <t>Zpracování geodet. zaměření DSPS pro GIS a MMB OTS</t>
  </si>
  <si>
    <t>843675150</t>
  </si>
  <si>
    <t>900600020</t>
  </si>
  <si>
    <t>Zaměření rozsahu zásahu do komunikace v prog. EZA</t>
  </si>
  <si>
    <t>726160528</t>
  </si>
  <si>
    <t>900600022</t>
  </si>
  <si>
    <t>Zalévání a pokos trávníku 1 rok pro přejímce dle podmínek</t>
  </si>
  <si>
    <t>443369502</t>
  </si>
  <si>
    <t>900600023</t>
  </si>
  <si>
    <t xml:space="preserve">Uvedení do původního stavu dotčených ploch stavbou </t>
  </si>
  <si>
    <t>-1429487356</t>
  </si>
  <si>
    <t>900600026</t>
  </si>
  <si>
    <t>Provedení komlex. zkoušek např. Markery</t>
  </si>
  <si>
    <t>-157738917</t>
  </si>
  <si>
    <t>900600027</t>
  </si>
  <si>
    <t>Provozní vlivy</t>
  </si>
  <si>
    <t>2092258194</t>
  </si>
  <si>
    <t>900600029</t>
  </si>
  <si>
    <t>Zajištění vytýčení podzemních sítí dotčených stavbou</t>
  </si>
  <si>
    <t>1775237477</t>
  </si>
  <si>
    <t>900600032</t>
  </si>
  <si>
    <t>Vícetisky projektové dokumentace po potřeby dodavatele stavby</t>
  </si>
  <si>
    <t>-1877425407</t>
  </si>
  <si>
    <t>900600035</t>
  </si>
  <si>
    <t>Zřízení, odstranění těžkého přemostění včeně všech souvisejích prací</t>
  </si>
  <si>
    <t>1326101602</t>
  </si>
  <si>
    <t>900600111</t>
  </si>
  <si>
    <t>Ošetření kořenového systému</t>
  </si>
  <si>
    <t>1663122864</t>
  </si>
  <si>
    <t>"a) Práce v kořenovém prostoru stromu budou prováděny ručně."</t>
  </si>
  <si>
    <t>"b) Kořeny do průměru 30 mm lze přerušit hladkým řezem, u kořenů"</t>
  </si>
  <si>
    <t xml:space="preserve">     "do průměru 50 mm bude provedeno individuální posouzení "</t>
  </si>
  <si>
    <t xml:space="preserve">    "odborným pracovníkem. Kořeny o průměru větším jak 50 mm budou"</t>
  </si>
  <si>
    <t xml:space="preserve">    "zachovány ."</t>
  </si>
  <si>
    <t>"c) Zachované kořeny je nutné chránit proti vysycháním a účinkům mrazu."</t>
  </si>
  <si>
    <t xml:space="preserve">   "Ochrana  může být provedena např. zakrytím pravidelně vlhčenou textilií."</t>
  </si>
  <si>
    <t>900600145</t>
  </si>
  <si>
    <t>Prove. veškerých zkoušek prokazující kvalitu díla  SO330 TLAKOVÁ ZKOUŠKA A DESINFEKCE - hlavní řad</t>
  </si>
  <si>
    <t>1730677137</t>
  </si>
  <si>
    <t>900600146</t>
  </si>
  <si>
    <t>Prove. veškerých zkoušek prokazující kvalitu díla  SO330 TLAKOVÁ ZKOUŠKA A DESINFEKCE - náhradní zásobování</t>
  </si>
  <si>
    <t>1522294068</t>
  </si>
  <si>
    <t>900600147</t>
  </si>
  <si>
    <t>Prove. veškerých zkoušek prokazující kvalitu díla  SO340 TLAKOVÁ ZKOUŠKA A DESINFEKCE</t>
  </si>
  <si>
    <t>278013407</t>
  </si>
  <si>
    <t>900600203</t>
  </si>
  <si>
    <t>Provedení pasportizace objektů dotčených stavbou</t>
  </si>
  <si>
    <t>789886476</t>
  </si>
  <si>
    <t>"před zahájením stavby provedené soudním znalcem z oboru"</t>
  </si>
  <si>
    <t>"Předání"</t>
  </si>
  <si>
    <t>"2x....v tištěné podobě"</t>
  </si>
  <si>
    <t>"2x....v digitální podobě"</t>
  </si>
  <si>
    <t>900600205</t>
  </si>
  <si>
    <t>Aktualizace návrhu definit. dopraveního značení. Zajištění včetně projednání  "stanovení místní úpravy dopravního značení".</t>
  </si>
  <si>
    <t>-483414518</t>
  </si>
  <si>
    <t>900600301</t>
  </si>
  <si>
    <t>Základní archeologický průzkum</t>
  </si>
  <si>
    <t>1341702674</t>
  </si>
  <si>
    <t>trouba vodovodní litinová hrdlová Zn+Al (85/15), DN 80, cementová vystýlka, pro spoj TYTON nebo BRS (Sit Plus)</t>
  </si>
  <si>
    <t>trouba vodovodní litinová hrdlová Zn+Al (85/15), DN 100, cementová vystýlka, pro spoj TYTON nebo BRS (Sit Plus)</t>
  </si>
  <si>
    <t>trouba vodovodní litinová hrdlová Zn+Al (85/15), DN 150, cementová vystýlka, pro spoj TYTON nebo BRS (Sit Plus)</t>
  </si>
  <si>
    <t>trouba vodovodní litinová hrdlová Zn+Al (85/15) , DN 200, , cementová vystýlka, pro spoj TYTON nebo BRS (Sit Plus)</t>
  </si>
  <si>
    <t>trouba vodovodní litinová hrdlová Zn+Al (85/15), DN 300, cementová vystýlka, pro spoj TYTON nebo BRS (Sit Plus)</t>
  </si>
  <si>
    <t>trouba vodovodní litinová hrdlová Zn+Al (85/15) , DN 150, cementová vystýlka, pro spoj TYTON nebo BRS (Sit Plus)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</si>
</sst>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0" xfId="0" applyNumberFormat="1" applyFont="1" applyBorder="1" applyAlignment="1">
      <alignment/>
    </xf>
    <xf numFmtId="166" fontId="35" fillId="0" borderId="11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 topLeftCell="A6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43" t="s">
        <v>5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52" t="s">
        <v>14</v>
      </c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R5" s="21"/>
      <c r="BE5" s="249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53" t="s">
        <v>17</v>
      </c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R6" s="21"/>
      <c r="BE6" s="250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50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/>
      <c r="AR8" s="21"/>
      <c r="BE8" s="250"/>
      <c r="BS8" s="18" t="s">
        <v>6</v>
      </c>
    </row>
    <row r="9" spans="2:71" s="1" customFormat="1" ht="14.45" customHeight="1">
      <c r="B9" s="21"/>
      <c r="AR9" s="21"/>
      <c r="BE9" s="250"/>
      <c r="BS9" s="18" t="s">
        <v>6</v>
      </c>
    </row>
    <row r="10" spans="2:71" s="1" customFormat="1" ht="12" customHeight="1">
      <c r="B10" s="21"/>
      <c r="D10" s="28" t="s">
        <v>23</v>
      </c>
      <c r="AK10" s="28" t="s">
        <v>24</v>
      </c>
      <c r="AN10" s="26" t="s">
        <v>1</v>
      </c>
      <c r="AR10" s="21"/>
      <c r="BE10" s="250"/>
      <c r="BS10" s="18" t="s">
        <v>6</v>
      </c>
    </row>
    <row r="11" spans="2:71" s="1" customFormat="1" ht="18.4" customHeight="1">
      <c r="B11" s="21"/>
      <c r="E11" s="26" t="s">
        <v>25</v>
      </c>
      <c r="AK11" s="28" t="s">
        <v>26</v>
      </c>
      <c r="AN11" s="26" t="s">
        <v>1</v>
      </c>
      <c r="AR11" s="21"/>
      <c r="BE11" s="250"/>
      <c r="BS11" s="18" t="s">
        <v>6</v>
      </c>
    </row>
    <row r="12" spans="2:71" s="1" customFormat="1" ht="6.95" customHeight="1">
      <c r="B12" s="21"/>
      <c r="AR12" s="21"/>
      <c r="BE12" s="250"/>
      <c r="BS12" s="18" t="s">
        <v>6</v>
      </c>
    </row>
    <row r="13" spans="2:71" s="1" customFormat="1" ht="12" customHeight="1">
      <c r="B13" s="21"/>
      <c r="D13" s="28" t="s">
        <v>27</v>
      </c>
      <c r="AK13" s="28" t="s">
        <v>24</v>
      </c>
      <c r="AN13" s="30" t="s">
        <v>28</v>
      </c>
      <c r="AR13" s="21"/>
      <c r="BE13" s="250"/>
      <c r="BS13" s="18" t="s">
        <v>6</v>
      </c>
    </row>
    <row r="14" spans="2:71" ht="12.75">
      <c r="B14" s="21"/>
      <c r="E14" s="254" t="s">
        <v>28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8" t="s">
        <v>26</v>
      </c>
      <c r="AN14" s="30" t="s">
        <v>28</v>
      </c>
      <c r="AR14" s="21"/>
      <c r="BE14" s="250"/>
      <c r="BS14" s="18" t="s">
        <v>6</v>
      </c>
    </row>
    <row r="15" spans="2:71" s="1" customFormat="1" ht="6.95" customHeight="1">
      <c r="B15" s="21"/>
      <c r="AR15" s="21"/>
      <c r="BE15" s="250"/>
      <c r="BS15" s="18" t="s">
        <v>3</v>
      </c>
    </row>
    <row r="16" spans="2:71" s="1" customFormat="1" ht="12" customHeight="1">
      <c r="B16" s="21"/>
      <c r="D16" s="28" t="s">
        <v>29</v>
      </c>
      <c r="AK16" s="28" t="s">
        <v>24</v>
      </c>
      <c r="AN16" s="26" t="s">
        <v>1</v>
      </c>
      <c r="AR16" s="21"/>
      <c r="BE16" s="250"/>
      <c r="BS16" s="18" t="s">
        <v>3</v>
      </c>
    </row>
    <row r="17" spans="2:71" s="1" customFormat="1" ht="18.4" customHeight="1">
      <c r="B17" s="21"/>
      <c r="E17" s="26" t="s">
        <v>30</v>
      </c>
      <c r="AK17" s="28" t="s">
        <v>26</v>
      </c>
      <c r="AN17" s="26" t="s">
        <v>1</v>
      </c>
      <c r="AR17" s="21"/>
      <c r="BE17" s="250"/>
      <c r="BS17" s="18" t="s">
        <v>31</v>
      </c>
    </row>
    <row r="18" spans="2:71" s="1" customFormat="1" ht="6.95" customHeight="1">
      <c r="B18" s="21"/>
      <c r="AR18" s="21"/>
      <c r="BE18" s="250"/>
      <c r="BS18" s="18" t="s">
        <v>32</v>
      </c>
    </row>
    <row r="19" spans="2:71" s="1" customFormat="1" ht="12" customHeight="1">
      <c r="B19" s="21"/>
      <c r="D19" s="28" t="s">
        <v>33</v>
      </c>
      <c r="AK19" s="28" t="s">
        <v>24</v>
      </c>
      <c r="AN19" s="26" t="s">
        <v>1</v>
      </c>
      <c r="AR19" s="21"/>
      <c r="BE19" s="250"/>
      <c r="BS19" s="18" t="s">
        <v>34</v>
      </c>
    </row>
    <row r="20" spans="2:71" s="1" customFormat="1" ht="18.4" customHeight="1">
      <c r="B20" s="21"/>
      <c r="E20" s="26" t="s">
        <v>21</v>
      </c>
      <c r="AK20" s="28" t="s">
        <v>26</v>
      </c>
      <c r="AN20" s="26" t="s">
        <v>1</v>
      </c>
      <c r="AR20" s="21"/>
      <c r="BE20" s="250"/>
      <c r="BS20" s="18" t="s">
        <v>31</v>
      </c>
    </row>
    <row r="21" spans="2:57" s="1" customFormat="1" ht="6.95" customHeight="1">
      <c r="B21" s="21"/>
      <c r="AR21" s="21"/>
      <c r="BE21" s="250"/>
    </row>
    <row r="22" spans="2:57" s="1" customFormat="1" ht="12" customHeight="1">
      <c r="B22" s="21"/>
      <c r="D22" s="28" t="s">
        <v>35</v>
      </c>
      <c r="AR22" s="21"/>
      <c r="BE22" s="250"/>
    </row>
    <row r="23" spans="2:57" s="1" customFormat="1" ht="16.5" customHeight="1">
      <c r="B23" s="21"/>
      <c r="E23" s="256" t="s">
        <v>1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R23" s="21"/>
      <c r="BE23" s="250"/>
    </row>
    <row r="24" spans="2:57" s="1" customFormat="1" ht="6.95" customHeight="1">
      <c r="B24" s="21"/>
      <c r="AR24" s="21"/>
      <c r="BE24" s="250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50"/>
    </row>
    <row r="26" spans="1:57" s="2" customFormat="1" ht="25.9" customHeight="1">
      <c r="A26" s="33"/>
      <c r="B26" s="34"/>
      <c r="C26" s="33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0">
        <f>ROUND(AG94,0)</f>
        <v>0</v>
      </c>
      <c r="AL26" s="241"/>
      <c r="AM26" s="241"/>
      <c r="AN26" s="241"/>
      <c r="AO26" s="241"/>
      <c r="AP26" s="33"/>
      <c r="AQ26" s="33"/>
      <c r="AR26" s="34"/>
      <c r="BE26" s="250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50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42" t="s">
        <v>37</v>
      </c>
      <c r="M28" s="242"/>
      <c r="N28" s="242"/>
      <c r="O28" s="242"/>
      <c r="P28" s="242"/>
      <c r="Q28" s="33"/>
      <c r="R28" s="33"/>
      <c r="S28" s="33"/>
      <c r="T28" s="33"/>
      <c r="U28" s="33"/>
      <c r="V28" s="33"/>
      <c r="W28" s="242" t="s">
        <v>38</v>
      </c>
      <c r="X28" s="242"/>
      <c r="Y28" s="242"/>
      <c r="Z28" s="242"/>
      <c r="AA28" s="242"/>
      <c r="AB28" s="242"/>
      <c r="AC28" s="242"/>
      <c r="AD28" s="242"/>
      <c r="AE28" s="242"/>
      <c r="AF28" s="33"/>
      <c r="AG28" s="33"/>
      <c r="AH28" s="33"/>
      <c r="AI28" s="33"/>
      <c r="AJ28" s="33"/>
      <c r="AK28" s="242" t="s">
        <v>39</v>
      </c>
      <c r="AL28" s="242"/>
      <c r="AM28" s="242"/>
      <c r="AN28" s="242"/>
      <c r="AO28" s="242"/>
      <c r="AP28" s="33"/>
      <c r="AQ28" s="33"/>
      <c r="AR28" s="34"/>
      <c r="BE28" s="250"/>
    </row>
    <row r="29" spans="2:57" s="3" customFormat="1" ht="14.45" customHeight="1">
      <c r="B29" s="38"/>
      <c r="D29" s="28" t="s">
        <v>40</v>
      </c>
      <c r="F29" s="28" t="s">
        <v>41</v>
      </c>
      <c r="L29" s="234">
        <v>0.21</v>
      </c>
      <c r="M29" s="233"/>
      <c r="N29" s="233"/>
      <c r="O29" s="233"/>
      <c r="P29" s="233"/>
      <c r="W29" s="232">
        <f>ROUND(AZ94,0)</f>
        <v>0</v>
      </c>
      <c r="X29" s="233"/>
      <c r="Y29" s="233"/>
      <c r="Z29" s="233"/>
      <c r="AA29" s="233"/>
      <c r="AB29" s="233"/>
      <c r="AC29" s="233"/>
      <c r="AD29" s="233"/>
      <c r="AE29" s="233"/>
      <c r="AK29" s="232">
        <f>ROUND(AV94,0)</f>
        <v>0</v>
      </c>
      <c r="AL29" s="233"/>
      <c r="AM29" s="233"/>
      <c r="AN29" s="233"/>
      <c r="AO29" s="233"/>
      <c r="AR29" s="38"/>
      <c r="BE29" s="251"/>
    </row>
    <row r="30" spans="2:57" s="3" customFormat="1" ht="14.45" customHeight="1">
      <c r="B30" s="38"/>
      <c r="F30" s="28" t="s">
        <v>42</v>
      </c>
      <c r="L30" s="234">
        <v>0.15</v>
      </c>
      <c r="M30" s="233"/>
      <c r="N30" s="233"/>
      <c r="O30" s="233"/>
      <c r="P30" s="233"/>
      <c r="W30" s="232">
        <f>ROUND(BA94,0)</f>
        <v>0</v>
      </c>
      <c r="X30" s="233"/>
      <c r="Y30" s="233"/>
      <c r="Z30" s="233"/>
      <c r="AA30" s="233"/>
      <c r="AB30" s="233"/>
      <c r="AC30" s="233"/>
      <c r="AD30" s="233"/>
      <c r="AE30" s="233"/>
      <c r="AK30" s="232">
        <f>ROUND(AW94,0)</f>
        <v>0</v>
      </c>
      <c r="AL30" s="233"/>
      <c r="AM30" s="233"/>
      <c r="AN30" s="233"/>
      <c r="AO30" s="233"/>
      <c r="AR30" s="38"/>
      <c r="BE30" s="251"/>
    </row>
    <row r="31" spans="2:57" s="3" customFormat="1" ht="14.45" customHeight="1" hidden="1">
      <c r="B31" s="38"/>
      <c r="F31" s="28" t="s">
        <v>43</v>
      </c>
      <c r="L31" s="234">
        <v>0.21</v>
      </c>
      <c r="M31" s="233"/>
      <c r="N31" s="233"/>
      <c r="O31" s="233"/>
      <c r="P31" s="233"/>
      <c r="W31" s="232">
        <f>ROUND(BB94,0)</f>
        <v>0</v>
      </c>
      <c r="X31" s="233"/>
      <c r="Y31" s="233"/>
      <c r="Z31" s="233"/>
      <c r="AA31" s="233"/>
      <c r="AB31" s="233"/>
      <c r="AC31" s="233"/>
      <c r="AD31" s="233"/>
      <c r="AE31" s="233"/>
      <c r="AK31" s="232">
        <v>0</v>
      </c>
      <c r="AL31" s="233"/>
      <c r="AM31" s="233"/>
      <c r="AN31" s="233"/>
      <c r="AO31" s="233"/>
      <c r="AR31" s="38"/>
      <c r="BE31" s="251"/>
    </row>
    <row r="32" spans="2:57" s="3" customFormat="1" ht="14.45" customHeight="1" hidden="1">
      <c r="B32" s="38"/>
      <c r="F32" s="28" t="s">
        <v>44</v>
      </c>
      <c r="L32" s="234">
        <v>0.15</v>
      </c>
      <c r="M32" s="233"/>
      <c r="N32" s="233"/>
      <c r="O32" s="233"/>
      <c r="P32" s="233"/>
      <c r="W32" s="232">
        <f>ROUND(BC94,0)</f>
        <v>0</v>
      </c>
      <c r="X32" s="233"/>
      <c r="Y32" s="233"/>
      <c r="Z32" s="233"/>
      <c r="AA32" s="233"/>
      <c r="AB32" s="233"/>
      <c r="AC32" s="233"/>
      <c r="AD32" s="233"/>
      <c r="AE32" s="233"/>
      <c r="AK32" s="232">
        <v>0</v>
      </c>
      <c r="AL32" s="233"/>
      <c r="AM32" s="233"/>
      <c r="AN32" s="233"/>
      <c r="AO32" s="233"/>
      <c r="AR32" s="38"/>
      <c r="BE32" s="251"/>
    </row>
    <row r="33" spans="2:57" s="3" customFormat="1" ht="14.45" customHeight="1" hidden="1">
      <c r="B33" s="38"/>
      <c r="F33" s="28" t="s">
        <v>45</v>
      </c>
      <c r="L33" s="234">
        <v>0</v>
      </c>
      <c r="M33" s="233"/>
      <c r="N33" s="233"/>
      <c r="O33" s="233"/>
      <c r="P33" s="233"/>
      <c r="W33" s="232">
        <f>ROUND(BD94,0)</f>
        <v>0</v>
      </c>
      <c r="X33" s="233"/>
      <c r="Y33" s="233"/>
      <c r="Z33" s="233"/>
      <c r="AA33" s="233"/>
      <c r="AB33" s="233"/>
      <c r="AC33" s="233"/>
      <c r="AD33" s="233"/>
      <c r="AE33" s="233"/>
      <c r="AK33" s="232">
        <v>0</v>
      </c>
      <c r="AL33" s="233"/>
      <c r="AM33" s="233"/>
      <c r="AN33" s="233"/>
      <c r="AO33" s="233"/>
      <c r="AR33" s="38"/>
      <c r="BE33" s="251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50"/>
    </row>
    <row r="35" spans="1:57" s="2" customFormat="1" ht="25.9" customHeight="1">
      <c r="A35" s="33"/>
      <c r="B35" s="34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48" t="s">
        <v>48</v>
      </c>
      <c r="Y35" s="246"/>
      <c r="Z35" s="246"/>
      <c r="AA35" s="246"/>
      <c r="AB35" s="246"/>
      <c r="AC35" s="41"/>
      <c r="AD35" s="41"/>
      <c r="AE35" s="41"/>
      <c r="AF35" s="41"/>
      <c r="AG35" s="41"/>
      <c r="AH35" s="41"/>
      <c r="AI35" s="41"/>
      <c r="AJ35" s="41"/>
      <c r="AK35" s="245">
        <f>SUM(AK26:AK33)</f>
        <v>0</v>
      </c>
      <c r="AL35" s="246"/>
      <c r="AM35" s="246"/>
      <c r="AN35" s="246"/>
      <c r="AO35" s="247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50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51</v>
      </c>
      <c r="AI60" s="36"/>
      <c r="AJ60" s="36"/>
      <c r="AK60" s="36"/>
      <c r="AL60" s="36"/>
      <c r="AM60" s="46" t="s">
        <v>52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54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51</v>
      </c>
      <c r="AI75" s="36"/>
      <c r="AJ75" s="36"/>
      <c r="AK75" s="36"/>
      <c r="AL75" s="36"/>
      <c r="AM75" s="46" t="s">
        <v>52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HDP_Brno-219079</v>
      </c>
      <c r="AR84" s="52"/>
    </row>
    <row r="85" spans="2:44" s="5" customFormat="1" ht="36.95" customHeight="1">
      <c r="B85" s="53"/>
      <c r="C85" s="54" t="s">
        <v>16</v>
      </c>
      <c r="L85" s="235" t="str">
        <f>K6</f>
        <v xml:space="preserve">  Modřice, Masarykova - Rekonstrukce vodovodu</v>
      </c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37" t="str">
        <f>IF(AN8="","",AN8)</f>
        <v/>
      </c>
      <c r="AN87" s="237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25.7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Statutární město Brno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18" t="str">
        <f>IF(E17="","",E17)</f>
        <v>Sweco Hydroprojekt a.s., divize Morava</v>
      </c>
      <c r="AN89" s="219"/>
      <c r="AO89" s="219"/>
      <c r="AP89" s="219"/>
      <c r="AQ89" s="33"/>
      <c r="AR89" s="34"/>
      <c r="AS89" s="214" t="s">
        <v>56</v>
      </c>
      <c r="AT89" s="215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218" t="str">
        <f>IF(E20="","",E20)</f>
        <v xml:space="preserve"> </v>
      </c>
      <c r="AN90" s="219"/>
      <c r="AO90" s="219"/>
      <c r="AP90" s="219"/>
      <c r="AQ90" s="33"/>
      <c r="AR90" s="34"/>
      <c r="AS90" s="216"/>
      <c r="AT90" s="217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16"/>
      <c r="AT91" s="217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20" t="s">
        <v>57</v>
      </c>
      <c r="D92" s="221"/>
      <c r="E92" s="221"/>
      <c r="F92" s="221"/>
      <c r="G92" s="221"/>
      <c r="H92" s="61"/>
      <c r="I92" s="223" t="s">
        <v>58</v>
      </c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2" t="s">
        <v>59</v>
      </c>
      <c r="AH92" s="221"/>
      <c r="AI92" s="221"/>
      <c r="AJ92" s="221"/>
      <c r="AK92" s="221"/>
      <c r="AL92" s="221"/>
      <c r="AM92" s="221"/>
      <c r="AN92" s="223" t="s">
        <v>60</v>
      </c>
      <c r="AO92" s="221"/>
      <c r="AP92" s="224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8">
        <f>ROUND(AG95,0)</f>
        <v>0</v>
      </c>
      <c r="AH94" s="238"/>
      <c r="AI94" s="238"/>
      <c r="AJ94" s="238"/>
      <c r="AK94" s="238"/>
      <c r="AL94" s="238"/>
      <c r="AM94" s="238"/>
      <c r="AN94" s="239">
        <f>SUM(AG94,AT94)</f>
        <v>0</v>
      </c>
      <c r="AO94" s="239"/>
      <c r="AP94" s="239"/>
      <c r="AQ94" s="73" t="s">
        <v>1</v>
      </c>
      <c r="AR94" s="69"/>
      <c r="AS94" s="74">
        <f>ROUND(AS95,0)</f>
        <v>0</v>
      </c>
      <c r="AT94" s="75">
        <f>ROUND(SUM(AV94:AW94),-1)</f>
        <v>0</v>
      </c>
      <c r="AU94" s="76">
        <f>ROUND(AU95,5)</f>
        <v>0</v>
      </c>
      <c r="AV94" s="75">
        <f>ROUND(AZ94*L29,-1)</f>
        <v>0</v>
      </c>
      <c r="AW94" s="75">
        <f>ROUND(BA94*L30,-1)</f>
        <v>0</v>
      </c>
      <c r="AX94" s="75">
        <f>ROUND(BB94*L29,-1)</f>
        <v>0</v>
      </c>
      <c r="AY94" s="75">
        <f>ROUND(BC94*L30,-1)</f>
        <v>0</v>
      </c>
      <c r="AZ94" s="75">
        <f>ROUND(AZ95,0)</f>
        <v>0</v>
      </c>
      <c r="BA94" s="75">
        <f>ROUND(BA95,0)</f>
        <v>0</v>
      </c>
      <c r="BB94" s="75">
        <f>ROUND(BB95,0)</f>
        <v>0</v>
      </c>
      <c r="BC94" s="75">
        <f>ROUND(BC95,0)</f>
        <v>0</v>
      </c>
      <c r="BD94" s="77">
        <f>ROUND(BD95,0)</f>
        <v>0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</v>
      </c>
    </row>
    <row r="95" spans="2:91" s="7" customFormat="1" ht="24.75" customHeight="1">
      <c r="B95" s="80"/>
      <c r="C95" s="81"/>
      <c r="D95" s="231" t="s">
        <v>80</v>
      </c>
      <c r="E95" s="231"/>
      <c r="F95" s="231"/>
      <c r="G95" s="231"/>
      <c r="H95" s="231"/>
      <c r="I95" s="82"/>
      <c r="J95" s="231" t="s">
        <v>81</v>
      </c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28">
        <f>ROUND(SUM(AG96:AG98),0)</f>
        <v>0</v>
      </c>
      <c r="AH95" s="229"/>
      <c r="AI95" s="229"/>
      <c r="AJ95" s="229"/>
      <c r="AK95" s="229"/>
      <c r="AL95" s="229"/>
      <c r="AM95" s="229"/>
      <c r="AN95" s="230">
        <f>SUM(AG95,AT95)</f>
        <v>0</v>
      </c>
      <c r="AO95" s="229"/>
      <c r="AP95" s="229"/>
      <c r="AQ95" s="83" t="s">
        <v>82</v>
      </c>
      <c r="AR95" s="80"/>
      <c r="AS95" s="84">
        <f>ROUND(SUM(AS96:AS98),0)</f>
        <v>0</v>
      </c>
      <c r="AT95" s="85">
        <f>ROUND(SUM(AV95:AW95),-1)</f>
        <v>0</v>
      </c>
      <c r="AU95" s="86">
        <f>ROUND(SUM(AU96:AU98),5)</f>
        <v>0</v>
      </c>
      <c r="AV95" s="85">
        <f>ROUND(AZ95*L29,-1)</f>
        <v>0</v>
      </c>
      <c r="AW95" s="85">
        <f>ROUND(BA95*L30,-1)</f>
        <v>0</v>
      </c>
      <c r="AX95" s="85">
        <f>ROUND(BB95*L29,-1)</f>
        <v>0</v>
      </c>
      <c r="AY95" s="85">
        <f>ROUND(BC95*L30,-1)</f>
        <v>0</v>
      </c>
      <c r="AZ95" s="85">
        <f>ROUND(SUM(AZ96:AZ98),0)</f>
        <v>0</v>
      </c>
      <c r="BA95" s="85">
        <f>ROUND(SUM(BA96:BA98),0)</f>
        <v>0</v>
      </c>
      <c r="BB95" s="85">
        <f>ROUND(SUM(BB96:BB98),0)</f>
        <v>0</v>
      </c>
      <c r="BC95" s="85">
        <f>ROUND(SUM(BC96:BC98),0)</f>
        <v>0</v>
      </c>
      <c r="BD95" s="87">
        <f>ROUND(SUM(BD96:BD98),0)</f>
        <v>0</v>
      </c>
      <c r="BS95" s="88" t="s">
        <v>75</v>
      </c>
      <c r="BT95" s="88" t="s">
        <v>32</v>
      </c>
      <c r="BU95" s="88" t="s">
        <v>77</v>
      </c>
      <c r="BV95" s="88" t="s">
        <v>78</v>
      </c>
      <c r="BW95" s="88" t="s">
        <v>83</v>
      </c>
      <c r="BX95" s="88" t="s">
        <v>4</v>
      </c>
      <c r="CL95" s="88" t="s">
        <v>1</v>
      </c>
      <c r="CM95" s="88" t="s">
        <v>84</v>
      </c>
    </row>
    <row r="96" spans="1:90" s="4" customFormat="1" ht="16.5" customHeight="1">
      <c r="A96" s="89" t="s">
        <v>85</v>
      </c>
      <c r="B96" s="52"/>
      <c r="C96" s="10"/>
      <c r="D96" s="10"/>
      <c r="E96" s="225" t="s">
        <v>86</v>
      </c>
      <c r="F96" s="225"/>
      <c r="G96" s="225"/>
      <c r="H96" s="225"/>
      <c r="I96" s="225"/>
      <c r="J96" s="10"/>
      <c r="K96" s="225" t="s">
        <v>87</v>
      </c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6">
        <f>'001 - SO 330 Vodovod'!J32</f>
        <v>0</v>
      </c>
      <c r="AH96" s="227"/>
      <c r="AI96" s="227"/>
      <c r="AJ96" s="227"/>
      <c r="AK96" s="227"/>
      <c r="AL96" s="227"/>
      <c r="AM96" s="227"/>
      <c r="AN96" s="226">
        <f>SUM(AG96,AT96)</f>
        <v>0</v>
      </c>
      <c r="AO96" s="227"/>
      <c r="AP96" s="227"/>
      <c r="AQ96" s="90" t="s">
        <v>88</v>
      </c>
      <c r="AR96" s="52"/>
      <c r="AS96" s="91">
        <v>0</v>
      </c>
      <c r="AT96" s="92">
        <f>ROUND(SUM(AV96:AW96),-1)</f>
        <v>0</v>
      </c>
      <c r="AU96" s="93">
        <f>'001 - SO 330 Vodovod'!P129</f>
        <v>0</v>
      </c>
      <c r="AV96" s="92">
        <f>'001 - SO 330 Vodovod'!J35</f>
        <v>0</v>
      </c>
      <c r="AW96" s="92">
        <f>'001 - SO 330 Vodovod'!J36</f>
        <v>0</v>
      </c>
      <c r="AX96" s="92">
        <f>'001 - SO 330 Vodovod'!J37</f>
        <v>0</v>
      </c>
      <c r="AY96" s="92">
        <f>'001 - SO 330 Vodovod'!J38</f>
        <v>0</v>
      </c>
      <c r="AZ96" s="92">
        <f>'001 - SO 330 Vodovod'!F35</f>
        <v>0</v>
      </c>
      <c r="BA96" s="92">
        <f>'001 - SO 330 Vodovod'!F36</f>
        <v>0</v>
      </c>
      <c r="BB96" s="92">
        <f>'001 - SO 330 Vodovod'!F37</f>
        <v>0</v>
      </c>
      <c r="BC96" s="92">
        <f>'001 - SO 330 Vodovod'!F38</f>
        <v>0</v>
      </c>
      <c r="BD96" s="94">
        <f>'001 - SO 330 Vodovod'!F39</f>
        <v>0</v>
      </c>
      <c r="BT96" s="26" t="s">
        <v>84</v>
      </c>
      <c r="BV96" s="26" t="s">
        <v>78</v>
      </c>
      <c r="BW96" s="26" t="s">
        <v>89</v>
      </c>
      <c r="BX96" s="26" t="s">
        <v>83</v>
      </c>
      <c r="CL96" s="26" t="s">
        <v>1</v>
      </c>
    </row>
    <row r="97" spans="1:90" s="4" customFormat="1" ht="16.5" customHeight="1">
      <c r="A97" s="89" t="s">
        <v>85</v>
      </c>
      <c r="B97" s="52"/>
      <c r="C97" s="10"/>
      <c r="D97" s="10"/>
      <c r="E97" s="225" t="s">
        <v>90</v>
      </c>
      <c r="F97" s="225"/>
      <c r="G97" s="225"/>
      <c r="H97" s="225"/>
      <c r="I97" s="225"/>
      <c r="J97" s="10"/>
      <c r="K97" s="225" t="s">
        <v>91</v>
      </c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6">
        <f>'002 - SO 340 Vodovodní př...'!J32</f>
        <v>0</v>
      </c>
      <c r="AH97" s="227"/>
      <c r="AI97" s="227"/>
      <c r="AJ97" s="227"/>
      <c r="AK97" s="227"/>
      <c r="AL97" s="227"/>
      <c r="AM97" s="227"/>
      <c r="AN97" s="226">
        <f>SUM(AG97,AT97)</f>
        <v>0</v>
      </c>
      <c r="AO97" s="227"/>
      <c r="AP97" s="227"/>
      <c r="AQ97" s="90" t="s">
        <v>88</v>
      </c>
      <c r="AR97" s="52"/>
      <c r="AS97" s="91">
        <v>0</v>
      </c>
      <c r="AT97" s="92">
        <f>ROUND(SUM(AV97:AW97),-1)</f>
        <v>0</v>
      </c>
      <c r="AU97" s="93">
        <f>'002 - SO 340 Vodovodní př...'!P132</f>
        <v>0</v>
      </c>
      <c r="AV97" s="92">
        <f>'002 - SO 340 Vodovodní př...'!J35</f>
        <v>0</v>
      </c>
      <c r="AW97" s="92">
        <f>'002 - SO 340 Vodovodní př...'!J36</f>
        <v>0</v>
      </c>
      <c r="AX97" s="92">
        <f>'002 - SO 340 Vodovodní př...'!J37</f>
        <v>0</v>
      </c>
      <c r="AY97" s="92">
        <f>'002 - SO 340 Vodovodní př...'!J38</f>
        <v>0</v>
      </c>
      <c r="AZ97" s="92">
        <f>'002 - SO 340 Vodovodní př...'!F35</f>
        <v>0</v>
      </c>
      <c r="BA97" s="92">
        <f>'002 - SO 340 Vodovodní př...'!F36</f>
        <v>0</v>
      </c>
      <c r="BB97" s="92">
        <f>'002 - SO 340 Vodovodní př...'!F37</f>
        <v>0</v>
      </c>
      <c r="BC97" s="92">
        <f>'002 - SO 340 Vodovodní př...'!F38</f>
        <v>0</v>
      </c>
      <c r="BD97" s="94">
        <f>'002 - SO 340 Vodovodní př...'!F39</f>
        <v>0</v>
      </c>
      <c r="BT97" s="26" t="s">
        <v>84</v>
      </c>
      <c r="BV97" s="26" t="s">
        <v>78</v>
      </c>
      <c r="BW97" s="26" t="s">
        <v>92</v>
      </c>
      <c r="BX97" s="26" t="s">
        <v>83</v>
      </c>
      <c r="CL97" s="26" t="s">
        <v>1</v>
      </c>
    </row>
    <row r="98" spans="1:90" s="4" customFormat="1" ht="16.5" customHeight="1">
      <c r="A98" s="89" t="s">
        <v>85</v>
      </c>
      <c r="B98" s="52"/>
      <c r="C98" s="10"/>
      <c r="D98" s="10"/>
      <c r="E98" s="225" t="s">
        <v>93</v>
      </c>
      <c r="F98" s="225"/>
      <c r="G98" s="225"/>
      <c r="H98" s="225"/>
      <c r="I98" s="225"/>
      <c r="J98" s="10"/>
      <c r="K98" s="225" t="s">
        <v>94</v>
      </c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6">
        <f>'003 - Ostatní a vedlejší ...'!J32</f>
        <v>0</v>
      </c>
      <c r="AH98" s="227"/>
      <c r="AI98" s="227"/>
      <c r="AJ98" s="227"/>
      <c r="AK98" s="227"/>
      <c r="AL98" s="227"/>
      <c r="AM98" s="227"/>
      <c r="AN98" s="226">
        <f>SUM(AG98,AT98)</f>
        <v>0</v>
      </c>
      <c r="AO98" s="227"/>
      <c r="AP98" s="227"/>
      <c r="AQ98" s="90" t="s">
        <v>88</v>
      </c>
      <c r="AR98" s="52"/>
      <c r="AS98" s="95">
        <v>0</v>
      </c>
      <c r="AT98" s="96">
        <f>ROUND(SUM(AV98:AW98),-1)</f>
        <v>0</v>
      </c>
      <c r="AU98" s="97">
        <f>'003 - Ostatní a vedlejší ...'!P122</f>
        <v>0</v>
      </c>
      <c r="AV98" s="96">
        <f>'003 - Ostatní a vedlejší ...'!J35</f>
        <v>0</v>
      </c>
      <c r="AW98" s="96">
        <f>'003 - Ostatní a vedlejší ...'!J36</f>
        <v>0</v>
      </c>
      <c r="AX98" s="96">
        <f>'003 - Ostatní a vedlejší ...'!J37</f>
        <v>0</v>
      </c>
      <c r="AY98" s="96">
        <f>'003 - Ostatní a vedlejší ...'!J38</f>
        <v>0</v>
      </c>
      <c r="AZ98" s="96">
        <f>'003 - Ostatní a vedlejší ...'!F35</f>
        <v>0</v>
      </c>
      <c r="BA98" s="96">
        <f>'003 - Ostatní a vedlejší ...'!F36</f>
        <v>0</v>
      </c>
      <c r="BB98" s="96">
        <f>'003 - Ostatní a vedlejší ...'!F37</f>
        <v>0</v>
      </c>
      <c r="BC98" s="96">
        <f>'003 - Ostatní a vedlejší ...'!F38</f>
        <v>0</v>
      </c>
      <c r="BD98" s="98">
        <f>'003 - Ostatní a vedlejší ...'!F39</f>
        <v>0</v>
      </c>
      <c r="BT98" s="26" t="s">
        <v>84</v>
      </c>
      <c r="BV98" s="26" t="s">
        <v>78</v>
      </c>
      <c r="BW98" s="26" t="s">
        <v>95</v>
      </c>
      <c r="BX98" s="26" t="s">
        <v>83</v>
      </c>
      <c r="CL98" s="26" t="s">
        <v>1</v>
      </c>
    </row>
    <row r="99" spans="1:57" s="2" customFormat="1" ht="30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4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57" s="2" customFormat="1" ht="6.95" customHeight="1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34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</sheetData>
  <mergeCells count="54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G98:AM98"/>
    <mergeCell ref="AN98:AP98"/>
    <mergeCell ref="L85:AJ85"/>
    <mergeCell ref="AM87:AN87"/>
    <mergeCell ref="AG94:AM94"/>
    <mergeCell ref="AN94:AP94"/>
    <mergeCell ref="AN96:AP96"/>
    <mergeCell ref="E96:I96"/>
    <mergeCell ref="K96:AF96"/>
    <mergeCell ref="AG96:AM96"/>
    <mergeCell ref="AG95:AM95"/>
    <mergeCell ref="AN95:AP95"/>
    <mergeCell ref="J95:AF95"/>
    <mergeCell ref="D95:H95"/>
    <mergeCell ref="E98:I98"/>
    <mergeCell ref="K98:AF98"/>
    <mergeCell ref="K97:AF97"/>
    <mergeCell ref="AN97:AP97"/>
    <mergeCell ref="E97:I97"/>
    <mergeCell ref="AG97:AM97"/>
    <mergeCell ref="AS89:AT91"/>
    <mergeCell ref="AM89:AP89"/>
    <mergeCell ref="AM90:AP90"/>
    <mergeCell ref="C92:G92"/>
    <mergeCell ref="AG92:AM92"/>
    <mergeCell ref="AN92:AP92"/>
    <mergeCell ref="I92:AF92"/>
  </mergeCells>
  <hyperlinks>
    <hyperlink ref="A96" location="'001 - SO 330 Vodovod'!C2" display="/"/>
    <hyperlink ref="A97" location="'002 - SO 340 Vodovodní př...'!C2" display="/"/>
    <hyperlink ref="A98" location="'003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2"/>
  <sheetViews>
    <sheetView showGridLines="0" workbookViewId="0" topLeftCell="A736">
      <selection activeCell="F629" sqref="F62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3" t="s">
        <v>5</v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89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96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58" t="str">
        <f>'Rekapitulace stavby'!K6</f>
        <v xml:space="preserve">  Modřice, Masarykova - Rekonstrukce vodovodu</v>
      </c>
      <c r="F7" s="259"/>
      <c r="G7" s="259"/>
      <c r="H7" s="259"/>
      <c r="L7" s="21"/>
    </row>
    <row r="8" spans="2:12" s="1" customFormat="1" ht="12" customHeight="1">
      <c r="B8" s="21"/>
      <c r="D8" s="28" t="s">
        <v>97</v>
      </c>
      <c r="L8" s="21"/>
    </row>
    <row r="9" spans="1:31" s="2" customFormat="1" ht="16.5" customHeight="1">
      <c r="A9" s="33"/>
      <c r="B9" s="34"/>
      <c r="C9" s="33"/>
      <c r="D9" s="33"/>
      <c r="E9" s="258" t="s">
        <v>98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99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35" t="s">
        <v>100</v>
      </c>
      <c r="F11" s="257"/>
      <c r="G11" s="257"/>
      <c r="H11" s="25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0" t="str">
        <f>'Rekapitulace stavby'!E14</f>
        <v>Vyplň údaj</v>
      </c>
      <c r="F20" s="252"/>
      <c r="G20" s="252"/>
      <c r="H20" s="252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24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56" t="s">
        <v>1</v>
      </c>
      <c r="F29" s="256"/>
      <c r="G29" s="256"/>
      <c r="H29" s="256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ROUND(J129,0)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ROUND((SUM(BE129:BE1231)),0)</f>
        <v>0</v>
      </c>
      <c r="G35" s="33"/>
      <c r="H35" s="33"/>
      <c r="I35" s="106">
        <v>0.21</v>
      </c>
      <c r="J35" s="105">
        <f>ROUND(((SUM(BE129:BE1231))*I35),0)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ROUND((SUM(BF129:BF1231)),0)</f>
        <v>0</v>
      </c>
      <c r="G36" s="33"/>
      <c r="H36" s="33"/>
      <c r="I36" s="106">
        <v>0.15</v>
      </c>
      <c r="J36" s="105">
        <f>ROUND(((SUM(BF129:BF1231))*I36),0)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ROUND((SUM(BG129:BG1231)),0)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ROUND((SUM(BH129:BH1231)),0)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ROUND((SUM(BI129:BI1231)),0)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8" t="str">
        <f>E7</f>
        <v xml:space="preserve">  Modřice, Masarykova - Rekonstrukce vodovodu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97</v>
      </c>
      <c r="L86" s="21"/>
    </row>
    <row r="87" spans="1:31" s="2" customFormat="1" ht="16.5" customHeight="1">
      <c r="A87" s="33"/>
      <c r="B87" s="34"/>
      <c r="C87" s="33"/>
      <c r="D87" s="33"/>
      <c r="E87" s="258" t="s">
        <v>98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99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5" t="str">
        <f>E11</f>
        <v>001 - SO 330 Vodovod</v>
      </c>
      <c r="F89" s="257"/>
      <c r="G89" s="257"/>
      <c r="H89" s="25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Statutární město Brno</v>
      </c>
      <c r="G93" s="33"/>
      <c r="H93" s="33"/>
      <c r="I93" s="28" t="s">
        <v>29</v>
      </c>
      <c r="J93" s="31" t="str">
        <f>E23</f>
        <v>Sweco Hydroprojekt a.s., divize Morava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102</v>
      </c>
      <c r="D96" s="107"/>
      <c r="E96" s="107"/>
      <c r="F96" s="107"/>
      <c r="G96" s="107"/>
      <c r="H96" s="107"/>
      <c r="I96" s="107"/>
      <c r="J96" s="116" t="s">
        <v>103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104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105</v>
      </c>
    </row>
    <row r="99" spans="2:12" s="9" customFormat="1" ht="24.95" customHeight="1">
      <c r="B99" s="118"/>
      <c r="D99" s="119" t="s">
        <v>106</v>
      </c>
      <c r="E99" s="120"/>
      <c r="F99" s="120"/>
      <c r="G99" s="120"/>
      <c r="H99" s="120"/>
      <c r="I99" s="120"/>
      <c r="J99" s="121">
        <f>J130</f>
        <v>0</v>
      </c>
      <c r="L99" s="118"/>
    </row>
    <row r="100" spans="2:12" s="10" customFormat="1" ht="19.9" customHeight="1">
      <c r="B100" s="122"/>
      <c r="D100" s="123" t="s">
        <v>107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2:12" s="10" customFormat="1" ht="19.9" customHeight="1">
      <c r="B101" s="122"/>
      <c r="D101" s="123" t="s">
        <v>108</v>
      </c>
      <c r="E101" s="124"/>
      <c r="F101" s="124"/>
      <c r="G101" s="124"/>
      <c r="H101" s="124"/>
      <c r="I101" s="124"/>
      <c r="J101" s="125">
        <f>J414</f>
        <v>0</v>
      </c>
      <c r="L101" s="122"/>
    </row>
    <row r="102" spans="2:12" s="10" customFormat="1" ht="19.9" customHeight="1">
      <c r="B102" s="122"/>
      <c r="D102" s="123" t="s">
        <v>109</v>
      </c>
      <c r="E102" s="124"/>
      <c r="F102" s="124"/>
      <c r="G102" s="124"/>
      <c r="H102" s="124"/>
      <c r="I102" s="124"/>
      <c r="J102" s="125">
        <f>J425</f>
        <v>0</v>
      </c>
      <c r="L102" s="122"/>
    </row>
    <row r="103" spans="2:12" s="10" customFormat="1" ht="19.9" customHeight="1">
      <c r="B103" s="122"/>
      <c r="D103" s="123" t="s">
        <v>110</v>
      </c>
      <c r="E103" s="124"/>
      <c r="F103" s="124"/>
      <c r="G103" s="124"/>
      <c r="H103" s="124"/>
      <c r="I103" s="124"/>
      <c r="J103" s="125">
        <f>J467</f>
        <v>0</v>
      </c>
      <c r="L103" s="122"/>
    </row>
    <row r="104" spans="2:12" s="10" customFormat="1" ht="19.9" customHeight="1">
      <c r="B104" s="122"/>
      <c r="D104" s="123" t="s">
        <v>111</v>
      </c>
      <c r="E104" s="124"/>
      <c r="F104" s="124"/>
      <c r="G104" s="124"/>
      <c r="H104" s="124"/>
      <c r="I104" s="124"/>
      <c r="J104" s="125">
        <f>J489</f>
        <v>0</v>
      </c>
      <c r="L104" s="122"/>
    </row>
    <row r="105" spans="2:12" s="10" customFormat="1" ht="19.9" customHeight="1">
      <c r="B105" s="122"/>
      <c r="D105" s="123" t="s">
        <v>112</v>
      </c>
      <c r="E105" s="124"/>
      <c r="F105" s="124"/>
      <c r="G105" s="124"/>
      <c r="H105" s="124"/>
      <c r="I105" s="124"/>
      <c r="J105" s="125">
        <f>J557</f>
        <v>0</v>
      </c>
      <c r="L105" s="122"/>
    </row>
    <row r="106" spans="2:12" s="10" customFormat="1" ht="19.9" customHeight="1">
      <c r="B106" s="122"/>
      <c r="D106" s="123" t="s">
        <v>113</v>
      </c>
      <c r="E106" s="124"/>
      <c r="F106" s="124"/>
      <c r="G106" s="124"/>
      <c r="H106" s="124"/>
      <c r="I106" s="124"/>
      <c r="J106" s="125">
        <f>J1010</f>
        <v>0</v>
      </c>
      <c r="L106" s="122"/>
    </row>
    <row r="107" spans="2:12" s="10" customFormat="1" ht="19.9" customHeight="1">
      <c r="B107" s="122"/>
      <c r="D107" s="123" t="s">
        <v>114</v>
      </c>
      <c r="E107" s="124"/>
      <c r="F107" s="124"/>
      <c r="G107" s="124"/>
      <c r="H107" s="124"/>
      <c r="I107" s="124"/>
      <c r="J107" s="125">
        <f>J1181</f>
        <v>0</v>
      </c>
      <c r="L107" s="122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115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58" t="str">
        <f>E7</f>
        <v xml:space="preserve">  Modřice, Masarykova - Rekonstrukce vodovodu</v>
      </c>
      <c r="F117" s="259"/>
      <c r="G117" s="259"/>
      <c r="H117" s="25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2:12" s="1" customFormat="1" ht="12" customHeight="1">
      <c r="B118" s="21"/>
      <c r="C118" s="28" t="s">
        <v>97</v>
      </c>
      <c r="L118" s="21"/>
    </row>
    <row r="119" spans="1:31" s="2" customFormat="1" ht="16.5" customHeight="1">
      <c r="A119" s="33"/>
      <c r="B119" s="34"/>
      <c r="C119" s="33"/>
      <c r="D119" s="33"/>
      <c r="E119" s="258" t="s">
        <v>98</v>
      </c>
      <c r="F119" s="257"/>
      <c r="G119" s="257"/>
      <c r="H119" s="257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99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35" t="str">
        <f>E11</f>
        <v>001 - SO 330 Vodovod</v>
      </c>
      <c r="F121" s="257"/>
      <c r="G121" s="257"/>
      <c r="H121" s="257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20</v>
      </c>
      <c r="D123" s="33"/>
      <c r="E123" s="33"/>
      <c r="F123" s="26" t="str">
        <f>F14</f>
        <v xml:space="preserve"> </v>
      </c>
      <c r="G123" s="33"/>
      <c r="H123" s="33"/>
      <c r="I123" s="28" t="s">
        <v>22</v>
      </c>
      <c r="J123" s="56" t="str">
        <f>IF(J14="","",J14)</f>
        <v/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5.7" customHeight="1">
      <c r="A125" s="33"/>
      <c r="B125" s="34"/>
      <c r="C125" s="28" t="s">
        <v>23</v>
      </c>
      <c r="D125" s="33"/>
      <c r="E125" s="33"/>
      <c r="F125" s="26" t="str">
        <f>E17</f>
        <v>Statutární město Brno</v>
      </c>
      <c r="G125" s="33"/>
      <c r="H125" s="33"/>
      <c r="I125" s="28" t="s">
        <v>29</v>
      </c>
      <c r="J125" s="31" t="str">
        <f>E23</f>
        <v>Sweco Hydroprojekt a.s., divize Morava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27</v>
      </c>
      <c r="D126" s="33"/>
      <c r="E126" s="33"/>
      <c r="F126" s="26" t="str">
        <f>IF(E20="","",E20)</f>
        <v>Vyplň údaj</v>
      </c>
      <c r="G126" s="33"/>
      <c r="H126" s="33"/>
      <c r="I126" s="28" t="s">
        <v>33</v>
      </c>
      <c r="J126" s="31" t="str">
        <f>E26</f>
        <v xml:space="preserve"> 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6"/>
      <c r="B128" s="127"/>
      <c r="C128" s="128" t="s">
        <v>116</v>
      </c>
      <c r="D128" s="129" t="s">
        <v>61</v>
      </c>
      <c r="E128" s="129" t="s">
        <v>57</v>
      </c>
      <c r="F128" s="129" t="s">
        <v>58</v>
      </c>
      <c r="G128" s="129" t="s">
        <v>117</v>
      </c>
      <c r="H128" s="129" t="s">
        <v>118</v>
      </c>
      <c r="I128" s="129" t="s">
        <v>119</v>
      </c>
      <c r="J128" s="129" t="s">
        <v>103</v>
      </c>
      <c r="K128" s="130" t="s">
        <v>120</v>
      </c>
      <c r="L128" s="131"/>
      <c r="M128" s="63" t="s">
        <v>1</v>
      </c>
      <c r="N128" s="64" t="s">
        <v>40</v>
      </c>
      <c r="O128" s="64" t="s">
        <v>121</v>
      </c>
      <c r="P128" s="64" t="s">
        <v>122</v>
      </c>
      <c r="Q128" s="64" t="s">
        <v>123</v>
      </c>
      <c r="R128" s="64" t="s">
        <v>124</v>
      </c>
      <c r="S128" s="64" t="s">
        <v>125</v>
      </c>
      <c r="T128" s="65" t="s">
        <v>126</v>
      </c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63" s="2" customFormat="1" ht="22.9" customHeight="1">
      <c r="A129" s="33"/>
      <c r="B129" s="34"/>
      <c r="C129" s="70" t="s">
        <v>127</v>
      </c>
      <c r="D129" s="33"/>
      <c r="E129" s="33"/>
      <c r="F129" s="33"/>
      <c r="G129" s="33"/>
      <c r="H129" s="33"/>
      <c r="I129" s="33"/>
      <c r="J129" s="132">
        <f>BK129</f>
        <v>0</v>
      </c>
      <c r="K129" s="33"/>
      <c r="L129" s="34"/>
      <c r="M129" s="66"/>
      <c r="N129" s="57"/>
      <c r="O129" s="67"/>
      <c r="P129" s="133">
        <f>P130</f>
        <v>0</v>
      </c>
      <c r="Q129" s="67"/>
      <c r="R129" s="133">
        <f>R130</f>
        <v>452.65675845000004</v>
      </c>
      <c r="S129" s="67"/>
      <c r="T129" s="134">
        <f>T130</f>
        <v>1294.3122050000002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75</v>
      </c>
      <c r="AU129" s="18" t="s">
        <v>105</v>
      </c>
      <c r="BK129" s="135">
        <f>BK130</f>
        <v>0</v>
      </c>
    </row>
    <row r="130" spans="2:63" s="12" customFormat="1" ht="25.9" customHeight="1">
      <c r="B130" s="136"/>
      <c r="D130" s="137" t="s">
        <v>75</v>
      </c>
      <c r="E130" s="138" t="s">
        <v>128</v>
      </c>
      <c r="F130" s="138" t="s">
        <v>129</v>
      </c>
      <c r="I130" s="139"/>
      <c r="J130" s="140">
        <f>BK130</f>
        <v>0</v>
      </c>
      <c r="L130" s="136"/>
      <c r="M130" s="141"/>
      <c r="N130" s="142"/>
      <c r="O130" s="142"/>
      <c r="P130" s="143">
        <f>P131+P414+P425+P467+P489+P557+P1010+P1181</f>
        <v>0</v>
      </c>
      <c r="Q130" s="142"/>
      <c r="R130" s="143">
        <f>R131+R414+R425+R467+R489+R557+R1010+R1181</f>
        <v>452.65675845000004</v>
      </c>
      <c r="S130" s="142"/>
      <c r="T130" s="144">
        <f>T131+T414+T425+T467+T489+T557+T1010+T1181</f>
        <v>1294.3122050000002</v>
      </c>
      <c r="AR130" s="137" t="s">
        <v>32</v>
      </c>
      <c r="AT130" s="145" t="s">
        <v>75</v>
      </c>
      <c r="AU130" s="145" t="s">
        <v>76</v>
      </c>
      <c r="AY130" s="137" t="s">
        <v>130</v>
      </c>
      <c r="BK130" s="146">
        <f>BK131+BK414+BK425+BK467+BK489+BK557+BK1010+BK1181</f>
        <v>0</v>
      </c>
    </row>
    <row r="131" spans="2:63" s="12" customFormat="1" ht="22.9" customHeight="1">
      <c r="B131" s="136"/>
      <c r="D131" s="137" t="s">
        <v>75</v>
      </c>
      <c r="E131" s="147" t="s">
        <v>32</v>
      </c>
      <c r="F131" s="147" t="s">
        <v>131</v>
      </c>
      <c r="I131" s="139"/>
      <c r="J131" s="148">
        <f>BK131</f>
        <v>0</v>
      </c>
      <c r="L131" s="136"/>
      <c r="M131" s="141"/>
      <c r="N131" s="142"/>
      <c r="O131" s="142"/>
      <c r="P131" s="143">
        <f>SUM(P132:P413)</f>
        <v>0</v>
      </c>
      <c r="Q131" s="142"/>
      <c r="R131" s="143">
        <f>SUM(R132:R413)</f>
        <v>13.0950361</v>
      </c>
      <c r="S131" s="142"/>
      <c r="T131" s="144">
        <f>SUM(T132:T413)</f>
        <v>1255.7958050000002</v>
      </c>
      <c r="AR131" s="137" t="s">
        <v>32</v>
      </c>
      <c r="AT131" s="145" t="s">
        <v>75</v>
      </c>
      <c r="AU131" s="145" t="s">
        <v>32</v>
      </c>
      <c r="AY131" s="137" t="s">
        <v>130</v>
      </c>
      <c r="BK131" s="146">
        <f>SUM(BK132:BK413)</f>
        <v>0</v>
      </c>
    </row>
    <row r="132" spans="1:65" s="2" customFormat="1" ht="16.5" customHeight="1">
      <c r="A132" s="33"/>
      <c r="B132" s="149"/>
      <c r="C132" s="150" t="s">
        <v>32</v>
      </c>
      <c r="D132" s="150" t="s">
        <v>132</v>
      </c>
      <c r="E132" s="151" t="s">
        <v>133</v>
      </c>
      <c r="F132" s="152" t="s">
        <v>134</v>
      </c>
      <c r="G132" s="153" t="s">
        <v>135</v>
      </c>
      <c r="H132" s="154">
        <v>16.94</v>
      </c>
      <c r="I132" s="155"/>
      <c r="J132" s="156">
        <f>ROUND(I132*H132,2)</f>
        <v>0</v>
      </c>
      <c r="K132" s="152" t="s">
        <v>136</v>
      </c>
      <c r="L132" s="34"/>
      <c r="M132" s="157" t="s">
        <v>1</v>
      </c>
      <c r="N132" s="158" t="s">
        <v>41</v>
      </c>
      <c r="O132" s="59"/>
      <c r="P132" s="159">
        <f>O132*H132</f>
        <v>0</v>
      </c>
      <c r="Q132" s="159">
        <v>0</v>
      </c>
      <c r="R132" s="159">
        <f>Q132*H132</f>
        <v>0</v>
      </c>
      <c r="S132" s="159">
        <v>0.44</v>
      </c>
      <c r="T132" s="160">
        <f>S132*H132</f>
        <v>7.453600000000001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1" t="s">
        <v>137</v>
      </c>
      <c r="AT132" s="161" t="s">
        <v>132</v>
      </c>
      <c r="AU132" s="161" t="s">
        <v>84</v>
      </c>
      <c r="AY132" s="18" t="s">
        <v>130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8" t="s">
        <v>32</v>
      </c>
      <c r="BK132" s="162">
        <f>ROUND(I132*H132,2)</f>
        <v>0</v>
      </c>
      <c r="BL132" s="18" t="s">
        <v>137</v>
      </c>
      <c r="BM132" s="161" t="s">
        <v>138</v>
      </c>
    </row>
    <row r="133" spans="2:51" s="13" customFormat="1" ht="12">
      <c r="B133" s="163"/>
      <c r="D133" s="164" t="s">
        <v>139</v>
      </c>
      <c r="E133" s="165" t="s">
        <v>1</v>
      </c>
      <c r="F133" s="166" t="s">
        <v>140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139</v>
      </c>
      <c r="AU133" s="165" t="s">
        <v>84</v>
      </c>
      <c r="AV133" s="13" t="s">
        <v>32</v>
      </c>
      <c r="AW133" s="13" t="s">
        <v>31</v>
      </c>
      <c r="AX133" s="13" t="s">
        <v>76</v>
      </c>
      <c r="AY133" s="165" t="s">
        <v>130</v>
      </c>
    </row>
    <row r="134" spans="2:51" s="14" customFormat="1" ht="12">
      <c r="B134" s="171"/>
      <c r="D134" s="164" t="s">
        <v>139</v>
      </c>
      <c r="E134" s="172" t="s">
        <v>1</v>
      </c>
      <c r="F134" s="173" t="s">
        <v>141</v>
      </c>
      <c r="H134" s="174">
        <v>7.15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139</v>
      </c>
      <c r="AU134" s="172" t="s">
        <v>84</v>
      </c>
      <c r="AV134" s="14" t="s">
        <v>84</v>
      </c>
      <c r="AW134" s="14" t="s">
        <v>31</v>
      </c>
      <c r="AX134" s="14" t="s">
        <v>76</v>
      </c>
      <c r="AY134" s="172" t="s">
        <v>130</v>
      </c>
    </row>
    <row r="135" spans="2:51" s="14" customFormat="1" ht="12">
      <c r="B135" s="171"/>
      <c r="D135" s="164" t="s">
        <v>139</v>
      </c>
      <c r="E135" s="172" t="s">
        <v>1</v>
      </c>
      <c r="F135" s="173" t="s">
        <v>142</v>
      </c>
      <c r="H135" s="174">
        <v>1.87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139</v>
      </c>
      <c r="AU135" s="172" t="s">
        <v>84</v>
      </c>
      <c r="AV135" s="14" t="s">
        <v>84</v>
      </c>
      <c r="AW135" s="14" t="s">
        <v>31</v>
      </c>
      <c r="AX135" s="14" t="s">
        <v>76</v>
      </c>
      <c r="AY135" s="172" t="s">
        <v>130</v>
      </c>
    </row>
    <row r="136" spans="2:51" s="14" customFormat="1" ht="12">
      <c r="B136" s="171"/>
      <c r="D136" s="164" t="s">
        <v>139</v>
      </c>
      <c r="E136" s="172" t="s">
        <v>1</v>
      </c>
      <c r="F136" s="173" t="s">
        <v>143</v>
      </c>
      <c r="H136" s="174">
        <v>7.92</v>
      </c>
      <c r="I136" s="175"/>
      <c r="L136" s="171"/>
      <c r="M136" s="176"/>
      <c r="N136" s="177"/>
      <c r="O136" s="177"/>
      <c r="P136" s="177"/>
      <c r="Q136" s="177"/>
      <c r="R136" s="177"/>
      <c r="S136" s="177"/>
      <c r="T136" s="178"/>
      <c r="AT136" s="172" t="s">
        <v>139</v>
      </c>
      <c r="AU136" s="172" t="s">
        <v>84</v>
      </c>
      <c r="AV136" s="14" t="s">
        <v>84</v>
      </c>
      <c r="AW136" s="14" t="s">
        <v>31</v>
      </c>
      <c r="AX136" s="14" t="s">
        <v>76</v>
      </c>
      <c r="AY136" s="172" t="s">
        <v>130</v>
      </c>
    </row>
    <row r="137" spans="2:51" s="15" customFormat="1" ht="12">
      <c r="B137" s="179"/>
      <c r="D137" s="164" t="s">
        <v>139</v>
      </c>
      <c r="E137" s="180" t="s">
        <v>1</v>
      </c>
      <c r="F137" s="181" t="s">
        <v>144</v>
      </c>
      <c r="H137" s="182">
        <v>16.94</v>
      </c>
      <c r="I137" s="183"/>
      <c r="L137" s="179"/>
      <c r="M137" s="184"/>
      <c r="N137" s="185"/>
      <c r="O137" s="185"/>
      <c r="P137" s="185"/>
      <c r="Q137" s="185"/>
      <c r="R137" s="185"/>
      <c r="S137" s="185"/>
      <c r="T137" s="186"/>
      <c r="AT137" s="180" t="s">
        <v>139</v>
      </c>
      <c r="AU137" s="180" t="s">
        <v>84</v>
      </c>
      <c r="AV137" s="15" t="s">
        <v>137</v>
      </c>
      <c r="AW137" s="15" t="s">
        <v>31</v>
      </c>
      <c r="AX137" s="15" t="s">
        <v>32</v>
      </c>
      <c r="AY137" s="180" t="s">
        <v>130</v>
      </c>
    </row>
    <row r="138" spans="1:65" s="2" customFormat="1" ht="16.5" customHeight="1">
      <c r="A138" s="33"/>
      <c r="B138" s="149"/>
      <c r="C138" s="150" t="s">
        <v>84</v>
      </c>
      <c r="D138" s="150" t="s">
        <v>132</v>
      </c>
      <c r="E138" s="151" t="s">
        <v>145</v>
      </c>
      <c r="F138" s="152" t="s">
        <v>146</v>
      </c>
      <c r="G138" s="153" t="s">
        <v>135</v>
      </c>
      <c r="H138" s="154">
        <v>16.94</v>
      </c>
      <c r="I138" s="155"/>
      <c r="J138" s="156">
        <f>ROUND(I138*H138,2)</f>
        <v>0</v>
      </c>
      <c r="K138" s="152" t="s">
        <v>136</v>
      </c>
      <c r="L138" s="34"/>
      <c r="M138" s="157" t="s">
        <v>1</v>
      </c>
      <c r="N138" s="158" t="s">
        <v>41</v>
      </c>
      <c r="O138" s="59"/>
      <c r="P138" s="159">
        <f>O138*H138</f>
        <v>0</v>
      </c>
      <c r="Q138" s="159">
        <v>0</v>
      </c>
      <c r="R138" s="159">
        <f>Q138*H138</f>
        <v>0</v>
      </c>
      <c r="S138" s="159">
        <v>0.295</v>
      </c>
      <c r="T138" s="160">
        <f>S138*H138</f>
        <v>4.9973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1" t="s">
        <v>137</v>
      </c>
      <c r="AT138" s="161" t="s">
        <v>132</v>
      </c>
      <c r="AU138" s="161" t="s">
        <v>84</v>
      </c>
      <c r="AY138" s="18" t="s">
        <v>130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8" t="s">
        <v>32</v>
      </c>
      <c r="BK138" s="162">
        <f>ROUND(I138*H138,2)</f>
        <v>0</v>
      </c>
      <c r="BL138" s="18" t="s">
        <v>137</v>
      </c>
      <c r="BM138" s="161" t="s">
        <v>147</v>
      </c>
    </row>
    <row r="139" spans="2:51" s="14" customFormat="1" ht="12">
      <c r="B139" s="171"/>
      <c r="D139" s="164" t="s">
        <v>139</v>
      </c>
      <c r="E139" s="172" t="s">
        <v>1</v>
      </c>
      <c r="F139" s="173" t="s">
        <v>141</v>
      </c>
      <c r="H139" s="174">
        <v>7.15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139</v>
      </c>
      <c r="AU139" s="172" t="s">
        <v>84</v>
      </c>
      <c r="AV139" s="14" t="s">
        <v>84</v>
      </c>
      <c r="AW139" s="14" t="s">
        <v>31</v>
      </c>
      <c r="AX139" s="14" t="s">
        <v>76</v>
      </c>
      <c r="AY139" s="172" t="s">
        <v>130</v>
      </c>
    </row>
    <row r="140" spans="2:51" s="14" customFormat="1" ht="12">
      <c r="B140" s="171"/>
      <c r="D140" s="164" t="s">
        <v>139</v>
      </c>
      <c r="E140" s="172" t="s">
        <v>1</v>
      </c>
      <c r="F140" s="173" t="s">
        <v>142</v>
      </c>
      <c r="H140" s="174">
        <v>1.87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139</v>
      </c>
      <c r="AU140" s="172" t="s">
        <v>84</v>
      </c>
      <c r="AV140" s="14" t="s">
        <v>84</v>
      </c>
      <c r="AW140" s="14" t="s">
        <v>31</v>
      </c>
      <c r="AX140" s="14" t="s">
        <v>76</v>
      </c>
      <c r="AY140" s="172" t="s">
        <v>130</v>
      </c>
    </row>
    <row r="141" spans="2:51" s="14" customFormat="1" ht="12">
      <c r="B141" s="171"/>
      <c r="D141" s="164" t="s">
        <v>139</v>
      </c>
      <c r="E141" s="172" t="s">
        <v>1</v>
      </c>
      <c r="F141" s="173" t="s">
        <v>143</v>
      </c>
      <c r="H141" s="174">
        <v>7.92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139</v>
      </c>
      <c r="AU141" s="172" t="s">
        <v>84</v>
      </c>
      <c r="AV141" s="14" t="s">
        <v>84</v>
      </c>
      <c r="AW141" s="14" t="s">
        <v>31</v>
      </c>
      <c r="AX141" s="14" t="s">
        <v>76</v>
      </c>
      <c r="AY141" s="172" t="s">
        <v>130</v>
      </c>
    </row>
    <row r="142" spans="2:51" s="15" customFormat="1" ht="12">
      <c r="B142" s="179"/>
      <c r="D142" s="164" t="s">
        <v>139</v>
      </c>
      <c r="E142" s="180" t="s">
        <v>1</v>
      </c>
      <c r="F142" s="181" t="s">
        <v>144</v>
      </c>
      <c r="H142" s="182">
        <v>16.94</v>
      </c>
      <c r="I142" s="183"/>
      <c r="L142" s="179"/>
      <c r="M142" s="184"/>
      <c r="N142" s="185"/>
      <c r="O142" s="185"/>
      <c r="P142" s="185"/>
      <c r="Q142" s="185"/>
      <c r="R142" s="185"/>
      <c r="S142" s="185"/>
      <c r="T142" s="186"/>
      <c r="AT142" s="180" t="s">
        <v>139</v>
      </c>
      <c r="AU142" s="180" t="s">
        <v>84</v>
      </c>
      <c r="AV142" s="15" t="s">
        <v>137</v>
      </c>
      <c r="AW142" s="15" t="s">
        <v>31</v>
      </c>
      <c r="AX142" s="15" t="s">
        <v>32</v>
      </c>
      <c r="AY142" s="180" t="s">
        <v>130</v>
      </c>
    </row>
    <row r="143" spans="1:65" s="2" customFormat="1" ht="21.75" customHeight="1">
      <c r="A143" s="33"/>
      <c r="B143" s="149"/>
      <c r="C143" s="150" t="s">
        <v>148</v>
      </c>
      <c r="D143" s="150" t="s">
        <v>132</v>
      </c>
      <c r="E143" s="151" t="s">
        <v>149</v>
      </c>
      <c r="F143" s="152" t="s">
        <v>150</v>
      </c>
      <c r="G143" s="153" t="s">
        <v>135</v>
      </c>
      <c r="H143" s="154">
        <v>65.45</v>
      </c>
      <c r="I143" s="155"/>
      <c r="J143" s="156">
        <f>ROUND(I143*H143,2)</f>
        <v>0</v>
      </c>
      <c r="K143" s="152" t="s">
        <v>136</v>
      </c>
      <c r="L143" s="34"/>
      <c r="M143" s="157" t="s">
        <v>1</v>
      </c>
      <c r="N143" s="158" t="s">
        <v>41</v>
      </c>
      <c r="O143" s="59"/>
      <c r="P143" s="159">
        <f>O143*H143</f>
        <v>0</v>
      </c>
      <c r="Q143" s="159">
        <v>0</v>
      </c>
      <c r="R143" s="159">
        <f>Q143*H143</f>
        <v>0</v>
      </c>
      <c r="S143" s="159">
        <v>0.44</v>
      </c>
      <c r="T143" s="160">
        <f>S143*H143</f>
        <v>28.798000000000002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1" t="s">
        <v>137</v>
      </c>
      <c r="AT143" s="161" t="s">
        <v>132</v>
      </c>
      <c r="AU143" s="161" t="s">
        <v>84</v>
      </c>
      <c r="AY143" s="18" t="s">
        <v>130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8" t="s">
        <v>32</v>
      </c>
      <c r="BK143" s="162">
        <f>ROUND(I143*H143,2)</f>
        <v>0</v>
      </c>
      <c r="BL143" s="18" t="s">
        <v>137</v>
      </c>
      <c r="BM143" s="161" t="s">
        <v>151</v>
      </c>
    </row>
    <row r="144" spans="2:51" s="13" customFormat="1" ht="12">
      <c r="B144" s="163"/>
      <c r="D144" s="164" t="s">
        <v>139</v>
      </c>
      <c r="E144" s="165" t="s">
        <v>1</v>
      </c>
      <c r="F144" s="166" t="s">
        <v>152</v>
      </c>
      <c r="H144" s="165" t="s">
        <v>1</v>
      </c>
      <c r="I144" s="167"/>
      <c r="L144" s="163"/>
      <c r="M144" s="168"/>
      <c r="N144" s="169"/>
      <c r="O144" s="169"/>
      <c r="P144" s="169"/>
      <c r="Q144" s="169"/>
      <c r="R144" s="169"/>
      <c r="S144" s="169"/>
      <c r="T144" s="170"/>
      <c r="AT144" s="165" t="s">
        <v>139</v>
      </c>
      <c r="AU144" s="165" t="s">
        <v>84</v>
      </c>
      <c r="AV144" s="13" t="s">
        <v>32</v>
      </c>
      <c r="AW144" s="13" t="s">
        <v>31</v>
      </c>
      <c r="AX144" s="13" t="s">
        <v>76</v>
      </c>
      <c r="AY144" s="165" t="s">
        <v>130</v>
      </c>
    </row>
    <row r="145" spans="2:51" s="14" customFormat="1" ht="12">
      <c r="B145" s="171"/>
      <c r="D145" s="164" t="s">
        <v>139</v>
      </c>
      <c r="E145" s="172" t="s">
        <v>1</v>
      </c>
      <c r="F145" s="173" t="s">
        <v>153</v>
      </c>
      <c r="H145" s="174">
        <v>65.45</v>
      </c>
      <c r="I145" s="175"/>
      <c r="L145" s="171"/>
      <c r="M145" s="176"/>
      <c r="N145" s="177"/>
      <c r="O145" s="177"/>
      <c r="P145" s="177"/>
      <c r="Q145" s="177"/>
      <c r="R145" s="177"/>
      <c r="S145" s="177"/>
      <c r="T145" s="178"/>
      <c r="AT145" s="172" t="s">
        <v>139</v>
      </c>
      <c r="AU145" s="172" t="s">
        <v>84</v>
      </c>
      <c r="AV145" s="14" t="s">
        <v>84</v>
      </c>
      <c r="AW145" s="14" t="s">
        <v>31</v>
      </c>
      <c r="AX145" s="14" t="s">
        <v>32</v>
      </c>
      <c r="AY145" s="172" t="s">
        <v>130</v>
      </c>
    </row>
    <row r="146" spans="1:65" s="2" customFormat="1" ht="16.5" customHeight="1">
      <c r="A146" s="33"/>
      <c r="B146" s="149"/>
      <c r="C146" s="150" t="s">
        <v>137</v>
      </c>
      <c r="D146" s="150" t="s">
        <v>132</v>
      </c>
      <c r="E146" s="151" t="s">
        <v>154</v>
      </c>
      <c r="F146" s="152" t="s">
        <v>155</v>
      </c>
      <c r="G146" s="153" t="s">
        <v>135</v>
      </c>
      <c r="H146" s="154">
        <v>145</v>
      </c>
      <c r="I146" s="155"/>
      <c r="J146" s="156">
        <f>ROUND(I146*H146,2)</f>
        <v>0</v>
      </c>
      <c r="K146" s="152" t="s">
        <v>1</v>
      </c>
      <c r="L146" s="34"/>
      <c r="M146" s="157" t="s">
        <v>1</v>
      </c>
      <c r="N146" s="158" t="s">
        <v>41</v>
      </c>
      <c r="O146" s="59"/>
      <c r="P146" s="159">
        <f>O146*H146</f>
        <v>0</v>
      </c>
      <c r="Q146" s="159">
        <v>0</v>
      </c>
      <c r="R146" s="159">
        <f>Q146*H146</f>
        <v>0</v>
      </c>
      <c r="S146" s="159">
        <v>0.26</v>
      </c>
      <c r="T146" s="160">
        <f>S146*H146</f>
        <v>37.7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1" t="s">
        <v>137</v>
      </c>
      <c r="AT146" s="161" t="s">
        <v>132</v>
      </c>
      <c r="AU146" s="161" t="s">
        <v>84</v>
      </c>
      <c r="AY146" s="18" t="s">
        <v>130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8" t="s">
        <v>32</v>
      </c>
      <c r="BK146" s="162">
        <f>ROUND(I146*H146,2)</f>
        <v>0</v>
      </c>
      <c r="BL146" s="18" t="s">
        <v>137</v>
      </c>
      <c r="BM146" s="161" t="s">
        <v>156</v>
      </c>
    </row>
    <row r="147" spans="2:51" s="14" customFormat="1" ht="12">
      <c r="B147" s="171"/>
      <c r="D147" s="164" t="s">
        <v>139</v>
      </c>
      <c r="E147" s="172" t="s">
        <v>1</v>
      </c>
      <c r="F147" s="173" t="s">
        <v>153</v>
      </c>
      <c r="H147" s="174">
        <v>65.45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139</v>
      </c>
      <c r="AU147" s="172" t="s">
        <v>84</v>
      </c>
      <c r="AV147" s="14" t="s">
        <v>84</v>
      </c>
      <c r="AW147" s="14" t="s">
        <v>31</v>
      </c>
      <c r="AX147" s="14" t="s">
        <v>76</v>
      </c>
      <c r="AY147" s="172" t="s">
        <v>130</v>
      </c>
    </row>
    <row r="148" spans="2:51" s="13" customFormat="1" ht="12">
      <c r="B148" s="163"/>
      <c r="D148" s="164" t="s">
        <v>139</v>
      </c>
      <c r="E148" s="165" t="s">
        <v>1</v>
      </c>
      <c r="F148" s="166" t="s">
        <v>157</v>
      </c>
      <c r="H148" s="165" t="s">
        <v>1</v>
      </c>
      <c r="I148" s="167"/>
      <c r="L148" s="163"/>
      <c r="M148" s="168"/>
      <c r="N148" s="169"/>
      <c r="O148" s="169"/>
      <c r="P148" s="169"/>
      <c r="Q148" s="169"/>
      <c r="R148" s="169"/>
      <c r="S148" s="169"/>
      <c r="T148" s="170"/>
      <c r="AT148" s="165" t="s">
        <v>139</v>
      </c>
      <c r="AU148" s="165" t="s">
        <v>84</v>
      </c>
      <c r="AV148" s="13" t="s">
        <v>32</v>
      </c>
      <c r="AW148" s="13" t="s">
        <v>31</v>
      </c>
      <c r="AX148" s="13" t="s">
        <v>76</v>
      </c>
      <c r="AY148" s="165" t="s">
        <v>130</v>
      </c>
    </row>
    <row r="149" spans="2:51" s="14" customFormat="1" ht="12">
      <c r="B149" s="171"/>
      <c r="D149" s="164" t="s">
        <v>139</v>
      </c>
      <c r="E149" s="172" t="s">
        <v>1</v>
      </c>
      <c r="F149" s="173" t="s">
        <v>158</v>
      </c>
      <c r="H149" s="174">
        <v>79.55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139</v>
      </c>
      <c r="AU149" s="172" t="s">
        <v>84</v>
      </c>
      <c r="AV149" s="14" t="s">
        <v>84</v>
      </c>
      <c r="AW149" s="14" t="s">
        <v>31</v>
      </c>
      <c r="AX149" s="14" t="s">
        <v>76</v>
      </c>
      <c r="AY149" s="172" t="s">
        <v>130</v>
      </c>
    </row>
    <row r="150" spans="2:51" s="15" customFormat="1" ht="12">
      <c r="B150" s="179"/>
      <c r="D150" s="164" t="s">
        <v>139</v>
      </c>
      <c r="E150" s="180" t="s">
        <v>1</v>
      </c>
      <c r="F150" s="181" t="s">
        <v>144</v>
      </c>
      <c r="H150" s="182">
        <v>145</v>
      </c>
      <c r="I150" s="183"/>
      <c r="L150" s="179"/>
      <c r="M150" s="184"/>
      <c r="N150" s="185"/>
      <c r="O150" s="185"/>
      <c r="P150" s="185"/>
      <c r="Q150" s="185"/>
      <c r="R150" s="185"/>
      <c r="S150" s="185"/>
      <c r="T150" s="186"/>
      <c r="AT150" s="180" t="s">
        <v>139</v>
      </c>
      <c r="AU150" s="180" t="s">
        <v>84</v>
      </c>
      <c r="AV150" s="15" t="s">
        <v>137</v>
      </c>
      <c r="AW150" s="15" t="s">
        <v>31</v>
      </c>
      <c r="AX150" s="15" t="s">
        <v>32</v>
      </c>
      <c r="AY150" s="180" t="s">
        <v>130</v>
      </c>
    </row>
    <row r="151" spans="1:65" s="2" customFormat="1" ht="16.5" customHeight="1">
      <c r="A151" s="33"/>
      <c r="B151" s="149"/>
      <c r="C151" s="150" t="s">
        <v>159</v>
      </c>
      <c r="D151" s="150" t="s">
        <v>132</v>
      </c>
      <c r="E151" s="151" t="s">
        <v>160</v>
      </c>
      <c r="F151" s="152" t="s">
        <v>161</v>
      </c>
      <c r="G151" s="153" t="s">
        <v>135</v>
      </c>
      <c r="H151" s="154">
        <v>1360.355</v>
      </c>
      <c r="I151" s="155"/>
      <c r="J151" s="156">
        <f>ROUND(I151*H151,2)</f>
        <v>0</v>
      </c>
      <c r="K151" s="152" t="s">
        <v>136</v>
      </c>
      <c r="L151" s="34"/>
      <c r="M151" s="157" t="s">
        <v>1</v>
      </c>
      <c r="N151" s="158" t="s">
        <v>41</v>
      </c>
      <c r="O151" s="59"/>
      <c r="P151" s="159">
        <f>O151*H151</f>
        <v>0</v>
      </c>
      <c r="Q151" s="159">
        <v>0</v>
      </c>
      <c r="R151" s="159">
        <f>Q151*H151</f>
        <v>0</v>
      </c>
      <c r="S151" s="159">
        <v>0.44</v>
      </c>
      <c r="T151" s="160">
        <f>S151*H151</f>
        <v>598.5562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1" t="s">
        <v>137</v>
      </c>
      <c r="AT151" s="161" t="s">
        <v>132</v>
      </c>
      <c r="AU151" s="161" t="s">
        <v>84</v>
      </c>
      <c r="AY151" s="18" t="s">
        <v>130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8" t="s">
        <v>32</v>
      </c>
      <c r="BK151" s="162">
        <f>ROUND(I151*H151,2)</f>
        <v>0</v>
      </c>
      <c r="BL151" s="18" t="s">
        <v>137</v>
      </c>
      <c r="BM151" s="161" t="s">
        <v>162</v>
      </c>
    </row>
    <row r="152" spans="2:51" s="13" customFormat="1" ht="12">
      <c r="B152" s="163"/>
      <c r="D152" s="164" t="s">
        <v>139</v>
      </c>
      <c r="E152" s="165" t="s">
        <v>1</v>
      </c>
      <c r="F152" s="166" t="s">
        <v>163</v>
      </c>
      <c r="H152" s="165" t="s">
        <v>1</v>
      </c>
      <c r="I152" s="167"/>
      <c r="L152" s="163"/>
      <c r="M152" s="168"/>
      <c r="N152" s="169"/>
      <c r="O152" s="169"/>
      <c r="P152" s="169"/>
      <c r="Q152" s="169"/>
      <c r="R152" s="169"/>
      <c r="S152" s="169"/>
      <c r="T152" s="170"/>
      <c r="AT152" s="165" t="s">
        <v>139</v>
      </c>
      <c r="AU152" s="165" t="s">
        <v>84</v>
      </c>
      <c r="AV152" s="13" t="s">
        <v>32</v>
      </c>
      <c r="AW152" s="13" t="s">
        <v>31</v>
      </c>
      <c r="AX152" s="13" t="s">
        <v>76</v>
      </c>
      <c r="AY152" s="165" t="s">
        <v>130</v>
      </c>
    </row>
    <row r="153" spans="2:51" s="14" customFormat="1" ht="12">
      <c r="B153" s="171"/>
      <c r="D153" s="164" t="s">
        <v>139</v>
      </c>
      <c r="E153" s="172" t="s">
        <v>1</v>
      </c>
      <c r="F153" s="173" t="s">
        <v>164</v>
      </c>
      <c r="H153" s="174">
        <v>1349.885</v>
      </c>
      <c r="I153" s="175"/>
      <c r="L153" s="171"/>
      <c r="M153" s="176"/>
      <c r="N153" s="177"/>
      <c r="O153" s="177"/>
      <c r="P153" s="177"/>
      <c r="Q153" s="177"/>
      <c r="R153" s="177"/>
      <c r="S153" s="177"/>
      <c r="T153" s="178"/>
      <c r="AT153" s="172" t="s">
        <v>139</v>
      </c>
      <c r="AU153" s="172" t="s">
        <v>84</v>
      </c>
      <c r="AV153" s="14" t="s">
        <v>84</v>
      </c>
      <c r="AW153" s="14" t="s">
        <v>31</v>
      </c>
      <c r="AX153" s="14" t="s">
        <v>76</v>
      </c>
      <c r="AY153" s="172" t="s">
        <v>130</v>
      </c>
    </row>
    <row r="154" spans="2:51" s="16" customFormat="1" ht="12">
      <c r="B154" s="187"/>
      <c r="D154" s="164" t="s">
        <v>139</v>
      </c>
      <c r="E154" s="188" t="s">
        <v>1</v>
      </c>
      <c r="F154" s="189" t="s">
        <v>165</v>
      </c>
      <c r="H154" s="190">
        <v>1349.885</v>
      </c>
      <c r="I154" s="191"/>
      <c r="L154" s="187"/>
      <c r="M154" s="192"/>
      <c r="N154" s="193"/>
      <c r="O154" s="193"/>
      <c r="P154" s="193"/>
      <c r="Q154" s="193"/>
      <c r="R154" s="193"/>
      <c r="S154" s="193"/>
      <c r="T154" s="194"/>
      <c r="AT154" s="188" t="s">
        <v>139</v>
      </c>
      <c r="AU154" s="188" t="s">
        <v>84</v>
      </c>
      <c r="AV154" s="16" t="s">
        <v>148</v>
      </c>
      <c r="AW154" s="16" t="s">
        <v>31</v>
      </c>
      <c r="AX154" s="16" t="s">
        <v>76</v>
      </c>
      <c r="AY154" s="188" t="s">
        <v>130</v>
      </c>
    </row>
    <row r="155" spans="2:51" s="13" customFormat="1" ht="12">
      <c r="B155" s="163"/>
      <c r="D155" s="164" t="s">
        <v>139</v>
      </c>
      <c r="E155" s="165" t="s">
        <v>1</v>
      </c>
      <c r="F155" s="166" t="s">
        <v>166</v>
      </c>
      <c r="H155" s="165" t="s">
        <v>1</v>
      </c>
      <c r="I155" s="167"/>
      <c r="L155" s="163"/>
      <c r="M155" s="168"/>
      <c r="N155" s="169"/>
      <c r="O155" s="169"/>
      <c r="P155" s="169"/>
      <c r="Q155" s="169"/>
      <c r="R155" s="169"/>
      <c r="S155" s="169"/>
      <c r="T155" s="170"/>
      <c r="AT155" s="165" t="s">
        <v>139</v>
      </c>
      <c r="AU155" s="165" t="s">
        <v>84</v>
      </c>
      <c r="AV155" s="13" t="s">
        <v>32</v>
      </c>
      <c r="AW155" s="13" t="s">
        <v>31</v>
      </c>
      <c r="AX155" s="13" t="s">
        <v>76</v>
      </c>
      <c r="AY155" s="165" t="s">
        <v>130</v>
      </c>
    </row>
    <row r="156" spans="2:51" s="14" customFormat="1" ht="12">
      <c r="B156" s="171"/>
      <c r="D156" s="164" t="s">
        <v>139</v>
      </c>
      <c r="E156" s="172" t="s">
        <v>1</v>
      </c>
      <c r="F156" s="173" t="s">
        <v>167</v>
      </c>
      <c r="H156" s="174">
        <v>9.165</v>
      </c>
      <c r="I156" s="175"/>
      <c r="L156" s="171"/>
      <c r="M156" s="176"/>
      <c r="N156" s="177"/>
      <c r="O156" s="177"/>
      <c r="P156" s="177"/>
      <c r="Q156" s="177"/>
      <c r="R156" s="177"/>
      <c r="S156" s="177"/>
      <c r="T156" s="178"/>
      <c r="AT156" s="172" t="s">
        <v>139</v>
      </c>
      <c r="AU156" s="172" t="s">
        <v>84</v>
      </c>
      <c r="AV156" s="14" t="s">
        <v>84</v>
      </c>
      <c r="AW156" s="14" t="s">
        <v>31</v>
      </c>
      <c r="AX156" s="14" t="s">
        <v>76</v>
      </c>
      <c r="AY156" s="172" t="s">
        <v>130</v>
      </c>
    </row>
    <row r="157" spans="2:51" s="14" customFormat="1" ht="12">
      <c r="B157" s="171"/>
      <c r="D157" s="164" t="s">
        <v>139</v>
      </c>
      <c r="E157" s="172" t="s">
        <v>1</v>
      </c>
      <c r="F157" s="173" t="s">
        <v>168</v>
      </c>
      <c r="H157" s="174">
        <v>0.26</v>
      </c>
      <c r="I157" s="175"/>
      <c r="L157" s="171"/>
      <c r="M157" s="176"/>
      <c r="N157" s="177"/>
      <c r="O157" s="177"/>
      <c r="P157" s="177"/>
      <c r="Q157" s="177"/>
      <c r="R157" s="177"/>
      <c r="S157" s="177"/>
      <c r="T157" s="178"/>
      <c r="AT157" s="172" t="s">
        <v>139</v>
      </c>
      <c r="AU157" s="172" t="s">
        <v>84</v>
      </c>
      <c r="AV157" s="14" t="s">
        <v>84</v>
      </c>
      <c r="AW157" s="14" t="s">
        <v>31</v>
      </c>
      <c r="AX157" s="14" t="s">
        <v>76</v>
      </c>
      <c r="AY157" s="172" t="s">
        <v>130</v>
      </c>
    </row>
    <row r="158" spans="2:51" s="14" customFormat="1" ht="12">
      <c r="B158" s="171"/>
      <c r="D158" s="164" t="s">
        <v>139</v>
      </c>
      <c r="E158" s="172" t="s">
        <v>1</v>
      </c>
      <c r="F158" s="173" t="s">
        <v>169</v>
      </c>
      <c r="H158" s="174">
        <v>1.045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139</v>
      </c>
      <c r="AU158" s="172" t="s">
        <v>84</v>
      </c>
      <c r="AV158" s="14" t="s">
        <v>84</v>
      </c>
      <c r="AW158" s="14" t="s">
        <v>31</v>
      </c>
      <c r="AX158" s="14" t="s">
        <v>76</v>
      </c>
      <c r="AY158" s="172" t="s">
        <v>130</v>
      </c>
    </row>
    <row r="159" spans="2:51" s="16" customFormat="1" ht="12">
      <c r="B159" s="187"/>
      <c r="D159" s="164" t="s">
        <v>139</v>
      </c>
      <c r="E159" s="188" t="s">
        <v>1</v>
      </c>
      <c r="F159" s="189" t="s">
        <v>165</v>
      </c>
      <c r="H159" s="190">
        <v>10.47</v>
      </c>
      <c r="I159" s="191"/>
      <c r="L159" s="187"/>
      <c r="M159" s="192"/>
      <c r="N159" s="193"/>
      <c r="O159" s="193"/>
      <c r="P159" s="193"/>
      <c r="Q159" s="193"/>
      <c r="R159" s="193"/>
      <c r="S159" s="193"/>
      <c r="T159" s="194"/>
      <c r="AT159" s="188" t="s">
        <v>139</v>
      </c>
      <c r="AU159" s="188" t="s">
        <v>84</v>
      </c>
      <c r="AV159" s="16" t="s">
        <v>148</v>
      </c>
      <c r="AW159" s="16" t="s">
        <v>31</v>
      </c>
      <c r="AX159" s="16" t="s">
        <v>76</v>
      </c>
      <c r="AY159" s="188" t="s">
        <v>130</v>
      </c>
    </row>
    <row r="160" spans="2:51" s="15" customFormat="1" ht="12">
      <c r="B160" s="179"/>
      <c r="D160" s="164" t="s">
        <v>139</v>
      </c>
      <c r="E160" s="180" t="s">
        <v>1</v>
      </c>
      <c r="F160" s="181" t="s">
        <v>144</v>
      </c>
      <c r="H160" s="182">
        <v>1360.355</v>
      </c>
      <c r="I160" s="183"/>
      <c r="L160" s="179"/>
      <c r="M160" s="184"/>
      <c r="N160" s="185"/>
      <c r="O160" s="185"/>
      <c r="P160" s="185"/>
      <c r="Q160" s="185"/>
      <c r="R160" s="185"/>
      <c r="S160" s="185"/>
      <c r="T160" s="186"/>
      <c r="AT160" s="180" t="s">
        <v>139</v>
      </c>
      <c r="AU160" s="180" t="s">
        <v>84</v>
      </c>
      <c r="AV160" s="15" t="s">
        <v>137</v>
      </c>
      <c r="AW160" s="15" t="s">
        <v>31</v>
      </c>
      <c r="AX160" s="15" t="s">
        <v>32</v>
      </c>
      <c r="AY160" s="180" t="s">
        <v>130</v>
      </c>
    </row>
    <row r="161" spans="1:65" s="2" customFormat="1" ht="16.5" customHeight="1">
      <c r="A161" s="33"/>
      <c r="B161" s="149"/>
      <c r="C161" s="150" t="s">
        <v>170</v>
      </c>
      <c r="D161" s="150" t="s">
        <v>132</v>
      </c>
      <c r="E161" s="151" t="s">
        <v>171</v>
      </c>
      <c r="F161" s="152" t="s">
        <v>172</v>
      </c>
      <c r="G161" s="153" t="s">
        <v>135</v>
      </c>
      <c r="H161" s="154">
        <v>1366.595</v>
      </c>
      <c r="I161" s="155"/>
      <c r="J161" s="156">
        <f>ROUND(I161*H161,2)</f>
        <v>0</v>
      </c>
      <c r="K161" s="152" t="s">
        <v>136</v>
      </c>
      <c r="L161" s="34"/>
      <c r="M161" s="157" t="s">
        <v>1</v>
      </c>
      <c r="N161" s="158" t="s">
        <v>41</v>
      </c>
      <c r="O161" s="59"/>
      <c r="P161" s="159">
        <f>O161*H161</f>
        <v>0</v>
      </c>
      <c r="Q161" s="159">
        <v>0</v>
      </c>
      <c r="R161" s="159">
        <f>Q161*H161</f>
        <v>0</v>
      </c>
      <c r="S161" s="159">
        <v>0.098</v>
      </c>
      <c r="T161" s="160">
        <f>S161*H161</f>
        <v>133.92631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1" t="s">
        <v>137</v>
      </c>
      <c r="AT161" s="161" t="s">
        <v>132</v>
      </c>
      <c r="AU161" s="161" t="s">
        <v>84</v>
      </c>
      <c r="AY161" s="18" t="s">
        <v>130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8" t="s">
        <v>32</v>
      </c>
      <c r="BK161" s="162">
        <f>ROUND(I161*H161,2)</f>
        <v>0</v>
      </c>
      <c r="BL161" s="18" t="s">
        <v>137</v>
      </c>
      <c r="BM161" s="161" t="s">
        <v>173</v>
      </c>
    </row>
    <row r="162" spans="2:51" s="13" customFormat="1" ht="12">
      <c r="B162" s="163"/>
      <c r="D162" s="164" t="s">
        <v>139</v>
      </c>
      <c r="E162" s="165" t="s">
        <v>1</v>
      </c>
      <c r="F162" s="166" t="s">
        <v>163</v>
      </c>
      <c r="H162" s="165" t="s">
        <v>1</v>
      </c>
      <c r="I162" s="167"/>
      <c r="L162" s="163"/>
      <c r="M162" s="168"/>
      <c r="N162" s="169"/>
      <c r="O162" s="169"/>
      <c r="P162" s="169"/>
      <c r="Q162" s="169"/>
      <c r="R162" s="169"/>
      <c r="S162" s="169"/>
      <c r="T162" s="170"/>
      <c r="AT162" s="165" t="s">
        <v>139</v>
      </c>
      <c r="AU162" s="165" t="s">
        <v>84</v>
      </c>
      <c r="AV162" s="13" t="s">
        <v>32</v>
      </c>
      <c r="AW162" s="13" t="s">
        <v>31</v>
      </c>
      <c r="AX162" s="13" t="s">
        <v>76</v>
      </c>
      <c r="AY162" s="165" t="s">
        <v>130</v>
      </c>
    </row>
    <row r="163" spans="2:51" s="14" customFormat="1" ht="12">
      <c r="B163" s="171"/>
      <c r="D163" s="164" t="s">
        <v>139</v>
      </c>
      <c r="E163" s="172" t="s">
        <v>1</v>
      </c>
      <c r="F163" s="173" t="s">
        <v>164</v>
      </c>
      <c r="H163" s="174">
        <v>1349.885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2" t="s">
        <v>139</v>
      </c>
      <c r="AU163" s="172" t="s">
        <v>84</v>
      </c>
      <c r="AV163" s="14" t="s">
        <v>84</v>
      </c>
      <c r="AW163" s="14" t="s">
        <v>31</v>
      </c>
      <c r="AX163" s="14" t="s">
        <v>76</v>
      </c>
      <c r="AY163" s="172" t="s">
        <v>130</v>
      </c>
    </row>
    <row r="164" spans="2:51" s="16" customFormat="1" ht="12">
      <c r="B164" s="187"/>
      <c r="D164" s="164" t="s">
        <v>139</v>
      </c>
      <c r="E164" s="188" t="s">
        <v>1</v>
      </c>
      <c r="F164" s="189" t="s">
        <v>165</v>
      </c>
      <c r="H164" s="190">
        <v>1349.885</v>
      </c>
      <c r="I164" s="191"/>
      <c r="L164" s="187"/>
      <c r="M164" s="192"/>
      <c r="N164" s="193"/>
      <c r="O164" s="193"/>
      <c r="P164" s="193"/>
      <c r="Q164" s="193"/>
      <c r="R164" s="193"/>
      <c r="S164" s="193"/>
      <c r="T164" s="194"/>
      <c r="AT164" s="188" t="s">
        <v>139</v>
      </c>
      <c r="AU164" s="188" t="s">
        <v>84</v>
      </c>
      <c r="AV164" s="16" t="s">
        <v>148</v>
      </c>
      <c r="AW164" s="16" t="s">
        <v>31</v>
      </c>
      <c r="AX164" s="16" t="s">
        <v>76</v>
      </c>
      <c r="AY164" s="188" t="s">
        <v>130</v>
      </c>
    </row>
    <row r="165" spans="2:51" s="13" customFormat="1" ht="12">
      <c r="B165" s="163"/>
      <c r="D165" s="164" t="s">
        <v>139</v>
      </c>
      <c r="E165" s="165" t="s">
        <v>1</v>
      </c>
      <c r="F165" s="166" t="s">
        <v>166</v>
      </c>
      <c r="H165" s="165" t="s">
        <v>1</v>
      </c>
      <c r="I165" s="167"/>
      <c r="L165" s="163"/>
      <c r="M165" s="168"/>
      <c r="N165" s="169"/>
      <c r="O165" s="169"/>
      <c r="P165" s="169"/>
      <c r="Q165" s="169"/>
      <c r="R165" s="169"/>
      <c r="S165" s="169"/>
      <c r="T165" s="170"/>
      <c r="AT165" s="165" t="s">
        <v>139</v>
      </c>
      <c r="AU165" s="165" t="s">
        <v>84</v>
      </c>
      <c r="AV165" s="13" t="s">
        <v>32</v>
      </c>
      <c r="AW165" s="13" t="s">
        <v>31</v>
      </c>
      <c r="AX165" s="13" t="s">
        <v>76</v>
      </c>
      <c r="AY165" s="165" t="s">
        <v>130</v>
      </c>
    </row>
    <row r="166" spans="2:51" s="14" customFormat="1" ht="12">
      <c r="B166" s="171"/>
      <c r="D166" s="164" t="s">
        <v>139</v>
      </c>
      <c r="E166" s="172" t="s">
        <v>1</v>
      </c>
      <c r="F166" s="173" t="s">
        <v>174</v>
      </c>
      <c r="H166" s="174">
        <v>14.805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2" t="s">
        <v>139</v>
      </c>
      <c r="AU166" s="172" t="s">
        <v>84</v>
      </c>
      <c r="AV166" s="14" t="s">
        <v>84</v>
      </c>
      <c r="AW166" s="14" t="s">
        <v>31</v>
      </c>
      <c r="AX166" s="14" t="s">
        <v>76</v>
      </c>
      <c r="AY166" s="172" t="s">
        <v>130</v>
      </c>
    </row>
    <row r="167" spans="2:51" s="14" customFormat="1" ht="12">
      <c r="B167" s="171"/>
      <c r="D167" s="164" t="s">
        <v>139</v>
      </c>
      <c r="E167" s="172" t="s">
        <v>1</v>
      </c>
      <c r="F167" s="173" t="s">
        <v>175</v>
      </c>
      <c r="H167" s="174">
        <v>0.42</v>
      </c>
      <c r="I167" s="175"/>
      <c r="L167" s="171"/>
      <c r="M167" s="176"/>
      <c r="N167" s="177"/>
      <c r="O167" s="177"/>
      <c r="P167" s="177"/>
      <c r="Q167" s="177"/>
      <c r="R167" s="177"/>
      <c r="S167" s="177"/>
      <c r="T167" s="178"/>
      <c r="AT167" s="172" t="s">
        <v>139</v>
      </c>
      <c r="AU167" s="172" t="s">
        <v>84</v>
      </c>
      <c r="AV167" s="14" t="s">
        <v>84</v>
      </c>
      <c r="AW167" s="14" t="s">
        <v>31</v>
      </c>
      <c r="AX167" s="14" t="s">
        <v>76</v>
      </c>
      <c r="AY167" s="172" t="s">
        <v>130</v>
      </c>
    </row>
    <row r="168" spans="2:51" s="14" customFormat="1" ht="12">
      <c r="B168" s="171"/>
      <c r="D168" s="164" t="s">
        <v>139</v>
      </c>
      <c r="E168" s="172" t="s">
        <v>1</v>
      </c>
      <c r="F168" s="173" t="s">
        <v>176</v>
      </c>
      <c r="H168" s="174">
        <v>1.485</v>
      </c>
      <c r="I168" s="175"/>
      <c r="L168" s="171"/>
      <c r="M168" s="176"/>
      <c r="N168" s="177"/>
      <c r="O168" s="177"/>
      <c r="P168" s="177"/>
      <c r="Q168" s="177"/>
      <c r="R168" s="177"/>
      <c r="S168" s="177"/>
      <c r="T168" s="178"/>
      <c r="AT168" s="172" t="s">
        <v>139</v>
      </c>
      <c r="AU168" s="172" t="s">
        <v>84</v>
      </c>
      <c r="AV168" s="14" t="s">
        <v>84</v>
      </c>
      <c r="AW168" s="14" t="s">
        <v>31</v>
      </c>
      <c r="AX168" s="14" t="s">
        <v>76</v>
      </c>
      <c r="AY168" s="172" t="s">
        <v>130</v>
      </c>
    </row>
    <row r="169" spans="2:51" s="16" customFormat="1" ht="12">
      <c r="B169" s="187"/>
      <c r="D169" s="164" t="s">
        <v>139</v>
      </c>
      <c r="E169" s="188" t="s">
        <v>1</v>
      </c>
      <c r="F169" s="189" t="s">
        <v>165</v>
      </c>
      <c r="H169" s="190">
        <v>16.71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8" t="s">
        <v>139</v>
      </c>
      <c r="AU169" s="188" t="s">
        <v>84</v>
      </c>
      <c r="AV169" s="16" t="s">
        <v>148</v>
      </c>
      <c r="AW169" s="16" t="s">
        <v>31</v>
      </c>
      <c r="AX169" s="16" t="s">
        <v>76</v>
      </c>
      <c r="AY169" s="188" t="s">
        <v>130</v>
      </c>
    </row>
    <row r="170" spans="2:51" s="15" customFormat="1" ht="12">
      <c r="B170" s="179"/>
      <c r="D170" s="164" t="s">
        <v>139</v>
      </c>
      <c r="E170" s="180" t="s">
        <v>1</v>
      </c>
      <c r="F170" s="181" t="s">
        <v>144</v>
      </c>
      <c r="H170" s="182">
        <v>1366.595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139</v>
      </c>
      <c r="AU170" s="180" t="s">
        <v>84</v>
      </c>
      <c r="AV170" s="15" t="s">
        <v>137</v>
      </c>
      <c r="AW170" s="15" t="s">
        <v>31</v>
      </c>
      <c r="AX170" s="15" t="s">
        <v>32</v>
      </c>
      <c r="AY170" s="180" t="s">
        <v>130</v>
      </c>
    </row>
    <row r="171" spans="1:65" s="2" customFormat="1" ht="16.5" customHeight="1">
      <c r="A171" s="33"/>
      <c r="B171" s="149"/>
      <c r="C171" s="150" t="s">
        <v>177</v>
      </c>
      <c r="D171" s="150" t="s">
        <v>132</v>
      </c>
      <c r="E171" s="151" t="s">
        <v>178</v>
      </c>
      <c r="F171" s="152" t="s">
        <v>179</v>
      </c>
      <c r="G171" s="153" t="s">
        <v>135</v>
      </c>
      <c r="H171" s="154">
        <v>1372.835</v>
      </c>
      <c r="I171" s="155"/>
      <c r="J171" s="156">
        <f>ROUND(I171*H171,2)</f>
        <v>0</v>
      </c>
      <c r="K171" s="152" t="s">
        <v>136</v>
      </c>
      <c r="L171" s="34"/>
      <c r="M171" s="157" t="s">
        <v>1</v>
      </c>
      <c r="N171" s="158" t="s">
        <v>41</v>
      </c>
      <c r="O171" s="59"/>
      <c r="P171" s="159">
        <f>O171*H171</f>
        <v>0</v>
      </c>
      <c r="Q171" s="159">
        <v>0</v>
      </c>
      <c r="R171" s="159">
        <f>Q171*H171</f>
        <v>0</v>
      </c>
      <c r="S171" s="159">
        <v>0.132</v>
      </c>
      <c r="T171" s="160">
        <f>S171*H171</f>
        <v>181.21422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1" t="s">
        <v>137</v>
      </c>
      <c r="AT171" s="161" t="s">
        <v>132</v>
      </c>
      <c r="AU171" s="161" t="s">
        <v>84</v>
      </c>
      <c r="AY171" s="18" t="s">
        <v>130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8" t="s">
        <v>32</v>
      </c>
      <c r="BK171" s="162">
        <f>ROUND(I171*H171,2)</f>
        <v>0</v>
      </c>
      <c r="BL171" s="18" t="s">
        <v>137</v>
      </c>
      <c r="BM171" s="161" t="s">
        <v>180</v>
      </c>
    </row>
    <row r="172" spans="2:51" s="13" customFormat="1" ht="12">
      <c r="B172" s="163"/>
      <c r="D172" s="164" t="s">
        <v>139</v>
      </c>
      <c r="E172" s="165" t="s">
        <v>1</v>
      </c>
      <c r="F172" s="166" t="s">
        <v>163</v>
      </c>
      <c r="H172" s="165" t="s">
        <v>1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139</v>
      </c>
      <c r="AU172" s="165" t="s">
        <v>84</v>
      </c>
      <c r="AV172" s="13" t="s">
        <v>32</v>
      </c>
      <c r="AW172" s="13" t="s">
        <v>31</v>
      </c>
      <c r="AX172" s="13" t="s">
        <v>76</v>
      </c>
      <c r="AY172" s="165" t="s">
        <v>130</v>
      </c>
    </row>
    <row r="173" spans="2:51" s="14" customFormat="1" ht="12">
      <c r="B173" s="171"/>
      <c r="D173" s="164" t="s">
        <v>139</v>
      </c>
      <c r="E173" s="172" t="s">
        <v>1</v>
      </c>
      <c r="F173" s="173" t="s">
        <v>164</v>
      </c>
      <c r="H173" s="174">
        <v>1349.885</v>
      </c>
      <c r="I173" s="175"/>
      <c r="L173" s="171"/>
      <c r="M173" s="176"/>
      <c r="N173" s="177"/>
      <c r="O173" s="177"/>
      <c r="P173" s="177"/>
      <c r="Q173" s="177"/>
      <c r="R173" s="177"/>
      <c r="S173" s="177"/>
      <c r="T173" s="178"/>
      <c r="AT173" s="172" t="s">
        <v>139</v>
      </c>
      <c r="AU173" s="172" t="s">
        <v>84</v>
      </c>
      <c r="AV173" s="14" t="s">
        <v>84</v>
      </c>
      <c r="AW173" s="14" t="s">
        <v>31</v>
      </c>
      <c r="AX173" s="14" t="s">
        <v>76</v>
      </c>
      <c r="AY173" s="172" t="s">
        <v>130</v>
      </c>
    </row>
    <row r="174" spans="2:51" s="16" customFormat="1" ht="12">
      <c r="B174" s="187"/>
      <c r="D174" s="164" t="s">
        <v>139</v>
      </c>
      <c r="E174" s="188" t="s">
        <v>1</v>
      </c>
      <c r="F174" s="189" t="s">
        <v>165</v>
      </c>
      <c r="H174" s="190">
        <v>1349.885</v>
      </c>
      <c r="I174" s="191"/>
      <c r="L174" s="187"/>
      <c r="M174" s="192"/>
      <c r="N174" s="193"/>
      <c r="O174" s="193"/>
      <c r="P174" s="193"/>
      <c r="Q174" s="193"/>
      <c r="R174" s="193"/>
      <c r="S174" s="193"/>
      <c r="T174" s="194"/>
      <c r="AT174" s="188" t="s">
        <v>139</v>
      </c>
      <c r="AU174" s="188" t="s">
        <v>84</v>
      </c>
      <c r="AV174" s="16" t="s">
        <v>148</v>
      </c>
      <c r="AW174" s="16" t="s">
        <v>31</v>
      </c>
      <c r="AX174" s="16" t="s">
        <v>76</v>
      </c>
      <c r="AY174" s="188" t="s">
        <v>130</v>
      </c>
    </row>
    <row r="175" spans="2:51" s="13" customFormat="1" ht="12">
      <c r="B175" s="163"/>
      <c r="D175" s="164" t="s">
        <v>139</v>
      </c>
      <c r="E175" s="165" t="s">
        <v>1</v>
      </c>
      <c r="F175" s="166" t="s">
        <v>166</v>
      </c>
      <c r="H175" s="165" t="s">
        <v>1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139</v>
      </c>
      <c r="AU175" s="165" t="s">
        <v>84</v>
      </c>
      <c r="AV175" s="13" t="s">
        <v>32</v>
      </c>
      <c r="AW175" s="13" t="s">
        <v>31</v>
      </c>
      <c r="AX175" s="13" t="s">
        <v>76</v>
      </c>
      <c r="AY175" s="165" t="s">
        <v>130</v>
      </c>
    </row>
    <row r="176" spans="2:51" s="14" customFormat="1" ht="12">
      <c r="B176" s="171"/>
      <c r="D176" s="164" t="s">
        <v>139</v>
      </c>
      <c r="E176" s="172" t="s">
        <v>1</v>
      </c>
      <c r="F176" s="173" t="s">
        <v>181</v>
      </c>
      <c r="H176" s="174">
        <v>20.445</v>
      </c>
      <c r="I176" s="175"/>
      <c r="L176" s="171"/>
      <c r="M176" s="176"/>
      <c r="N176" s="177"/>
      <c r="O176" s="177"/>
      <c r="P176" s="177"/>
      <c r="Q176" s="177"/>
      <c r="R176" s="177"/>
      <c r="S176" s="177"/>
      <c r="T176" s="178"/>
      <c r="AT176" s="172" t="s">
        <v>139</v>
      </c>
      <c r="AU176" s="172" t="s">
        <v>84</v>
      </c>
      <c r="AV176" s="14" t="s">
        <v>84</v>
      </c>
      <c r="AW176" s="14" t="s">
        <v>31</v>
      </c>
      <c r="AX176" s="14" t="s">
        <v>76</v>
      </c>
      <c r="AY176" s="172" t="s">
        <v>130</v>
      </c>
    </row>
    <row r="177" spans="2:51" s="14" customFormat="1" ht="12">
      <c r="B177" s="171"/>
      <c r="D177" s="164" t="s">
        <v>139</v>
      </c>
      <c r="E177" s="172" t="s">
        <v>1</v>
      </c>
      <c r="F177" s="173" t="s">
        <v>182</v>
      </c>
      <c r="H177" s="174">
        <v>0.58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139</v>
      </c>
      <c r="AU177" s="172" t="s">
        <v>84</v>
      </c>
      <c r="AV177" s="14" t="s">
        <v>84</v>
      </c>
      <c r="AW177" s="14" t="s">
        <v>31</v>
      </c>
      <c r="AX177" s="14" t="s">
        <v>76</v>
      </c>
      <c r="AY177" s="172" t="s">
        <v>130</v>
      </c>
    </row>
    <row r="178" spans="2:51" s="14" customFormat="1" ht="12">
      <c r="B178" s="171"/>
      <c r="D178" s="164" t="s">
        <v>139</v>
      </c>
      <c r="E178" s="172" t="s">
        <v>1</v>
      </c>
      <c r="F178" s="173" t="s">
        <v>183</v>
      </c>
      <c r="H178" s="174">
        <v>1.925</v>
      </c>
      <c r="I178" s="175"/>
      <c r="L178" s="171"/>
      <c r="M178" s="176"/>
      <c r="N178" s="177"/>
      <c r="O178" s="177"/>
      <c r="P178" s="177"/>
      <c r="Q178" s="177"/>
      <c r="R178" s="177"/>
      <c r="S178" s="177"/>
      <c r="T178" s="178"/>
      <c r="AT178" s="172" t="s">
        <v>139</v>
      </c>
      <c r="AU178" s="172" t="s">
        <v>84</v>
      </c>
      <c r="AV178" s="14" t="s">
        <v>84</v>
      </c>
      <c r="AW178" s="14" t="s">
        <v>31</v>
      </c>
      <c r="AX178" s="14" t="s">
        <v>76</v>
      </c>
      <c r="AY178" s="172" t="s">
        <v>130</v>
      </c>
    </row>
    <row r="179" spans="2:51" s="16" customFormat="1" ht="12">
      <c r="B179" s="187"/>
      <c r="D179" s="164" t="s">
        <v>139</v>
      </c>
      <c r="E179" s="188" t="s">
        <v>1</v>
      </c>
      <c r="F179" s="189" t="s">
        <v>165</v>
      </c>
      <c r="H179" s="190">
        <v>22.95</v>
      </c>
      <c r="I179" s="191"/>
      <c r="L179" s="187"/>
      <c r="M179" s="192"/>
      <c r="N179" s="193"/>
      <c r="O179" s="193"/>
      <c r="P179" s="193"/>
      <c r="Q179" s="193"/>
      <c r="R179" s="193"/>
      <c r="S179" s="193"/>
      <c r="T179" s="194"/>
      <c r="AT179" s="188" t="s">
        <v>139</v>
      </c>
      <c r="AU179" s="188" t="s">
        <v>84</v>
      </c>
      <c r="AV179" s="16" t="s">
        <v>148</v>
      </c>
      <c r="AW179" s="16" t="s">
        <v>31</v>
      </c>
      <c r="AX179" s="16" t="s">
        <v>76</v>
      </c>
      <c r="AY179" s="188" t="s">
        <v>130</v>
      </c>
    </row>
    <row r="180" spans="2:51" s="15" customFormat="1" ht="12">
      <c r="B180" s="179"/>
      <c r="D180" s="164" t="s">
        <v>139</v>
      </c>
      <c r="E180" s="180" t="s">
        <v>1</v>
      </c>
      <c r="F180" s="181" t="s">
        <v>144</v>
      </c>
      <c r="H180" s="182">
        <v>1372.835</v>
      </c>
      <c r="I180" s="183"/>
      <c r="L180" s="179"/>
      <c r="M180" s="184"/>
      <c r="N180" s="185"/>
      <c r="O180" s="185"/>
      <c r="P180" s="185"/>
      <c r="Q180" s="185"/>
      <c r="R180" s="185"/>
      <c r="S180" s="185"/>
      <c r="T180" s="186"/>
      <c r="AT180" s="180" t="s">
        <v>139</v>
      </c>
      <c r="AU180" s="180" t="s">
        <v>84</v>
      </c>
      <c r="AV180" s="15" t="s">
        <v>137</v>
      </c>
      <c r="AW180" s="15" t="s">
        <v>31</v>
      </c>
      <c r="AX180" s="15" t="s">
        <v>32</v>
      </c>
      <c r="AY180" s="180" t="s">
        <v>130</v>
      </c>
    </row>
    <row r="181" spans="1:65" s="2" customFormat="1" ht="21.75" customHeight="1">
      <c r="A181" s="33"/>
      <c r="B181" s="149"/>
      <c r="C181" s="150" t="s">
        <v>184</v>
      </c>
      <c r="D181" s="150" t="s">
        <v>132</v>
      </c>
      <c r="E181" s="151" t="s">
        <v>185</v>
      </c>
      <c r="F181" s="152" t="s">
        <v>186</v>
      </c>
      <c r="G181" s="153" t="s">
        <v>135</v>
      </c>
      <c r="H181" s="154">
        <v>1656.005</v>
      </c>
      <c r="I181" s="155"/>
      <c r="J181" s="156">
        <f>ROUND(I181*H181,2)</f>
        <v>0</v>
      </c>
      <c r="K181" s="152" t="s">
        <v>136</v>
      </c>
      <c r="L181" s="34"/>
      <c r="M181" s="157" t="s">
        <v>1</v>
      </c>
      <c r="N181" s="158" t="s">
        <v>41</v>
      </c>
      <c r="O181" s="59"/>
      <c r="P181" s="159">
        <f>O181*H181</f>
        <v>0</v>
      </c>
      <c r="Q181" s="159">
        <v>6E-05</v>
      </c>
      <c r="R181" s="159">
        <f>Q181*H181</f>
        <v>0.09936030000000001</v>
      </c>
      <c r="S181" s="159">
        <v>0.115</v>
      </c>
      <c r="T181" s="160">
        <f>S181*H181</f>
        <v>190.44057500000002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1" t="s">
        <v>137</v>
      </c>
      <c r="AT181" s="161" t="s">
        <v>132</v>
      </c>
      <c r="AU181" s="161" t="s">
        <v>84</v>
      </c>
      <c r="AY181" s="18" t="s">
        <v>130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8" t="s">
        <v>32</v>
      </c>
      <c r="BK181" s="162">
        <f>ROUND(I181*H181,2)</f>
        <v>0</v>
      </c>
      <c r="BL181" s="18" t="s">
        <v>137</v>
      </c>
      <c r="BM181" s="161" t="s">
        <v>187</v>
      </c>
    </row>
    <row r="182" spans="2:51" s="13" customFormat="1" ht="12">
      <c r="B182" s="163"/>
      <c r="D182" s="164" t="s">
        <v>139</v>
      </c>
      <c r="E182" s="165" t="s">
        <v>1</v>
      </c>
      <c r="F182" s="166" t="s">
        <v>163</v>
      </c>
      <c r="H182" s="165" t="s">
        <v>1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139</v>
      </c>
      <c r="AU182" s="165" t="s">
        <v>84</v>
      </c>
      <c r="AV182" s="13" t="s">
        <v>32</v>
      </c>
      <c r="AW182" s="13" t="s">
        <v>31</v>
      </c>
      <c r="AX182" s="13" t="s">
        <v>76</v>
      </c>
      <c r="AY182" s="165" t="s">
        <v>130</v>
      </c>
    </row>
    <row r="183" spans="2:51" s="14" customFormat="1" ht="12">
      <c r="B183" s="171"/>
      <c r="D183" s="164" t="s">
        <v>139</v>
      </c>
      <c r="E183" s="172" t="s">
        <v>1</v>
      </c>
      <c r="F183" s="173" t="s">
        <v>188</v>
      </c>
      <c r="H183" s="174">
        <v>1306.76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2" t="s">
        <v>139</v>
      </c>
      <c r="AU183" s="172" t="s">
        <v>84</v>
      </c>
      <c r="AV183" s="14" t="s">
        <v>84</v>
      </c>
      <c r="AW183" s="14" t="s">
        <v>31</v>
      </c>
      <c r="AX183" s="14" t="s">
        <v>76</v>
      </c>
      <c r="AY183" s="172" t="s">
        <v>130</v>
      </c>
    </row>
    <row r="184" spans="2:51" s="14" customFormat="1" ht="12">
      <c r="B184" s="171"/>
      <c r="D184" s="164" t="s">
        <v>139</v>
      </c>
      <c r="E184" s="172" t="s">
        <v>1</v>
      </c>
      <c r="F184" s="173" t="s">
        <v>189</v>
      </c>
      <c r="H184" s="174">
        <v>11.5</v>
      </c>
      <c r="I184" s="175"/>
      <c r="L184" s="171"/>
      <c r="M184" s="176"/>
      <c r="N184" s="177"/>
      <c r="O184" s="177"/>
      <c r="P184" s="177"/>
      <c r="Q184" s="177"/>
      <c r="R184" s="177"/>
      <c r="S184" s="177"/>
      <c r="T184" s="178"/>
      <c r="AT184" s="172" t="s">
        <v>139</v>
      </c>
      <c r="AU184" s="172" t="s">
        <v>84</v>
      </c>
      <c r="AV184" s="14" t="s">
        <v>84</v>
      </c>
      <c r="AW184" s="14" t="s">
        <v>31</v>
      </c>
      <c r="AX184" s="14" t="s">
        <v>76</v>
      </c>
      <c r="AY184" s="172" t="s">
        <v>130</v>
      </c>
    </row>
    <row r="185" spans="2:51" s="14" customFormat="1" ht="12">
      <c r="B185" s="171"/>
      <c r="D185" s="164" t="s">
        <v>139</v>
      </c>
      <c r="E185" s="172" t="s">
        <v>1</v>
      </c>
      <c r="F185" s="173" t="s">
        <v>190</v>
      </c>
      <c r="H185" s="174">
        <v>5.94</v>
      </c>
      <c r="I185" s="175"/>
      <c r="L185" s="171"/>
      <c r="M185" s="176"/>
      <c r="N185" s="177"/>
      <c r="O185" s="177"/>
      <c r="P185" s="177"/>
      <c r="Q185" s="177"/>
      <c r="R185" s="177"/>
      <c r="S185" s="177"/>
      <c r="T185" s="178"/>
      <c r="AT185" s="172" t="s">
        <v>139</v>
      </c>
      <c r="AU185" s="172" t="s">
        <v>84</v>
      </c>
      <c r="AV185" s="14" t="s">
        <v>84</v>
      </c>
      <c r="AW185" s="14" t="s">
        <v>31</v>
      </c>
      <c r="AX185" s="14" t="s">
        <v>76</v>
      </c>
      <c r="AY185" s="172" t="s">
        <v>130</v>
      </c>
    </row>
    <row r="186" spans="2:51" s="14" customFormat="1" ht="12">
      <c r="B186" s="171"/>
      <c r="D186" s="164" t="s">
        <v>139</v>
      </c>
      <c r="E186" s="172" t="s">
        <v>1</v>
      </c>
      <c r="F186" s="173" t="s">
        <v>191</v>
      </c>
      <c r="H186" s="174">
        <v>2.2</v>
      </c>
      <c r="I186" s="175"/>
      <c r="L186" s="171"/>
      <c r="M186" s="176"/>
      <c r="N186" s="177"/>
      <c r="O186" s="177"/>
      <c r="P186" s="177"/>
      <c r="Q186" s="177"/>
      <c r="R186" s="177"/>
      <c r="S186" s="177"/>
      <c r="T186" s="178"/>
      <c r="AT186" s="172" t="s">
        <v>139</v>
      </c>
      <c r="AU186" s="172" t="s">
        <v>84</v>
      </c>
      <c r="AV186" s="14" t="s">
        <v>84</v>
      </c>
      <c r="AW186" s="14" t="s">
        <v>31</v>
      </c>
      <c r="AX186" s="14" t="s">
        <v>76</v>
      </c>
      <c r="AY186" s="172" t="s">
        <v>130</v>
      </c>
    </row>
    <row r="187" spans="2:51" s="14" customFormat="1" ht="12">
      <c r="B187" s="171"/>
      <c r="D187" s="164" t="s">
        <v>139</v>
      </c>
      <c r="E187" s="172" t="s">
        <v>1</v>
      </c>
      <c r="F187" s="173" t="s">
        <v>192</v>
      </c>
      <c r="H187" s="174">
        <v>11.125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2" t="s">
        <v>139</v>
      </c>
      <c r="AU187" s="172" t="s">
        <v>84</v>
      </c>
      <c r="AV187" s="14" t="s">
        <v>84</v>
      </c>
      <c r="AW187" s="14" t="s">
        <v>31</v>
      </c>
      <c r="AX187" s="14" t="s">
        <v>76</v>
      </c>
      <c r="AY187" s="172" t="s">
        <v>130</v>
      </c>
    </row>
    <row r="188" spans="2:51" s="14" customFormat="1" ht="12">
      <c r="B188" s="171"/>
      <c r="D188" s="164" t="s">
        <v>139</v>
      </c>
      <c r="E188" s="172" t="s">
        <v>1</v>
      </c>
      <c r="F188" s="173" t="s">
        <v>193</v>
      </c>
      <c r="H188" s="174">
        <v>12.36</v>
      </c>
      <c r="I188" s="175"/>
      <c r="L188" s="171"/>
      <c r="M188" s="176"/>
      <c r="N188" s="177"/>
      <c r="O188" s="177"/>
      <c r="P188" s="177"/>
      <c r="Q188" s="177"/>
      <c r="R188" s="177"/>
      <c r="S188" s="177"/>
      <c r="T188" s="178"/>
      <c r="AT188" s="172" t="s">
        <v>139</v>
      </c>
      <c r="AU188" s="172" t="s">
        <v>84</v>
      </c>
      <c r="AV188" s="14" t="s">
        <v>84</v>
      </c>
      <c r="AW188" s="14" t="s">
        <v>31</v>
      </c>
      <c r="AX188" s="14" t="s">
        <v>76</v>
      </c>
      <c r="AY188" s="172" t="s">
        <v>130</v>
      </c>
    </row>
    <row r="189" spans="2:51" s="16" customFormat="1" ht="12">
      <c r="B189" s="187"/>
      <c r="D189" s="164" t="s">
        <v>139</v>
      </c>
      <c r="E189" s="188" t="s">
        <v>1</v>
      </c>
      <c r="F189" s="189" t="s">
        <v>165</v>
      </c>
      <c r="H189" s="190">
        <v>1349.885</v>
      </c>
      <c r="I189" s="191"/>
      <c r="L189" s="187"/>
      <c r="M189" s="192"/>
      <c r="N189" s="193"/>
      <c r="O189" s="193"/>
      <c r="P189" s="193"/>
      <c r="Q189" s="193"/>
      <c r="R189" s="193"/>
      <c r="S189" s="193"/>
      <c r="T189" s="194"/>
      <c r="AT189" s="188" t="s">
        <v>139</v>
      </c>
      <c r="AU189" s="188" t="s">
        <v>84</v>
      </c>
      <c r="AV189" s="16" t="s">
        <v>148</v>
      </c>
      <c r="AW189" s="16" t="s">
        <v>31</v>
      </c>
      <c r="AX189" s="16" t="s">
        <v>76</v>
      </c>
      <c r="AY189" s="188" t="s">
        <v>130</v>
      </c>
    </row>
    <row r="190" spans="2:51" s="13" customFormat="1" ht="12">
      <c r="B190" s="163"/>
      <c r="D190" s="164" t="s">
        <v>139</v>
      </c>
      <c r="E190" s="165" t="s">
        <v>1</v>
      </c>
      <c r="F190" s="166" t="s">
        <v>194</v>
      </c>
      <c r="H190" s="165" t="s">
        <v>1</v>
      </c>
      <c r="I190" s="167"/>
      <c r="L190" s="163"/>
      <c r="M190" s="168"/>
      <c r="N190" s="169"/>
      <c r="O190" s="169"/>
      <c r="P190" s="169"/>
      <c r="Q190" s="169"/>
      <c r="R190" s="169"/>
      <c r="S190" s="169"/>
      <c r="T190" s="170"/>
      <c r="AT190" s="165" t="s">
        <v>139</v>
      </c>
      <c r="AU190" s="165" t="s">
        <v>84</v>
      </c>
      <c r="AV190" s="13" t="s">
        <v>32</v>
      </c>
      <c r="AW190" s="13" t="s">
        <v>31</v>
      </c>
      <c r="AX190" s="13" t="s">
        <v>76</v>
      </c>
      <c r="AY190" s="165" t="s">
        <v>130</v>
      </c>
    </row>
    <row r="191" spans="2:51" s="14" customFormat="1" ht="12">
      <c r="B191" s="171"/>
      <c r="D191" s="164" t="s">
        <v>139</v>
      </c>
      <c r="E191" s="172" t="s">
        <v>1</v>
      </c>
      <c r="F191" s="173" t="s">
        <v>195</v>
      </c>
      <c r="H191" s="174">
        <v>286.92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2" t="s">
        <v>139</v>
      </c>
      <c r="AU191" s="172" t="s">
        <v>84</v>
      </c>
      <c r="AV191" s="14" t="s">
        <v>84</v>
      </c>
      <c r="AW191" s="14" t="s">
        <v>31</v>
      </c>
      <c r="AX191" s="14" t="s">
        <v>76</v>
      </c>
      <c r="AY191" s="172" t="s">
        <v>130</v>
      </c>
    </row>
    <row r="192" spans="2:51" s="14" customFormat="1" ht="12">
      <c r="B192" s="171"/>
      <c r="D192" s="164" t="s">
        <v>139</v>
      </c>
      <c r="E192" s="172" t="s">
        <v>1</v>
      </c>
      <c r="F192" s="173" t="s">
        <v>196</v>
      </c>
      <c r="H192" s="174">
        <v>5.32</v>
      </c>
      <c r="I192" s="175"/>
      <c r="L192" s="171"/>
      <c r="M192" s="176"/>
      <c r="N192" s="177"/>
      <c r="O192" s="177"/>
      <c r="P192" s="177"/>
      <c r="Q192" s="177"/>
      <c r="R192" s="177"/>
      <c r="S192" s="177"/>
      <c r="T192" s="178"/>
      <c r="AT192" s="172" t="s">
        <v>139</v>
      </c>
      <c r="AU192" s="172" t="s">
        <v>84</v>
      </c>
      <c r="AV192" s="14" t="s">
        <v>84</v>
      </c>
      <c r="AW192" s="14" t="s">
        <v>31</v>
      </c>
      <c r="AX192" s="14" t="s">
        <v>76</v>
      </c>
      <c r="AY192" s="172" t="s">
        <v>130</v>
      </c>
    </row>
    <row r="193" spans="2:51" s="14" customFormat="1" ht="12">
      <c r="B193" s="171"/>
      <c r="D193" s="164" t="s">
        <v>139</v>
      </c>
      <c r="E193" s="172" t="s">
        <v>1</v>
      </c>
      <c r="F193" s="173" t="s">
        <v>197</v>
      </c>
      <c r="H193" s="174">
        <v>13.88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2" t="s">
        <v>139</v>
      </c>
      <c r="AU193" s="172" t="s">
        <v>84</v>
      </c>
      <c r="AV193" s="14" t="s">
        <v>84</v>
      </c>
      <c r="AW193" s="14" t="s">
        <v>31</v>
      </c>
      <c r="AX193" s="14" t="s">
        <v>76</v>
      </c>
      <c r="AY193" s="172" t="s">
        <v>130</v>
      </c>
    </row>
    <row r="194" spans="2:51" s="16" customFormat="1" ht="12">
      <c r="B194" s="187"/>
      <c r="D194" s="164" t="s">
        <v>139</v>
      </c>
      <c r="E194" s="188" t="s">
        <v>1</v>
      </c>
      <c r="F194" s="189" t="s">
        <v>165</v>
      </c>
      <c r="H194" s="190">
        <v>306.12</v>
      </c>
      <c r="I194" s="191"/>
      <c r="L194" s="187"/>
      <c r="M194" s="192"/>
      <c r="N194" s="193"/>
      <c r="O194" s="193"/>
      <c r="P194" s="193"/>
      <c r="Q194" s="193"/>
      <c r="R194" s="193"/>
      <c r="S194" s="193"/>
      <c r="T194" s="194"/>
      <c r="AT194" s="188" t="s">
        <v>139</v>
      </c>
      <c r="AU194" s="188" t="s">
        <v>84</v>
      </c>
      <c r="AV194" s="16" t="s">
        <v>148</v>
      </c>
      <c r="AW194" s="16" t="s">
        <v>31</v>
      </c>
      <c r="AX194" s="16" t="s">
        <v>76</v>
      </c>
      <c r="AY194" s="188" t="s">
        <v>130</v>
      </c>
    </row>
    <row r="195" spans="2:51" s="15" customFormat="1" ht="12">
      <c r="B195" s="179"/>
      <c r="D195" s="164" t="s">
        <v>139</v>
      </c>
      <c r="E195" s="180" t="s">
        <v>1</v>
      </c>
      <c r="F195" s="181" t="s">
        <v>144</v>
      </c>
      <c r="H195" s="182">
        <v>1656.005</v>
      </c>
      <c r="I195" s="183"/>
      <c r="L195" s="179"/>
      <c r="M195" s="184"/>
      <c r="N195" s="185"/>
      <c r="O195" s="185"/>
      <c r="P195" s="185"/>
      <c r="Q195" s="185"/>
      <c r="R195" s="185"/>
      <c r="S195" s="185"/>
      <c r="T195" s="186"/>
      <c r="AT195" s="180" t="s">
        <v>139</v>
      </c>
      <c r="AU195" s="180" t="s">
        <v>84</v>
      </c>
      <c r="AV195" s="15" t="s">
        <v>137</v>
      </c>
      <c r="AW195" s="15" t="s">
        <v>31</v>
      </c>
      <c r="AX195" s="15" t="s">
        <v>32</v>
      </c>
      <c r="AY195" s="180" t="s">
        <v>130</v>
      </c>
    </row>
    <row r="196" spans="1:65" s="2" customFormat="1" ht="24.2" customHeight="1">
      <c r="A196" s="33"/>
      <c r="B196" s="149"/>
      <c r="C196" s="150" t="s">
        <v>198</v>
      </c>
      <c r="D196" s="150" t="s">
        <v>132</v>
      </c>
      <c r="E196" s="151" t="s">
        <v>199</v>
      </c>
      <c r="F196" s="152" t="s">
        <v>200</v>
      </c>
      <c r="G196" s="153" t="s">
        <v>135</v>
      </c>
      <c r="H196" s="154">
        <v>121.12</v>
      </c>
      <c r="I196" s="155"/>
      <c r="J196" s="156">
        <f>ROUND(I196*H196,2)</f>
        <v>0</v>
      </c>
      <c r="K196" s="152" t="s">
        <v>136</v>
      </c>
      <c r="L196" s="34"/>
      <c r="M196" s="157" t="s">
        <v>1</v>
      </c>
      <c r="N196" s="158" t="s">
        <v>41</v>
      </c>
      <c r="O196" s="59"/>
      <c r="P196" s="159">
        <f>O196*H196</f>
        <v>0</v>
      </c>
      <c r="Q196" s="159">
        <v>0</v>
      </c>
      <c r="R196" s="159">
        <f>Q196*H196</f>
        <v>0</v>
      </c>
      <c r="S196" s="159">
        <v>0.58</v>
      </c>
      <c r="T196" s="160">
        <f>S196*H196</f>
        <v>70.2496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1" t="s">
        <v>137</v>
      </c>
      <c r="AT196" s="161" t="s">
        <v>132</v>
      </c>
      <c r="AU196" s="161" t="s">
        <v>84</v>
      </c>
      <c r="AY196" s="18" t="s">
        <v>130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18" t="s">
        <v>32</v>
      </c>
      <c r="BK196" s="162">
        <f>ROUND(I196*H196,2)</f>
        <v>0</v>
      </c>
      <c r="BL196" s="18" t="s">
        <v>137</v>
      </c>
      <c r="BM196" s="161" t="s">
        <v>201</v>
      </c>
    </row>
    <row r="197" spans="2:51" s="13" customFormat="1" ht="12">
      <c r="B197" s="163"/>
      <c r="D197" s="164" t="s">
        <v>139</v>
      </c>
      <c r="E197" s="165" t="s">
        <v>1</v>
      </c>
      <c r="F197" s="166" t="s">
        <v>202</v>
      </c>
      <c r="H197" s="165" t="s">
        <v>1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139</v>
      </c>
      <c r="AU197" s="165" t="s">
        <v>84</v>
      </c>
      <c r="AV197" s="13" t="s">
        <v>32</v>
      </c>
      <c r="AW197" s="13" t="s">
        <v>31</v>
      </c>
      <c r="AX197" s="13" t="s">
        <v>76</v>
      </c>
      <c r="AY197" s="165" t="s">
        <v>130</v>
      </c>
    </row>
    <row r="198" spans="2:51" s="13" customFormat="1" ht="12">
      <c r="B198" s="163"/>
      <c r="D198" s="164" t="s">
        <v>139</v>
      </c>
      <c r="E198" s="165" t="s">
        <v>1</v>
      </c>
      <c r="F198" s="166" t="s">
        <v>203</v>
      </c>
      <c r="H198" s="165" t="s">
        <v>1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5" t="s">
        <v>139</v>
      </c>
      <c r="AU198" s="165" t="s">
        <v>84</v>
      </c>
      <c r="AV198" s="13" t="s">
        <v>32</v>
      </c>
      <c r="AW198" s="13" t="s">
        <v>31</v>
      </c>
      <c r="AX198" s="13" t="s">
        <v>76</v>
      </c>
      <c r="AY198" s="165" t="s">
        <v>130</v>
      </c>
    </row>
    <row r="199" spans="2:51" s="14" customFormat="1" ht="12">
      <c r="B199" s="171"/>
      <c r="D199" s="164" t="s">
        <v>139</v>
      </c>
      <c r="E199" s="172" t="s">
        <v>1</v>
      </c>
      <c r="F199" s="173" t="s">
        <v>204</v>
      </c>
      <c r="H199" s="174">
        <v>48.645</v>
      </c>
      <c r="I199" s="175"/>
      <c r="L199" s="171"/>
      <c r="M199" s="176"/>
      <c r="N199" s="177"/>
      <c r="O199" s="177"/>
      <c r="P199" s="177"/>
      <c r="Q199" s="177"/>
      <c r="R199" s="177"/>
      <c r="S199" s="177"/>
      <c r="T199" s="178"/>
      <c r="AT199" s="172" t="s">
        <v>139</v>
      </c>
      <c r="AU199" s="172" t="s">
        <v>84</v>
      </c>
      <c r="AV199" s="14" t="s">
        <v>84</v>
      </c>
      <c r="AW199" s="14" t="s">
        <v>31</v>
      </c>
      <c r="AX199" s="14" t="s">
        <v>76</v>
      </c>
      <c r="AY199" s="172" t="s">
        <v>130</v>
      </c>
    </row>
    <row r="200" spans="2:51" s="14" customFormat="1" ht="12">
      <c r="B200" s="171"/>
      <c r="D200" s="164" t="s">
        <v>139</v>
      </c>
      <c r="E200" s="172" t="s">
        <v>1</v>
      </c>
      <c r="F200" s="173" t="s">
        <v>205</v>
      </c>
      <c r="H200" s="174">
        <v>1.14</v>
      </c>
      <c r="I200" s="175"/>
      <c r="L200" s="171"/>
      <c r="M200" s="176"/>
      <c r="N200" s="177"/>
      <c r="O200" s="177"/>
      <c r="P200" s="177"/>
      <c r="Q200" s="177"/>
      <c r="R200" s="177"/>
      <c r="S200" s="177"/>
      <c r="T200" s="178"/>
      <c r="AT200" s="172" t="s">
        <v>139</v>
      </c>
      <c r="AU200" s="172" t="s">
        <v>84</v>
      </c>
      <c r="AV200" s="14" t="s">
        <v>84</v>
      </c>
      <c r="AW200" s="14" t="s">
        <v>31</v>
      </c>
      <c r="AX200" s="14" t="s">
        <v>76</v>
      </c>
      <c r="AY200" s="172" t="s">
        <v>130</v>
      </c>
    </row>
    <row r="201" spans="2:51" s="14" customFormat="1" ht="12">
      <c r="B201" s="171"/>
      <c r="D201" s="164" t="s">
        <v>139</v>
      </c>
      <c r="E201" s="172" t="s">
        <v>1</v>
      </c>
      <c r="F201" s="173" t="s">
        <v>206</v>
      </c>
      <c r="H201" s="174">
        <v>3.465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2" t="s">
        <v>139</v>
      </c>
      <c r="AU201" s="172" t="s">
        <v>84</v>
      </c>
      <c r="AV201" s="14" t="s">
        <v>84</v>
      </c>
      <c r="AW201" s="14" t="s">
        <v>31</v>
      </c>
      <c r="AX201" s="14" t="s">
        <v>76</v>
      </c>
      <c r="AY201" s="172" t="s">
        <v>130</v>
      </c>
    </row>
    <row r="202" spans="2:51" s="13" customFormat="1" ht="12">
      <c r="B202" s="163"/>
      <c r="D202" s="164" t="s">
        <v>139</v>
      </c>
      <c r="E202" s="165" t="s">
        <v>1</v>
      </c>
      <c r="F202" s="166" t="s">
        <v>202</v>
      </c>
      <c r="H202" s="165" t="s">
        <v>1</v>
      </c>
      <c r="I202" s="167"/>
      <c r="L202" s="163"/>
      <c r="M202" s="168"/>
      <c r="N202" s="169"/>
      <c r="O202" s="169"/>
      <c r="P202" s="169"/>
      <c r="Q202" s="169"/>
      <c r="R202" s="169"/>
      <c r="S202" s="169"/>
      <c r="T202" s="170"/>
      <c r="AT202" s="165" t="s">
        <v>139</v>
      </c>
      <c r="AU202" s="165" t="s">
        <v>84</v>
      </c>
      <c r="AV202" s="13" t="s">
        <v>32</v>
      </c>
      <c r="AW202" s="13" t="s">
        <v>31</v>
      </c>
      <c r="AX202" s="13" t="s">
        <v>76</v>
      </c>
      <c r="AY202" s="165" t="s">
        <v>130</v>
      </c>
    </row>
    <row r="203" spans="2:51" s="13" customFormat="1" ht="12">
      <c r="B203" s="163"/>
      <c r="D203" s="164" t="s">
        <v>139</v>
      </c>
      <c r="E203" s="165" t="s">
        <v>1</v>
      </c>
      <c r="F203" s="166" t="s">
        <v>140</v>
      </c>
      <c r="H203" s="165" t="s">
        <v>1</v>
      </c>
      <c r="I203" s="167"/>
      <c r="L203" s="163"/>
      <c r="M203" s="168"/>
      <c r="N203" s="169"/>
      <c r="O203" s="169"/>
      <c r="P203" s="169"/>
      <c r="Q203" s="169"/>
      <c r="R203" s="169"/>
      <c r="S203" s="169"/>
      <c r="T203" s="170"/>
      <c r="AT203" s="165" t="s">
        <v>139</v>
      </c>
      <c r="AU203" s="165" t="s">
        <v>84</v>
      </c>
      <c r="AV203" s="13" t="s">
        <v>32</v>
      </c>
      <c r="AW203" s="13" t="s">
        <v>31</v>
      </c>
      <c r="AX203" s="13" t="s">
        <v>76</v>
      </c>
      <c r="AY203" s="165" t="s">
        <v>130</v>
      </c>
    </row>
    <row r="204" spans="2:51" s="14" customFormat="1" ht="12">
      <c r="B204" s="171"/>
      <c r="D204" s="164" t="s">
        <v>139</v>
      </c>
      <c r="E204" s="172" t="s">
        <v>1</v>
      </c>
      <c r="F204" s="173" t="s">
        <v>142</v>
      </c>
      <c r="H204" s="174">
        <v>1.87</v>
      </c>
      <c r="I204" s="175"/>
      <c r="L204" s="171"/>
      <c r="M204" s="176"/>
      <c r="N204" s="177"/>
      <c r="O204" s="177"/>
      <c r="P204" s="177"/>
      <c r="Q204" s="177"/>
      <c r="R204" s="177"/>
      <c r="S204" s="177"/>
      <c r="T204" s="178"/>
      <c r="AT204" s="172" t="s">
        <v>139</v>
      </c>
      <c r="AU204" s="172" t="s">
        <v>84</v>
      </c>
      <c r="AV204" s="14" t="s">
        <v>84</v>
      </c>
      <c r="AW204" s="14" t="s">
        <v>31</v>
      </c>
      <c r="AX204" s="14" t="s">
        <v>76</v>
      </c>
      <c r="AY204" s="172" t="s">
        <v>130</v>
      </c>
    </row>
    <row r="205" spans="2:51" s="14" customFormat="1" ht="12">
      <c r="B205" s="171"/>
      <c r="D205" s="164" t="s">
        <v>139</v>
      </c>
      <c r="E205" s="172" t="s">
        <v>1</v>
      </c>
      <c r="F205" s="173" t="s">
        <v>207</v>
      </c>
      <c r="H205" s="174">
        <v>0.55</v>
      </c>
      <c r="I205" s="175"/>
      <c r="L205" s="171"/>
      <c r="M205" s="176"/>
      <c r="N205" s="177"/>
      <c r="O205" s="177"/>
      <c r="P205" s="177"/>
      <c r="Q205" s="177"/>
      <c r="R205" s="177"/>
      <c r="S205" s="177"/>
      <c r="T205" s="178"/>
      <c r="AT205" s="172" t="s">
        <v>139</v>
      </c>
      <c r="AU205" s="172" t="s">
        <v>84</v>
      </c>
      <c r="AV205" s="14" t="s">
        <v>84</v>
      </c>
      <c r="AW205" s="14" t="s">
        <v>31</v>
      </c>
      <c r="AX205" s="14" t="s">
        <v>76</v>
      </c>
      <c r="AY205" s="172" t="s">
        <v>130</v>
      </c>
    </row>
    <row r="206" spans="2:51" s="16" customFormat="1" ht="12">
      <c r="B206" s="187"/>
      <c r="D206" s="164" t="s">
        <v>139</v>
      </c>
      <c r="E206" s="188" t="s">
        <v>1</v>
      </c>
      <c r="F206" s="189" t="s">
        <v>165</v>
      </c>
      <c r="H206" s="190">
        <v>55.67</v>
      </c>
      <c r="I206" s="191"/>
      <c r="L206" s="187"/>
      <c r="M206" s="192"/>
      <c r="N206" s="193"/>
      <c r="O206" s="193"/>
      <c r="P206" s="193"/>
      <c r="Q206" s="193"/>
      <c r="R206" s="193"/>
      <c r="S206" s="193"/>
      <c r="T206" s="194"/>
      <c r="AT206" s="188" t="s">
        <v>139</v>
      </c>
      <c r="AU206" s="188" t="s">
        <v>84</v>
      </c>
      <c r="AV206" s="16" t="s">
        <v>148</v>
      </c>
      <c r="AW206" s="16" t="s">
        <v>31</v>
      </c>
      <c r="AX206" s="16" t="s">
        <v>76</v>
      </c>
      <c r="AY206" s="188" t="s">
        <v>130</v>
      </c>
    </row>
    <row r="207" spans="2:51" s="13" customFormat="1" ht="12">
      <c r="B207" s="163"/>
      <c r="D207" s="164" t="s">
        <v>139</v>
      </c>
      <c r="E207" s="165" t="s">
        <v>1</v>
      </c>
      <c r="F207" s="166" t="s">
        <v>208</v>
      </c>
      <c r="H207" s="165" t="s">
        <v>1</v>
      </c>
      <c r="I207" s="167"/>
      <c r="L207" s="163"/>
      <c r="M207" s="168"/>
      <c r="N207" s="169"/>
      <c r="O207" s="169"/>
      <c r="P207" s="169"/>
      <c r="Q207" s="169"/>
      <c r="R207" s="169"/>
      <c r="S207" s="169"/>
      <c r="T207" s="170"/>
      <c r="AT207" s="165" t="s">
        <v>139</v>
      </c>
      <c r="AU207" s="165" t="s">
        <v>84</v>
      </c>
      <c r="AV207" s="13" t="s">
        <v>32</v>
      </c>
      <c r="AW207" s="13" t="s">
        <v>31</v>
      </c>
      <c r="AX207" s="13" t="s">
        <v>76</v>
      </c>
      <c r="AY207" s="165" t="s">
        <v>130</v>
      </c>
    </row>
    <row r="208" spans="2:51" s="14" customFormat="1" ht="12">
      <c r="B208" s="171"/>
      <c r="D208" s="164" t="s">
        <v>139</v>
      </c>
      <c r="E208" s="172" t="s">
        <v>1</v>
      </c>
      <c r="F208" s="173" t="s">
        <v>153</v>
      </c>
      <c r="H208" s="174">
        <v>65.45</v>
      </c>
      <c r="I208" s="175"/>
      <c r="L208" s="171"/>
      <c r="M208" s="176"/>
      <c r="N208" s="177"/>
      <c r="O208" s="177"/>
      <c r="P208" s="177"/>
      <c r="Q208" s="177"/>
      <c r="R208" s="177"/>
      <c r="S208" s="177"/>
      <c r="T208" s="178"/>
      <c r="AT208" s="172" t="s">
        <v>139</v>
      </c>
      <c r="AU208" s="172" t="s">
        <v>84</v>
      </c>
      <c r="AV208" s="14" t="s">
        <v>84</v>
      </c>
      <c r="AW208" s="14" t="s">
        <v>31</v>
      </c>
      <c r="AX208" s="14" t="s">
        <v>76</v>
      </c>
      <c r="AY208" s="172" t="s">
        <v>130</v>
      </c>
    </row>
    <row r="209" spans="2:51" s="16" customFormat="1" ht="12">
      <c r="B209" s="187"/>
      <c r="D209" s="164" t="s">
        <v>139</v>
      </c>
      <c r="E209" s="188" t="s">
        <v>1</v>
      </c>
      <c r="F209" s="189" t="s">
        <v>165</v>
      </c>
      <c r="H209" s="190">
        <v>65.45</v>
      </c>
      <c r="I209" s="191"/>
      <c r="L209" s="187"/>
      <c r="M209" s="192"/>
      <c r="N209" s="193"/>
      <c r="O209" s="193"/>
      <c r="P209" s="193"/>
      <c r="Q209" s="193"/>
      <c r="R209" s="193"/>
      <c r="S209" s="193"/>
      <c r="T209" s="194"/>
      <c r="AT209" s="188" t="s">
        <v>139</v>
      </c>
      <c r="AU209" s="188" t="s">
        <v>84</v>
      </c>
      <c r="AV209" s="16" t="s">
        <v>148</v>
      </c>
      <c r="AW209" s="16" t="s">
        <v>31</v>
      </c>
      <c r="AX209" s="16" t="s">
        <v>76</v>
      </c>
      <c r="AY209" s="188" t="s">
        <v>130</v>
      </c>
    </row>
    <row r="210" spans="2:51" s="15" customFormat="1" ht="12">
      <c r="B210" s="179"/>
      <c r="D210" s="164" t="s">
        <v>139</v>
      </c>
      <c r="E210" s="180" t="s">
        <v>1</v>
      </c>
      <c r="F210" s="181" t="s">
        <v>144</v>
      </c>
      <c r="H210" s="182">
        <v>121.12</v>
      </c>
      <c r="I210" s="183"/>
      <c r="L210" s="179"/>
      <c r="M210" s="184"/>
      <c r="N210" s="185"/>
      <c r="O210" s="185"/>
      <c r="P210" s="185"/>
      <c r="Q210" s="185"/>
      <c r="R210" s="185"/>
      <c r="S210" s="185"/>
      <c r="T210" s="186"/>
      <c r="AT210" s="180" t="s">
        <v>139</v>
      </c>
      <c r="AU210" s="180" t="s">
        <v>84</v>
      </c>
      <c r="AV210" s="15" t="s">
        <v>137</v>
      </c>
      <c r="AW210" s="15" t="s">
        <v>31</v>
      </c>
      <c r="AX210" s="15" t="s">
        <v>32</v>
      </c>
      <c r="AY210" s="180" t="s">
        <v>130</v>
      </c>
    </row>
    <row r="211" spans="1:65" s="2" customFormat="1" ht="16.5" customHeight="1">
      <c r="A211" s="33"/>
      <c r="B211" s="149"/>
      <c r="C211" s="150" t="s">
        <v>34</v>
      </c>
      <c r="D211" s="150" t="s">
        <v>132</v>
      </c>
      <c r="E211" s="151" t="s">
        <v>209</v>
      </c>
      <c r="F211" s="152" t="s">
        <v>210</v>
      </c>
      <c r="G211" s="153" t="s">
        <v>211</v>
      </c>
      <c r="H211" s="154">
        <v>12</v>
      </c>
      <c r="I211" s="155"/>
      <c r="J211" s="156">
        <f>ROUND(I211*H211,2)</f>
        <v>0</v>
      </c>
      <c r="K211" s="152" t="s">
        <v>136</v>
      </c>
      <c r="L211" s="34"/>
      <c r="M211" s="157" t="s">
        <v>1</v>
      </c>
      <c r="N211" s="158" t="s">
        <v>41</v>
      </c>
      <c r="O211" s="59"/>
      <c r="P211" s="159">
        <f>O211*H211</f>
        <v>0</v>
      </c>
      <c r="Q211" s="159">
        <v>0</v>
      </c>
      <c r="R211" s="159">
        <f>Q211*H211</f>
        <v>0</v>
      </c>
      <c r="S211" s="159">
        <v>0.205</v>
      </c>
      <c r="T211" s="160">
        <f>S211*H211</f>
        <v>2.46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1" t="s">
        <v>137</v>
      </c>
      <c r="AT211" s="161" t="s">
        <v>132</v>
      </c>
      <c r="AU211" s="161" t="s">
        <v>84</v>
      </c>
      <c r="AY211" s="18" t="s">
        <v>130</v>
      </c>
      <c r="BE211" s="162">
        <f>IF(N211="základní",J211,0)</f>
        <v>0</v>
      </c>
      <c r="BF211" s="162">
        <f>IF(N211="snížená",J211,0)</f>
        <v>0</v>
      </c>
      <c r="BG211" s="162">
        <f>IF(N211="zákl. přenesená",J211,0)</f>
        <v>0</v>
      </c>
      <c r="BH211" s="162">
        <f>IF(N211="sníž. přenesená",J211,0)</f>
        <v>0</v>
      </c>
      <c r="BI211" s="162">
        <f>IF(N211="nulová",J211,0)</f>
        <v>0</v>
      </c>
      <c r="BJ211" s="18" t="s">
        <v>32</v>
      </c>
      <c r="BK211" s="162">
        <f>ROUND(I211*H211,2)</f>
        <v>0</v>
      </c>
      <c r="BL211" s="18" t="s">
        <v>137</v>
      </c>
      <c r="BM211" s="161" t="s">
        <v>212</v>
      </c>
    </row>
    <row r="212" spans="2:51" s="14" customFormat="1" ht="12">
      <c r="B212" s="171"/>
      <c r="D212" s="164" t="s">
        <v>139</v>
      </c>
      <c r="E212" s="172" t="s">
        <v>1</v>
      </c>
      <c r="F212" s="173" t="s">
        <v>213</v>
      </c>
      <c r="H212" s="174">
        <v>2</v>
      </c>
      <c r="I212" s="175"/>
      <c r="L212" s="171"/>
      <c r="M212" s="176"/>
      <c r="N212" s="177"/>
      <c r="O212" s="177"/>
      <c r="P212" s="177"/>
      <c r="Q212" s="177"/>
      <c r="R212" s="177"/>
      <c r="S212" s="177"/>
      <c r="T212" s="178"/>
      <c r="AT212" s="172" t="s">
        <v>139</v>
      </c>
      <c r="AU212" s="172" t="s">
        <v>84</v>
      </c>
      <c r="AV212" s="14" t="s">
        <v>84</v>
      </c>
      <c r="AW212" s="14" t="s">
        <v>31</v>
      </c>
      <c r="AX212" s="14" t="s">
        <v>76</v>
      </c>
      <c r="AY212" s="172" t="s">
        <v>130</v>
      </c>
    </row>
    <row r="213" spans="2:51" s="14" customFormat="1" ht="12">
      <c r="B213" s="171"/>
      <c r="D213" s="164" t="s">
        <v>139</v>
      </c>
      <c r="E213" s="172" t="s">
        <v>1</v>
      </c>
      <c r="F213" s="173" t="s">
        <v>214</v>
      </c>
      <c r="H213" s="174">
        <v>4</v>
      </c>
      <c r="I213" s="175"/>
      <c r="L213" s="171"/>
      <c r="M213" s="176"/>
      <c r="N213" s="177"/>
      <c r="O213" s="177"/>
      <c r="P213" s="177"/>
      <c r="Q213" s="177"/>
      <c r="R213" s="177"/>
      <c r="S213" s="177"/>
      <c r="T213" s="178"/>
      <c r="AT213" s="172" t="s">
        <v>139</v>
      </c>
      <c r="AU213" s="172" t="s">
        <v>84</v>
      </c>
      <c r="AV213" s="14" t="s">
        <v>84</v>
      </c>
      <c r="AW213" s="14" t="s">
        <v>31</v>
      </c>
      <c r="AX213" s="14" t="s">
        <v>76</v>
      </c>
      <c r="AY213" s="172" t="s">
        <v>130</v>
      </c>
    </row>
    <row r="214" spans="2:51" s="14" customFormat="1" ht="12">
      <c r="B214" s="171"/>
      <c r="D214" s="164" t="s">
        <v>139</v>
      </c>
      <c r="E214" s="172" t="s">
        <v>1</v>
      </c>
      <c r="F214" s="173" t="s">
        <v>215</v>
      </c>
      <c r="H214" s="174">
        <v>4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139</v>
      </c>
      <c r="AU214" s="172" t="s">
        <v>84</v>
      </c>
      <c r="AV214" s="14" t="s">
        <v>84</v>
      </c>
      <c r="AW214" s="14" t="s">
        <v>31</v>
      </c>
      <c r="AX214" s="14" t="s">
        <v>76</v>
      </c>
      <c r="AY214" s="172" t="s">
        <v>130</v>
      </c>
    </row>
    <row r="215" spans="2:51" s="14" customFormat="1" ht="12">
      <c r="B215" s="171"/>
      <c r="D215" s="164" t="s">
        <v>139</v>
      </c>
      <c r="E215" s="172" t="s">
        <v>1</v>
      </c>
      <c r="F215" s="173" t="s">
        <v>216</v>
      </c>
      <c r="H215" s="174">
        <v>2</v>
      </c>
      <c r="I215" s="175"/>
      <c r="L215" s="171"/>
      <c r="M215" s="176"/>
      <c r="N215" s="177"/>
      <c r="O215" s="177"/>
      <c r="P215" s="177"/>
      <c r="Q215" s="177"/>
      <c r="R215" s="177"/>
      <c r="S215" s="177"/>
      <c r="T215" s="178"/>
      <c r="AT215" s="172" t="s">
        <v>139</v>
      </c>
      <c r="AU215" s="172" t="s">
        <v>84</v>
      </c>
      <c r="AV215" s="14" t="s">
        <v>84</v>
      </c>
      <c r="AW215" s="14" t="s">
        <v>31</v>
      </c>
      <c r="AX215" s="14" t="s">
        <v>76</v>
      </c>
      <c r="AY215" s="172" t="s">
        <v>130</v>
      </c>
    </row>
    <row r="216" spans="2:51" s="15" customFormat="1" ht="12">
      <c r="B216" s="179"/>
      <c r="D216" s="164" t="s">
        <v>139</v>
      </c>
      <c r="E216" s="180" t="s">
        <v>1</v>
      </c>
      <c r="F216" s="181" t="s">
        <v>144</v>
      </c>
      <c r="H216" s="182">
        <v>12</v>
      </c>
      <c r="I216" s="183"/>
      <c r="L216" s="179"/>
      <c r="M216" s="184"/>
      <c r="N216" s="185"/>
      <c r="O216" s="185"/>
      <c r="P216" s="185"/>
      <c r="Q216" s="185"/>
      <c r="R216" s="185"/>
      <c r="S216" s="185"/>
      <c r="T216" s="186"/>
      <c r="AT216" s="180" t="s">
        <v>139</v>
      </c>
      <c r="AU216" s="180" t="s">
        <v>84</v>
      </c>
      <c r="AV216" s="15" t="s">
        <v>137</v>
      </c>
      <c r="AW216" s="15" t="s">
        <v>31</v>
      </c>
      <c r="AX216" s="15" t="s">
        <v>32</v>
      </c>
      <c r="AY216" s="180" t="s">
        <v>130</v>
      </c>
    </row>
    <row r="217" spans="1:65" s="2" customFormat="1" ht="33" customHeight="1">
      <c r="A217" s="33"/>
      <c r="B217" s="149"/>
      <c r="C217" s="150" t="s">
        <v>217</v>
      </c>
      <c r="D217" s="150" t="s">
        <v>132</v>
      </c>
      <c r="E217" s="151" t="s">
        <v>218</v>
      </c>
      <c r="F217" s="152" t="s">
        <v>219</v>
      </c>
      <c r="G217" s="153" t="s">
        <v>220</v>
      </c>
      <c r="H217" s="154">
        <v>8</v>
      </c>
      <c r="I217" s="155"/>
      <c r="J217" s="156">
        <f>ROUND(I217*H217,2)</f>
        <v>0</v>
      </c>
      <c r="K217" s="152" t="s">
        <v>1</v>
      </c>
      <c r="L217" s="34"/>
      <c r="M217" s="157" t="s">
        <v>1</v>
      </c>
      <c r="N217" s="158" t="s">
        <v>41</v>
      </c>
      <c r="O217" s="59"/>
      <c r="P217" s="159">
        <f>O217*H217</f>
        <v>0</v>
      </c>
      <c r="Q217" s="159">
        <v>0</v>
      </c>
      <c r="R217" s="159">
        <f>Q217*H217</f>
        <v>0</v>
      </c>
      <c r="S217" s="159">
        <v>0</v>
      </c>
      <c r="T217" s="160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1" t="s">
        <v>137</v>
      </c>
      <c r="AT217" s="161" t="s">
        <v>132</v>
      </c>
      <c r="AU217" s="161" t="s">
        <v>84</v>
      </c>
      <c r="AY217" s="18" t="s">
        <v>130</v>
      </c>
      <c r="BE217" s="162">
        <f>IF(N217="základní",J217,0)</f>
        <v>0</v>
      </c>
      <c r="BF217" s="162">
        <f>IF(N217="snížená",J217,0)</f>
        <v>0</v>
      </c>
      <c r="BG217" s="162">
        <f>IF(N217="zákl. přenesená",J217,0)</f>
        <v>0</v>
      </c>
      <c r="BH217" s="162">
        <f>IF(N217="sníž. přenesená",J217,0)</f>
        <v>0</v>
      </c>
      <c r="BI217" s="162">
        <f>IF(N217="nulová",J217,0)</f>
        <v>0</v>
      </c>
      <c r="BJ217" s="18" t="s">
        <v>32</v>
      </c>
      <c r="BK217" s="162">
        <f>ROUND(I217*H217,2)</f>
        <v>0</v>
      </c>
      <c r="BL217" s="18" t="s">
        <v>137</v>
      </c>
      <c r="BM217" s="161" t="s">
        <v>221</v>
      </c>
    </row>
    <row r="218" spans="2:51" s="14" customFormat="1" ht="12">
      <c r="B218" s="171"/>
      <c r="D218" s="164" t="s">
        <v>139</v>
      </c>
      <c r="E218" s="172" t="s">
        <v>1</v>
      </c>
      <c r="F218" s="173" t="s">
        <v>184</v>
      </c>
      <c r="H218" s="174">
        <v>8</v>
      </c>
      <c r="I218" s="175"/>
      <c r="L218" s="171"/>
      <c r="M218" s="176"/>
      <c r="N218" s="177"/>
      <c r="O218" s="177"/>
      <c r="P218" s="177"/>
      <c r="Q218" s="177"/>
      <c r="R218" s="177"/>
      <c r="S218" s="177"/>
      <c r="T218" s="178"/>
      <c r="AT218" s="172" t="s">
        <v>139</v>
      </c>
      <c r="AU218" s="172" t="s">
        <v>84</v>
      </c>
      <c r="AV218" s="14" t="s">
        <v>84</v>
      </c>
      <c r="AW218" s="14" t="s">
        <v>31</v>
      </c>
      <c r="AX218" s="14" t="s">
        <v>32</v>
      </c>
      <c r="AY218" s="172" t="s">
        <v>130</v>
      </c>
    </row>
    <row r="219" spans="1:65" s="2" customFormat="1" ht="16.5" customHeight="1">
      <c r="A219" s="33"/>
      <c r="B219" s="149"/>
      <c r="C219" s="150" t="s">
        <v>222</v>
      </c>
      <c r="D219" s="150" t="s">
        <v>132</v>
      </c>
      <c r="E219" s="151" t="s">
        <v>223</v>
      </c>
      <c r="F219" s="152" t="s">
        <v>224</v>
      </c>
      <c r="G219" s="153" t="s">
        <v>225</v>
      </c>
      <c r="H219" s="154">
        <v>960</v>
      </c>
      <c r="I219" s="155"/>
      <c r="J219" s="156">
        <f>ROUND(I219*H219,2)</f>
        <v>0</v>
      </c>
      <c r="K219" s="152" t="s">
        <v>136</v>
      </c>
      <c r="L219" s="34"/>
      <c r="M219" s="157" t="s">
        <v>1</v>
      </c>
      <c r="N219" s="158" t="s">
        <v>41</v>
      </c>
      <c r="O219" s="59"/>
      <c r="P219" s="159">
        <f>O219*H219</f>
        <v>0</v>
      </c>
      <c r="Q219" s="159">
        <v>3E-05</v>
      </c>
      <c r="R219" s="159">
        <f>Q219*H219</f>
        <v>0.0288</v>
      </c>
      <c r="S219" s="159">
        <v>0</v>
      </c>
      <c r="T219" s="160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1" t="s">
        <v>137</v>
      </c>
      <c r="AT219" s="161" t="s">
        <v>132</v>
      </c>
      <c r="AU219" s="161" t="s">
        <v>84</v>
      </c>
      <c r="AY219" s="18" t="s">
        <v>130</v>
      </c>
      <c r="BE219" s="162">
        <f>IF(N219="základní",J219,0)</f>
        <v>0</v>
      </c>
      <c r="BF219" s="162">
        <f>IF(N219="snížená",J219,0)</f>
        <v>0</v>
      </c>
      <c r="BG219" s="162">
        <f>IF(N219="zákl. přenesená",J219,0)</f>
        <v>0</v>
      </c>
      <c r="BH219" s="162">
        <f>IF(N219="sníž. přenesená",J219,0)</f>
        <v>0</v>
      </c>
      <c r="BI219" s="162">
        <f>IF(N219="nulová",J219,0)</f>
        <v>0</v>
      </c>
      <c r="BJ219" s="18" t="s">
        <v>32</v>
      </c>
      <c r="BK219" s="162">
        <f>ROUND(I219*H219,2)</f>
        <v>0</v>
      </c>
      <c r="BL219" s="18" t="s">
        <v>137</v>
      </c>
      <c r="BM219" s="161" t="s">
        <v>226</v>
      </c>
    </row>
    <row r="220" spans="2:51" s="13" customFormat="1" ht="12">
      <c r="B220" s="163"/>
      <c r="D220" s="164" t="s">
        <v>139</v>
      </c>
      <c r="E220" s="165" t="s">
        <v>1</v>
      </c>
      <c r="F220" s="166" t="s">
        <v>227</v>
      </c>
      <c r="H220" s="165" t="s">
        <v>1</v>
      </c>
      <c r="I220" s="167"/>
      <c r="L220" s="163"/>
      <c r="M220" s="168"/>
      <c r="N220" s="169"/>
      <c r="O220" s="169"/>
      <c r="P220" s="169"/>
      <c r="Q220" s="169"/>
      <c r="R220" s="169"/>
      <c r="S220" s="169"/>
      <c r="T220" s="170"/>
      <c r="AT220" s="165" t="s">
        <v>139</v>
      </c>
      <c r="AU220" s="165" t="s">
        <v>84</v>
      </c>
      <c r="AV220" s="13" t="s">
        <v>32</v>
      </c>
      <c r="AW220" s="13" t="s">
        <v>31</v>
      </c>
      <c r="AX220" s="13" t="s">
        <v>76</v>
      </c>
      <c r="AY220" s="165" t="s">
        <v>130</v>
      </c>
    </row>
    <row r="221" spans="2:51" s="14" customFormat="1" ht="12">
      <c r="B221" s="171"/>
      <c r="D221" s="164" t="s">
        <v>139</v>
      </c>
      <c r="E221" s="172" t="s">
        <v>1</v>
      </c>
      <c r="F221" s="173" t="s">
        <v>228</v>
      </c>
      <c r="H221" s="174">
        <v>960</v>
      </c>
      <c r="I221" s="175"/>
      <c r="L221" s="171"/>
      <c r="M221" s="176"/>
      <c r="N221" s="177"/>
      <c r="O221" s="177"/>
      <c r="P221" s="177"/>
      <c r="Q221" s="177"/>
      <c r="R221" s="177"/>
      <c r="S221" s="177"/>
      <c r="T221" s="178"/>
      <c r="AT221" s="172" t="s">
        <v>139</v>
      </c>
      <c r="AU221" s="172" t="s">
        <v>84</v>
      </c>
      <c r="AV221" s="14" t="s">
        <v>84</v>
      </c>
      <c r="AW221" s="14" t="s">
        <v>31</v>
      </c>
      <c r="AX221" s="14" t="s">
        <v>32</v>
      </c>
      <c r="AY221" s="172" t="s">
        <v>130</v>
      </c>
    </row>
    <row r="222" spans="1:65" s="2" customFormat="1" ht="16.5" customHeight="1">
      <c r="A222" s="33"/>
      <c r="B222" s="149"/>
      <c r="C222" s="150" t="s">
        <v>229</v>
      </c>
      <c r="D222" s="150" t="s">
        <v>132</v>
      </c>
      <c r="E222" s="151" t="s">
        <v>230</v>
      </c>
      <c r="F222" s="152" t="s">
        <v>231</v>
      </c>
      <c r="G222" s="153" t="s">
        <v>232</v>
      </c>
      <c r="H222" s="154">
        <v>120</v>
      </c>
      <c r="I222" s="155"/>
      <c r="J222" s="156">
        <f>ROUND(I222*H222,2)</f>
        <v>0</v>
      </c>
      <c r="K222" s="152" t="s">
        <v>136</v>
      </c>
      <c r="L222" s="34"/>
      <c r="M222" s="157" t="s">
        <v>1</v>
      </c>
      <c r="N222" s="158" t="s">
        <v>41</v>
      </c>
      <c r="O222" s="59"/>
      <c r="P222" s="159">
        <f>O222*H222</f>
        <v>0</v>
      </c>
      <c r="Q222" s="159">
        <v>0</v>
      </c>
      <c r="R222" s="159">
        <f>Q222*H222</f>
        <v>0</v>
      </c>
      <c r="S222" s="159">
        <v>0</v>
      </c>
      <c r="T222" s="160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1" t="s">
        <v>137</v>
      </c>
      <c r="AT222" s="161" t="s">
        <v>132</v>
      </c>
      <c r="AU222" s="161" t="s">
        <v>84</v>
      </c>
      <c r="AY222" s="18" t="s">
        <v>130</v>
      </c>
      <c r="BE222" s="162">
        <f>IF(N222="základní",J222,0)</f>
        <v>0</v>
      </c>
      <c r="BF222" s="162">
        <f>IF(N222="snížená",J222,0)</f>
        <v>0</v>
      </c>
      <c r="BG222" s="162">
        <f>IF(N222="zákl. přenesená",J222,0)</f>
        <v>0</v>
      </c>
      <c r="BH222" s="162">
        <f>IF(N222="sníž. přenesená",J222,0)</f>
        <v>0</v>
      </c>
      <c r="BI222" s="162">
        <f>IF(N222="nulová",J222,0)</f>
        <v>0</v>
      </c>
      <c r="BJ222" s="18" t="s">
        <v>32</v>
      </c>
      <c r="BK222" s="162">
        <f>ROUND(I222*H222,2)</f>
        <v>0</v>
      </c>
      <c r="BL222" s="18" t="s">
        <v>137</v>
      </c>
      <c r="BM222" s="161" t="s">
        <v>233</v>
      </c>
    </row>
    <row r="223" spans="1:65" s="2" customFormat="1" ht="16.5" customHeight="1">
      <c r="A223" s="33"/>
      <c r="B223" s="149"/>
      <c r="C223" s="150" t="s">
        <v>234</v>
      </c>
      <c r="D223" s="150" t="s">
        <v>132</v>
      </c>
      <c r="E223" s="151" t="s">
        <v>235</v>
      </c>
      <c r="F223" s="152" t="s">
        <v>236</v>
      </c>
      <c r="G223" s="153" t="s">
        <v>211</v>
      </c>
      <c r="H223" s="154">
        <v>18.5</v>
      </c>
      <c r="I223" s="155"/>
      <c r="J223" s="156">
        <f>ROUND(I223*H223,2)</f>
        <v>0</v>
      </c>
      <c r="K223" s="152" t="s">
        <v>136</v>
      </c>
      <c r="L223" s="34"/>
      <c r="M223" s="157" t="s">
        <v>1</v>
      </c>
      <c r="N223" s="158" t="s">
        <v>41</v>
      </c>
      <c r="O223" s="59"/>
      <c r="P223" s="159">
        <f>O223*H223</f>
        <v>0</v>
      </c>
      <c r="Q223" s="159">
        <v>0.00868</v>
      </c>
      <c r="R223" s="159">
        <f>Q223*H223</f>
        <v>0.16058</v>
      </c>
      <c r="S223" s="159">
        <v>0</v>
      </c>
      <c r="T223" s="160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1" t="s">
        <v>137</v>
      </c>
      <c r="AT223" s="161" t="s">
        <v>132</v>
      </c>
      <c r="AU223" s="161" t="s">
        <v>84</v>
      </c>
      <c r="AY223" s="18" t="s">
        <v>130</v>
      </c>
      <c r="BE223" s="162">
        <f>IF(N223="základní",J223,0)</f>
        <v>0</v>
      </c>
      <c r="BF223" s="162">
        <f>IF(N223="snížená",J223,0)</f>
        <v>0</v>
      </c>
      <c r="BG223" s="162">
        <f>IF(N223="zákl. přenesená",J223,0)</f>
        <v>0</v>
      </c>
      <c r="BH223" s="162">
        <f>IF(N223="sníž. přenesená",J223,0)</f>
        <v>0</v>
      </c>
      <c r="BI223" s="162">
        <f>IF(N223="nulová",J223,0)</f>
        <v>0</v>
      </c>
      <c r="BJ223" s="18" t="s">
        <v>32</v>
      </c>
      <c r="BK223" s="162">
        <f>ROUND(I223*H223,2)</f>
        <v>0</v>
      </c>
      <c r="BL223" s="18" t="s">
        <v>137</v>
      </c>
      <c r="BM223" s="161" t="s">
        <v>237</v>
      </c>
    </row>
    <row r="224" spans="2:51" s="14" customFormat="1" ht="12">
      <c r="B224" s="171"/>
      <c r="D224" s="164" t="s">
        <v>139</v>
      </c>
      <c r="E224" s="172" t="s">
        <v>1</v>
      </c>
      <c r="F224" s="173" t="s">
        <v>238</v>
      </c>
      <c r="H224" s="174">
        <v>12.6</v>
      </c>
      <c r="I224" s="175"/>
      <c r="L224" s="171"/>
      <c r="M224" s="176"/>
      <c r="N224" s="177"/>
      <c r="O224" s="177"/>
      <c r="P224" s="177"/>
      <c r="Q224" s="177"/>
      <c r="R224" s="177"/>
      <c r="S224" s="177"/>
      <c r="T224" s="178"/>
      <c r="AT224" s="172" t="s">
        <v>139</v>
      </c>
      <c r="AU224" s="172" t="s">
        <v>84</v>
      </c>
      <c r="AV224" s="14" t="s">
        <v>84</v>
      </c>
      <c r="AW224" s="14" t="s">
        <v>31</v>
      </c>
      <c r="AX224" s="14" t="s">
        <v>76</v>
      </c>
      <c r="AY224" s="172" t="s">
        <v>130</v>
      </c>
    </row>
    <row r="225" spans="2:51" s="14" customFormat="1" ht="12">
      <c r="B225" s="171"/>
      <c r="D225" s="164" t="s">
        <v>139</v>
      </c>
      <c r="E225" s="172" t="s">
        <v>1</v>
      </c>
      <c r="F225" s="173" t="s">
        <v>239</v>
      </c>
      <c r="H225" s="174">
        <v>1.1</v>
      </c>
      <c r="I225" s="175"/>
      <c r="L225" s="171"/>
      <c r="M225" s="176"/>
      <c r="N225" s="177"/>
      <c r="O225" s="177"/>
      <c r="P225" s="177"/>
      <c r="Q225" s="177"/>
      <c r="R225" s="177"/>
      <c r="S225" s="177"/>
      <c r="T225" s="178"/>
      <c r="AT225" s="172" t="s">
        <v>139</v>
      </c>
      <c r="AU225" s="172" t="s">
        <v>84</v>
      </c>
      <c r="AV225" s="14" t="s">
        <v>84</v>
      </c>
      <c r="AW225" s="14" t="s">
        <v>31</v>
      </c>
      <c r="AX225" s="14" t="s">
        <v>76</v>
      </c>
      <c r="AY225" s="172" t="s">
        <v>130</v>
      </c>
    </row>
    <row r="226" spans="2:51" s="14" customFormat="1" ht="12">
      <c r="B226" s="171"/>
      <c r="D226" s="164" t="s">
        <v>139</v>
      </c>
      <c r="E226" s="172" t="s">
        <v>1</v>
      </c>
      <c r="F226" s="173" t="s">
        <v>240</v>
      </c>
      <c r="H226" s="174">
        <v>1.1</v>
      </c>
      <c r="I226" s="175"/>
      <c r="L226" s="171"/>
      <c r="M226" s="176"/>
      <c r="N226" s="177"/>
      <c r="O226" s="177"/>
      <c r="P226" s="177"/>
      <c r="Q226" s="177"/>
      <c r="R226" s="177"/>
      <c r="S226" s="177"/>
      <c r="T226" s="178"/>
      <c r="AT226" s="172" t="s">
        <v>139</v>
      </c>
      <c r="AU226" s="172" t="s">
        <v>84</v>
      </c>
      <c r="AV226" s="14" t="s">
        <v>84</v>
      </c>
      <c r="AW226" s="14" t="s">
        <v>31</v>
      </c>
      <c r="AX226" s="14" t="s">
        <v>76</v>
      </c>
      <c r="AY226" s="172" t="s">
        <v>130</v>
      </c>
    </row>
    <row r="227" spans="2:51" s="14" customFormat="1" ht="12">
      <c r="B227" s="171"/>
      <c r="D227" s="164" t="s">
        <v>139</v>
      </c>
      <c r="E227" s="172" t="s">
        <v>1</v>
      </c>
      <c r="F227" s="173" t="s">
        <v>241</v>
      </c>
      <c r="H227" s="174">
        <v>2.5</v>
      </c>
      <c r="I227" s="175"/>
      <c r="L227" s="171"/>
      <c r="M227" s="176"/>
      <c r="N227" s="177"/>
      <c r="O227" s="177"/>
      <c r="P227" s="177"/>
      <c r="Q227" s="177"/>
      <c r="R227" s="177"/>
      <c r="S227" s="177"/>
      <c r="T227" s="178"/>
      <c r="AT227" s="172" t="s">
        <v>139</v>
      </c>
      <c r="AU227" s="172" t="s">
        <v>84</v>
      </c>
      <c r="AV227" s="14" t="s">
        <v>84</v>
      </c>
      <c r="AW227" s="14" t="s">
        <v>31</v>
      </c>
      <c r="AX227" s="14" t="s">
        <v>76</v>
      </c>
      <c r="AY227" s="172" t="s">
        <v>130</v>
      </c>
    </row>
    <row r="228" spans="2:51" s="14" customFormat="1" ht="12">
      <c r="B228" s="171"/>
      <c r="D228" s="164" t="s">
        <v>139</v>
      </c>
      <c r="E228" s="172" t="s">
        <v>1</v>
      </c>
      <c r="F228" s="173" t="s">
        <v>242</v>
      </c>
      <c r="H228" s="174">
        <v>1.2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139</v>
      </c>
      <c r="AU228" s="172" t="s">
        <v>84</v>
      </c>
      <c r="AV228" s="14" t="s">
        <v>84</v>
      </c>
      <c r="AW228" s="14" t="s">
        <v>31</v>
      </c>
      <c r="AX228" s="14" t="s">
        <v>76</v>
      </c>
      <c r="AY228" s="172" t="s">
        <v>130</v>
      </c>
    </row>
    <row r="229" spans="2:51" s="15" customFormat="1" ht="12">
      <c r="B229" s="179"/>
      <c r="D229" s="164" t="s">
        <v>139</v>
      </c>
      <c r="E229" s="180" t="s">
        <v>1</v>
      </c>
      <c r="F229" s="181" t="s">
        <v>144</v>
      </c>
      <c r="H229" s="182">
        <v>18.5</v>
      </c>
      <c r="I229" s="183"/>
      <c r="L229" s="179"/>
      <c r="M229" s="184"/>
      <c r="N229" s="185"/>
      <c r="O229" s="185"/>
      <c r="P229" s="185"/>
      <c r="Q229" s="185"/>
      <c r="R229" s="185"/>
      <c r="S229" s="185"/>
      <c r="T229" s="186"/>
      <c r="AT229" s="180" t="s">
        <v>139</v>
      </c>
      <c r="AU229" s="180" t="s">
        <v>84</v>
      </c>
      <c r="AV229" s="15" t="s">
        <v>137</v>
      </c>
      <c r="AW229" s="15" t="s">
        <v>31</v>
      </c>
      <c r="AX229" s="15" t="s">
        <v>32</v>
      </c>
      <c r="AY229" s="180" t="s">
        <v>130</v>
      </c>
    </row>
    <row r="230" spans="1:65" s="2" customFormat="1" ht="16.5" customHeight="1">
      <c r="A230" s="33"/>
      <c r="B230" s="149"/>
      <c r="C230" s="150" t="s">
        <v>8</v>
      </c>
      <c r="D230" s="150" t="s">
        <v>132</v>
      </c>
      <c r="E230" s="151" t="s">
        <v>243</v>
      </c>
      <c r="F230" s="152" t="s">
        <v>244</v>
      </c>
      <c r="G230" s="153" t="s">
        <v>211</v>
      </c>
      <c r="H230" s="154">
        <v>57.25</v>
      </c>
      <c r="I230" s="155"/>
      <c r="J230" s="156">
        <f>ROUND(I230*H230,2)</f>
        <v>0</v>
      </c>
      <c r="K230" s="152" t="s">
        <v>136</v>
      </c>
      <c r="L230" s="34"/>
      <c r="M230" s="157" t="s">
        <v>1</v>
      </c>
      <c r="N230" s="158" t="s">
        <v>41</v>
      </c>
      <c r="O230" s="59"/>
      <c r="P230" s="159">
        <f>O230*H230</f>
        <v>0</v>
      </c>
      <c r="Q230" s="159">
        <v>0.0369</v>
      </c>
      <c r="R230" s="159">
        <f>Q230*H230</f>
        <v>2.112525</v>
      </c>
      <c r="S230" s="159">
        <v>0</v>
      </c>
      <c r="T230" s="160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1" t="s">
        <v>137</v>
      </c>
      <c r="AT230" s="161" t="s">
        <v>132</v>
      </c>
      <c r="AU230" s="161" t="s">
        <v>84</v>
      </c>
      <c r="AY230" s="18" t="s">
        <v>130</v>
      </c>
      <c r="BE230" s="162">
        <f>IF(N230="základní",J230,0)</f>
        <v>0</v>
      </c>
      <c r="BF230" s="162">
        <f>IF(N230="snížená",J230,0)</f>
        <v>0</v>
      </c>
      <c r="BG230" s="162">
        <f>IF(N230="zákl. přenesená",J230,0)</f>
        <v>0</v>
      </c>
      <c r="BH230" s="162">
        <f>IF(N230="sníž. přenesená",J230,0)</f>
        <v>0</v>
      </c>
      <c r="BI230" s="162">
        <f>IF(N230="nulová",J230,0)</f>
        <v>0</v>
      </c>
      <c r="BJ230" s="18" t="s">
        <v>32</v>
      </c>
      <c r="BK230" s="162">
        <f>ROUND(I230*H230,2)</f>
        <v>0</v>
      </c>
      <c r="BL230" s="18" t="s">
        <v>137</v>
      </c>
      <c r="BM230" s="161" t="s">
        <v>245</v>
      </c>
    </row>
    <row r="231" spans="2:51" s="14" customFormat="1" ht="12">
      <c r="B231" s="171"/>
      <c r="D231" s="164" t="s">
        <v>139</v>
      </c>
      <c r="E231" s="172" t="s">
        <v>1</v>
      </c>
      <c r="F231" s="173" t="s">
        <v>246</v>
      </c>
      <c r="H231" s="174">
        <v>39.2</v>
      </c>
      <c r="I231" s="175"/>
      <c r="L231" s="171"/>
      <c r="M231" s="176"/>
      <c r="N231" s="177"/>
      <c r="O231" s="177"/>
      <c r="P231" s="177"/>
      <c r="Q231" s="177"/>
      <c r="R231" s="177"/>
      <c r="S231" s="177"/>
      <c r="T231" s="178"/>
      <c r="AT231" s="172" t="s">
        <v>139</v>
      </c>
      <c r="AU231" s="172" t="s">
        <v>84</v>
      </c>
      <c r="AV231" s="14" t="s">
        <v>84</v>
      </c>
      <c r="AW231" s="14" t="s">
        <v>31</v>
      </c>
      <c r="AX231" s="14" t="s">
        <v>76</v>
      </c>
      <c r="AY231" s="172" t="s">
        <v>130</v>
      </c>
    </row>
    <row r="232" spans="2:51" s="14" customFormat="1" ht="12">
      <c r="B232" s="171"/>
      <c r="D232" s="164" t="s">
        <v>139</v>
      </c>
      <c r="E232" s="172" t="s">
        <v>1</v>
      </c>
      <c r="F232" s="173" t="s">
        <v>247</v>
      </c>
      <c r="H232" s="174">
        <v>3.3</v>
      </c>
      <c r="I232" s="175"/>
      <c r="L232" s="171"/>
      <c r="M232" s="176"/>
      <c r="N232" s="177"/>
      <c r="O232" s="177"/>
      <c r="P232" s="177"/>
      <c r="Q232" s="177"/>
      <c r="R232" s="177"/>
      <c r="S232" s="177"/>
      <c r="T232" s="178"/>
      <c r="AT232" s="172" t="s">
        <v>139</v>
      </c>
      <c r="AU232" s="172" t="s">
        <v>84</v>
      </c>
      <c r="AV232" s="14" t="s">
        <v>84</v>
      </c>
      <c r="AW232" s="14" t="s">
        <v>31</v>
      </c>
      <c r="AX232" s="14" t="s">
        <v>76</v>
      </c>
      <c r="AY232" s="172" t="s">
        <v>130</v>
      </c>
    </row>
    <row r="233" spans="2:51" s="14" customFormat="1" ht="12">
      <c r="B233" s="171"/>
      <c r="D233" s="164" t="s">
        <v>139</v>
      </c>
      <c r="E233" s="172" t="s">
        <v>1</v>
      </c>
      <c r="F233" s="173" t="s">
        <v>248</v>
      </c>
      <c r="H233" s="174">
        <v>4.4</v>
      </c>
      <c r="I233" s="175"/>
      <c r="L233" s="171"/>
      <c r="M233" s="176"/>
      <c r="N233" s="177"/>
      <c r="O233" s="177"/>
      <c r="P233" s="177"/>
      <c r="Q233" s="177"/>
      <c r="R233" s="177"/>
      <c r="S233" s="177"/>
      <c r="T233" s="178"/>
      <c r="AT233" s="172" t="s">
        <v>139</v>
      </c>
      <c r="AU233" s="172" t="s">
        <v>84</v>
      </c>
      <c r="AV233" s="14" t="s">
        <v>84</v>
      </c>
      <c r="AW233" s="14" t="s">
        <v>31</v>
      </c>
      <c r="AX233" s="14" t="s">
        <v>76</v>
      </c>
      <c r="AY233" s="172" t="s">
        <v>130</v>
      </c>
    </row>
    <row r="234" spans="2:51" s="14" customFormat="1" ht="12">
      <c r="B234" s="171"/>
      <c r="D234" s="164" t="s">
        <v>139</v>
      </c>
      <c r="E234" s="172" t="s">
        <v>1</v>
      </c>
      <c r="F234" s="173" t="s">
        <v>249</v>
      </c>
      <c r="H234" s="174">
        <v>5.5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139</v>
      </c>
      <c r="AU234" s="172" t="s">
        <v>84</v>
      </c>
      <c r="AV234" s="14" t="s">
        <v>84</v>
      </c>
      <c r="AW234" s="14" t="s">
        <v>31</v>
      </c>
      <c r="AX234" s="14" t="s">
        <v>76</v>
      </c>
      <c r="AY234" s="172" t="s">
        <v>130</v>
      </c>
    </row>
    <row r="235" spans="2:51" s="14" customFormat="1" ht="12">
      <c r="B235" s="171"/>
      <c r="D235" s="164" t="s">
        <v>139</v>
      </c>
      <c r="E235" s="172" t="s">
        <v>1</v>
      </c>
      <c r="F235" s="173" t="s">
        <v>250</v>
      </c>
      <c r="H235" s="174">
        <v>1.25</v>
      </c>
      <c r="I235" s="175"/>
      <c r="L235" s="171"/>
      <c r="M235" s="176"/>
      <c r="N235" s="177"/>
      <c r="O235" s="177"/>
      <c r="P235" s="177"/>
      <c r="Q235" s="177"/>
      <c r="R235" s="177"/>
      <c r="S235" s="177"/>
      <c r="T235" s="178"/>
      <c r="AT235" s="172" t="s">
        <v>139</v>
      </c>
      <c r="AU235" s="172" t="s">
        <v>84</v>
      </c>
      <c r="AV235" s="14" t="s">
        <v>84</v>
      </c>
      <c r="AW235" s="14" t="s">
        <v>31</v>
      </c>
      <c r="AX235" s="14" t="s">
        <v>76</v>
      </c>
      <c r="AY235" s="172" t="s">
        <v>130</v>
      </c>
    </row>
    <row r="236" spans="2:51" s="14" customFormat="1" ht="12">
      <c r="B236" s="171"/>
      <c r="D236" s="164" t="s">
        <v>139</v>
      </c>
      <c r="E236" s="172" t="s">
        <v>1</v>
      </c>
      <c r="F236" s="173" t="s">
        <v>251</v>
      </c>
      <c r="H236" s="174">
        <v>3.6</v>
      </c>
      <c r="I236" s="175"/>
      <c r="L236" s="171"/>
      <c r="M236" s="176"/>
      <c r="N236" s="177"/>
      <c r="O236" s="177"/>
      <c r="P236" s="177"/>
      <c r="Q236" s="177"/>
      <c r="R236" s="177"/>
      <c r="S236" s="177"/>
      <c r="T236" s="178"/>
      <c r="AT236" s="172" t="s">
        <v>139</v>
      </c>
      <c r="AU236" s="172" t="s">
        <v>84</v>
      </c>
      <c r="AV236" s="14" t="s">
        <v>84</v>
      </c>
      <c r="AW236" s="14" t="s">
        <v>31</v>
      </c>
      <c r="AX236" s="14" t="s">
        <v>76</v>
      </c>
      <c r="AY236" s="172" t="s">
        <v>130</v>
      </c>
    </row>
    <row r="237" spans="2:51" s="15" customFormat="1" ht="12">
      <c r="B237" s="179"/>
      <c r="D237" s="164" t="s">
        <v>139</v>
      </c>
      <c r="E237" s="180" t="s">
        <v>1</v>
      </c>
      <c r="F237" s="181" t="s">
        <v>144</v>
      </c>
      <c r="H237" s="182">
        <v>57.25</v>
      </c>
      <c r="I237" s="183"/>
      <c r="L237" s="179"/>
      <c r="M237" s="184"/>
      <c r="N237" s="185"/>
      <c r="O237" s="185"/>
      <c r="P237" s="185"/>
      <c r="Q237" s="185"/>
      <c r="R237" s="185"/>
      <c r="S237" s="185"/>
      <c r="T237" s="186"/>
      <c r="AT237" s="180" t="s">
        <v>139</v>
      </c>
      <c r="AU237" s="180" t="s">
        <v>84</v>
      </c>
      <c r="AV237" s="15" t="s">
        <v>137</v>
      </c>
      <c r="AW237" s="15" t="s">
        <v>31</v>
      </c>
      <c r="AX237" s="15" t="s">
        <v>32</v>
      </c>
      <c r="AY237" s="180" t="s">
        <v>130</v>
      </c>
    </row>
    <row r="238" spans="1:65" s="2" customFormat="1" ht="16.5" customHeight="1">
      <c r="A238" s="33"/>
      <c r="B238" s="149"/>
      <c r="C238" s="150" t="s">
        <v>252</v>
      </c>
      <c r="D238" s="150" t="s">
        <v>132</v>
      </c>
      <c r="E238" s="151" t="s">
        <v>253</v>
      </c>
      <c r="F238" s="152" t="s">
        <v>254</v>
      </c>
      <c r="G238" s="153" t="s">
        <v>211</v>
      </c>
      <c r="H238" s="154">
        <v>88</v>
      </c>
      <c r="I238" s="155"/>
      <c r="J238" s="156">
        <f>ROUND(I238*H238,2)</f>
        <v>0</v>
      </c>
      <c r="K238" s="152" t="s">
        <v>136</v>
      </c>
      <c r="L238" s="34"/>
      <c r="M238" s="157" t="s">
        <v>1</v>
      </c>
      <c r="N238" s="158" t="s">
        <v>41</v>
      </c>
      <c r="O238" s="59"/>
      <c r="P238" s="159">
        <f>O238*H238</f>
        <v>0</v>
      </c>
      <c r="Q238" s="159">
        <v>7E-05</v>
      </c>
      <c r="R238" s="159">
        <f>Q238*H238</f>
        <v>0.00616</v>
      </c>
      <c r="S238" s="159">
        <v>0</v>
      </c>
      <c r="T238" s="160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1" t="s">
        <v>137</v>
      </c>
      <c r="AT238" s="161" t="s">
        <v>132</v>
      </c>
      <c r="AU238" s="161" t="s">
        <v>84</v>
      </c>
      <c r="AY238" s="18" t="s">
        <v>130</v>
      </c>
      <c r="BE238" s="162">
        <f>IF(N238="základní",J238,0)</f>
        <v>0</v>
      </c>
      <c r="BF238" s="162">
        <f>IF(N238="snížená",J238,0)</f>
        <v>0</v>
      </c>
      <c r="BG238" s="162">
        <f>IF(N238="zákl. přenesená",J238,0)</f>
        <v>0</v>
      </c>
      <c r="BH238" s="162">
        <f>IF(N238="sníž. přenesená",J238,0)</f>
        <v>0</v>
      </c>
      <c r="BI238" s="162">
        <f>IF(N238="nulová",J238,0)</f>
        <v>0</v>
      </c>
      <c r="BJ238" s="18" t="s">
        <v>32</v>
      </c>
      <c r="BK238" s="162">
        <f>ROUND(I238*H238,2)</f>
        <v>0</v>
      </c>
      <c r="BL238" s="18" t="s">
        <v>137</v>
      </c>
      <c r="BM238" s="161" t="s">
        <v>255</v>
      </c>
    </row>
    <row r="239" spans="2:51" s="14" customFormat="1" ht="12">
      <c r="B239" s="171"/>
      <c r="D239" s="164" t="s">
        <v>139</v>
      </c>
      <c r="E239" s="172" t="s">
        <v>1</v>
      </c>
      <c r="F239" s="173" t="s">
        <v>256</v>
      </c>
      <c r="H239" s="174">
        <v>56</v>
      </c>
      <c r="I239" s="175"/>
      <c r="L239" s="171"/>
      <c r="M239" s="176"/>
      <c r="N239" s="177"/>
      <c r="O239" s="177"/>
      <c r="P239" s="177"/>
      <c r="Q239" s="177"/>
      <c r="R239" s="177"/>
      <c r="S239" s="177"/>
      <c r="T239" s="178"/>
      <c r="AT239" s="172" t="s">
        <v>139</v>
      </c>
      <c r="AU239" s="172" t="s">
        <v>84</v>
      </c>
      <c r="AV239" s="14" t="s">
        <v>84</v>
      </c>
      <c r="AW239" s="14" t="s">
        <v>31</v>
      </c>
      <c r="AX239" s="14" t="s">
        <v>76</v>
      </c>
      <c r="AY239" s="172" t="s">
        <v>130</v>
      </c>
    </row>
    <row r="240" spans="2:51" s="14" customFormat="1" ht="12">
      <c r="B240" s="171"/>
      <c r="D240" s="164" t="s">
        <v>139</v>
      </c>
      <c r="E240" s="172" t="s">
        <v>1</v>
      </c>
      <c r="F240" s="173" t="s">
        <v>257</v>
      </c>
      <c r="H240" s="174">
        <v>6</v>
      </c>
      <c r="I240" s="175"/>
      <c r="L240" s="171"/>
      <c r="M240" s="176"/>
      <c r="N240" s="177"/>
      <c r="O240" s="177"/>
      <c r="P240" s="177"/>
      <c r="Q240" s="177"/>
      <c r="R240" s="177"/>
      <c r="S240" s="177"/>
      <c r="T240" s="178"/>
      <c r="AT240" s="172" t="s">
        <v>139</v>
      </c>
      <c r="AU240" s="172" t="s">
        <v>84</v>
      </c>
      <c r="AV240" s="14" t="s">
        <v>84</v>
      </c>
      <c r="AW240" s="14" t="s">
        <v>31</v>
      </c>
      <c r="AX240" s="14" t="s">
        <v>76</v>
      </c>
      <c r="AY240" s="172" t="s">
        <v>130</v>
      </c>
    </row>
    <row r="241" spans="2:51" s="14" customFormat="1" ht="12">
      <c r="B241" s="171"/>
      <c r="D241" s="164" t="s">
        <v>139</v>
      </c>
      <c r="E241" s="172" t="s">
        <v>1</v>
      </c>
      <c r="F241" s="173" t="s">
        <v>258</v>
      </c>
      <c r="H241" s="174">
        <v>8</v>
      </c>
      <c r="I241" s="175"/>
      <c r="L241" s="171"/>
      <c r="M241" s="176"/>
      <c r="N241" s="177"/>
      <c r="O241" s="177"/>
      <c r="P241" s="177"/>
      <c r="Q241" s="177"/>
      <c r="R241" s="177"/>
      <c r="S241" s="177"/>
      <c r="T241" s="178"/>
      <c r="AT241" s="172" t="s">
        <v>139</v>
      </c>
      <c r="AU241" s="172" t="s">
        <v>84</v>
      </c>
      <c r="AV241" s="14" t="s">
        <v>84</v>
      </c>
      <c r="AW241" s="14" t="s">
        <v>31</v>
      </c>
      <c r="AX241" s="14" t="s">
        <v>76</v>
      </c>
      <c r="AY241" s="172" t="s">
        <v>130</v>
      </c>
    </row>
    <row r="242" spans="2:51" s="14" customFormat="1" ht="12">
      <c r="B242" s="171"/>
      <c r="D242" s="164" t="s">
        <v>139</v>
      </c>
      <c r="E242" s="172" t="s">
        <v>1</v>
      </c>
      <c r="F242" s="173" t="s">
        <v>259</v>
      </c>
      <c r="H242" s="174">
        <v>10</v>
      </c>
      <c r="I242" s="175"/>
      <c r="L242" s="171"/>
      <c r="M242" s="176"/>
      <c r="N242" s="177"/>
      <c r="O242" s="177"/>
      <c r="P242" s="177"/>
      <c r="Q242" s="177"/>
      <c r="R242" s="177"/>
      <c r="S242" s="177"/>
      <c r="T242" s="178"/>
      <c r="AT242" s="172" t="s">
        <v>139</v>
      </c>
      <c r="AU242" s="172" t="s">
        <v>84</v>
      </c>
      <c r="AV242" s="14" t="s">
        <v>84</v>
      </c>
      <c r="AW242" s="14" t="s">
        <v>31</v>
      </c>
      <c r="AX242" s="14" t="s">
        <v>76</v>
      </c>
      <c r="AY242" s="172" t="s">
        <v>130</v>
      </c>
    </row>
    <row r="243" spans="2:51" s="14" customFormat="1" ht="12">
      <c r="B243" s="171"/>
      <c r="D243" s="164" t="s">
        <v>139</v>
      </c>
      <c r="E243" s="172" t="s">
        <v>1</v>
      </c>
      <c r="F243" s="173" t="s">
        <v>260</v>
      </c>
      <c r="H243" s="174">
        <v>2</v>
      </c>
      <c r="I243" s="175"/>
      <c r="L243" s="171"/>
      <c r="M243" s="176"/>
      <c r="N243" s="177"/>
      <c r="O243" s="177"/>
      <c r="P243" s="177"/>
      <c r="Q243" s="177"/>
      <c r="R243" s="177"/>
      <c r="S243" s="177"/>
      <c r="T243" s="178"/>
      <c r="AT243" s="172" t="s">
        <v>139</v>
      </c>
      <c r="AU243" s="172" t="s">
        <v>84</v>
      </c>
      <c r="AV243" s="14" t="s">
        <v>84</v>
      </c>
      <c r="AW243" s="14" t="s">
        <v>31</v>
      </c>
      <c r="AX243" s="14" t="s">
        <v>76</v>
      </c>
      <c r="AY243" s="172" t="s">
        <v>130</v>
      </c>
    </row>
    <row r="244" spans="2:51" s="14" customFormat="1" ht="12">
      <c r="B244" s="171"/>
      <c r="D244" s="164" t="s">
        <v>139</v>
      </c>
      <c r="E244" s="172" t="s">
        <v>1</v>
      </c>
      <c r="F244" s="173" t="s">
        <v>261</v>
      </c>
      <c r="H244" s="174">
        <v>6</v>
      </c>
      <c r="I244" s="175"/>
      <c r="L244" s="171"/>
      <c r="M244" s="176"/>
      <c r="N244" s="177"/>
      <c r="O244" s="177"/>
      <c r="P244" s="177"/>
      <c r="Q244" s="177"/>
      <c r="R244" s="177"/>
      <c r="S244" s="177"/>
      <c r="T244" s="178"/>
      <c r="AT244" s="172" t="s">
        <v>139</v>
      </c>
      <c r="AU244" s="172" t="s">
        <v>84</v>
      </c>
      <c r="AV244" s="14" t="s">
        <v>84</v>
      </c>
      <c r="AW244" s="14" t="s">
        <v>31</v>
      </c>
      <c r="AX244" s="14" t="s">
        <v>76</v>
      </c>
      <c r="AY244" s="172" t="s">
        <v>130</v>
      </c>
    </row>
    <row r="245" spans="2:51" s="15" customFormat="1" ht="12">
      <c r="B245" s="179"/>
      <c r="D245" s="164" t="s">
        <v>139</v>
      </c>
      <c r="E245" s="180" t="s">
        <v>1</v>
      </c>
      <c r="F245" s="181" t="s">
        <v>144</v>
      </c>
      <c r="H245" s="182">
        <v>88</v>
      </c>
      <c r="I245" s="183"/>
      <c r="L245" s="179"/>
      <c r="M245" s="184"/>
      <c r="N245" s="185"/>
      <c r="O245" s="185"/>
      <c r="P245" s="185"/>
      <c r="Q245" s="185"/>
      <c r="R245" s="185"/>
      <c r="S245" s="185"/>
      <c r="T245" s="186"/>
      <c r="AT245" s="180" t="s">
        <v>139</v>
      </c>
      <c r="AU245" s="180" t="s">
        <v>84</v>
      </c>
      <c r="AV245" s="15" t="s">
        <v>137</v>
      </c>
      <c r="AW245" s="15" t="s">
        <v>31</v>
      </c>
      <c r="AX245" s="15" t="s">
        <v>32</v>
      </c>
      <c r="AY245" s="180" t="s">
        <v>130</v>
      </c>
    </row>
    <row r="246" spans="1:65" s="2" customFormat="1" ht="24.2" customHeight="1">
      <c r="A246" s="33"/>
      <c r="B246" s="149"/>
      <c r="C246" s="150" t="s">
        <v>262</v>
      </c>
      <c r="D246" s="150" t="s">
        <v>132</v>
      </c>
      <c r="E246" s="151" t="s">
        <v>263</v>
      </c>
      <c r="F246" s="152" t="s">
        <v>264</v>
      </c>
      <c r="G246" s="153" t="s">
        <v>211</v>
      </c>
      <c r="H246" s="154">
        <v>88</v>
      </c>
      <c r="I246" s="155"/>
      <c r="J246" s="156">
        <f>ROUND(I246*H246,2)</f>
        <v>0</v>
      </c>
      <c r="K246" s="152" t="s">
        <v>136</v>
      </c>
      <c r="L246" s="34"/>
      <c r="M246" s="157" t="s">
        <v>1</v>
      </c>
      <c r="N246" s="158" t="s">
        <v>41</v>
      </c>
      <c r="O246" s="59"/>
      <c r="P246" s="159">
        <f>O246*H246</f>
        <v>0</v>
      </c>
      <c r="Q246" s="159">
        <v>0</v>
      </c>
      <c r="R246" s="159">
        <f>Q246*H246</f>
        <v>0</v>
      </c>
      <c r="S246" s="159">
        <v>0</v>
      </c>
      <c r="T246" s="160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1" t="s">
        <v>137</v>
      </c>
      <c r="AT246" s="161" t="s">
        <v>132</v>
      </c>
      <c r="AU246" s="161" t="s">
        <v>84</v>
      </c>
      <c r="AY246" s="18" t="s">
        <v>130</v>
      </c>
      <c r="BE246" s="162">
        <f>IF(N246="základní",J246,0)</f>
        <v>0</v>
      </c>
      <c r="BF246" s="162">
        <f>IF(N246="snížená",J246,0)</f>
        <v>0</v>
      </c>
      <c r="BG246" s="162">
        <f>IF(N246="zákl. přenesená",J246,0)</f>
        <v>0</v>
      </c>
      <c r="BH246" s="162">
        <f>IF(N246="sníž. přenesená",J246,0)</f>
        <v>0</v>
      </c>
      <c r="BI246" s="162">
        <f>IF(N246="nulová",J246,0)</f>
        <v>0</v>
      </c>
      <c r="BJ246" s="18" t="s">
        <v>32</v>
      </c>
      <c r="BK246" s="162">
        <f>ROUND(I246*H246,2)</f>
        <v>0</v>
      </c>
      <c r="BL246" s="18" t="s">
        <v>137</v>
      </c>
      <c r="BM246" s="161" t="s">
        <v>265</v>
      </c>
    </row>
    <row r="247" spans="2:51" s="14" customFormat="1" ht="12">
      <c r="B247" s="171"/>
      <c r="D247" s="164" t="s">
        <v>139</v>
      </c>
      <c r="E247" s="172" t="s">
        <v>1</v>
      </c>
      <c r="F247" s="173" t="s">
        <v>266</v>
      </c>
      <c r="H247" s="174">
        <v>88</v>
      </c>
      <c r="I247" s="175"/>
      <c r="L247" s="171"/>
      <c r="M247" s="176"/>
      <c r="N247" s="177"/>
      <c r="O247" s="177"/>
      <c r="P247" s="177"/>
      <c r="Q247" s="177"/>
      <c r="R247" s="177"/>
      <c r="S247" s="177"/>
      <c r="T247" s="178"/>
      <c r="AT247" s="172" t="s">
        <v>139</v>
      </c>
      <c r="AU247" s="172" t="s">
        <v>84</v>
      </c>
      <c r="AV247" s="14" t="s">
        <v>84</v>
      </c>
      <c r="AW247" s="14" t="s">
        <v>31</v>
      </c>
      <c r="AX247" s="14" t="s">
        <v>32</v>
      </c>
      <c r="AY247" s="172" t="s">
        <v>130</v>
      </c>
    </row>
    <row r="248" spans="1:65" s="2" customFormat="1" ht="16.5" customHeight="1">
      <c r="A248" s="33"/>
      <c r="B248" s="149"/>
      <c r="C248" s="195" t="s">
        <v>267</v>
      </c>
      <c r="D248" s="195" t="s">
        <v>268</v>
      </c>
      <c r="E248" s="196" t="s">
        <v>269</v>
      </c>
      <c r="F248" s="197" t="s">
        <v>270</v>
      </c>
      <c r="G248" s="198" t="s">
        <v>271</v>
      </c>
      <c r="H248" s="199">
        <v>176</v>
      </c>
      <c r="I248" s="200"/>
      <c r="J248" s="201">
        <f>ROUND(I248*H248,2)</f>
        <v>0</v>
      </c>
      <c r="K248" s="197" t="s">
        <v>136</v>
      </c>
      <c r="L248" s="202"/>
      <c r="M248" s="203" t="s">
        <v>1</v>
      </c>
      <c r="N248" s="204" t="s">
        <v>41</v>
      </c>
      <c r="O248" s="59"/>
      <c r="P248" s="159">
        <f>O248*H248</f>
        <v>0</v>
      </c>
      <c r="Q248" s="159">
        <v>0.0096</v>
      </c>
      <c r="R248" s="159">
        <f>Q248*H248</f>
        <v>1.6895999999999998</v>
      </c>
      <c r="S248" s="159">
        <v>0</v>
      </c>
      <c r="T248" s="160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1" t="s">
        <v>184</v>
      </c>
      <c r="AT248" s="161" t="s">
        <v>268</v>
      </c>
      <c r="AU248" s="161" t="s">
        <v>84</v>
      </c>
      <c r="AY248" s="18" t="s">
        <v>130</v>
      </c>
      <c r="BE248" s="162">
        <f>IF(N248="základní",J248,0)</f>
        <v>0</v>
      </c>
      <c r="BF248" s="162">
        <f>IF(N248="snížená",J248,0)</f>
        <v>0</v>
      </c>
      <c r="BG248" s="162">
        <f>IF(N248="zákl. přenesená",J248,0)</f>
        <v>0</v>
      </c>
      <c r="BH248" s="162">
        <f>IF(N248="sníž. přenesená",J248,0)</f>
        <v>0</v>
      </c>
      <c r="BI248" s="162">
        <f>IF(N248="nulová",J248,0)</f>
        <v>0</v>
      </c>
      <c r="BJ248" s="18" t="s">
        <v>32</v>
      </c>
      <c r="BK248" s="162">
        <f>ROUND(I248*H248,2)</f>
        <v>0</v>
      </c>
      <c r="BL248" s="18" t="s">
        <v>137</v>
      </c>
      <c r="BM248" s="161" t="s">
        <v>272</v>
      </c>
    </row>
    <row r="249" spans="2:51" s="14" customFormat="1" ht="12">
      <c r="B249" s="171"/>
      <c r="D249" s="164" t="s">
        <v>139</v>
      </c>
      <c r="E249" s="172" t="s">
        <v>1</v>
      </c>
      <c r="F249" s="173" t="s">
        <v>273</v>
      </c>
      <c r="H249" s="174">
        <v>176</v>
      </c>
      <c r="I249" s="175"/>
      <c r="L249" s="171"/>
      <c r="M249" s="176"/>
      <c r="N249" s="177"/>
      <c r="O249" s="177"/>
      <c r="P249" s="177"/>
      <c r="Q249" s="177"/>
      <c r="R249" s="177"/>
      <c r="S249" s="177"/>
      <c r="T249" s="178"/>
      <c r="AT249" s="172" t="s">
        <v>139</v>
      </c>
      <c r="AU249" s="172" t="s">
        <v>84</v>
      </c>
      <c r="AV249" s="14" t="s">
        <v>84</v>
      </c>
      <c r="AW249" s="14" t="s">
        <v>31</v>
      </c>
      <c r="AX249" s="14" t="s">
        <v>76</v>
      </c>
      <c r="AY249" s="172" t="s">
        <v>130</v>
      </c>
    </row>
    <row r="250" spans="2:51" s="15" customFormat="1" ht="12">
      <c r="B250" s="179"/>
      <c r="D250" s="164" t="s">
        <v>139</v>
      </c>
      <c r="E250" s="180" t="s">
        <v>1</v>
      </c>
      <c r="F250" s="181" t="s">
        <v>144</v>
      </c>
      <c r="H250" s="182">
        <v>176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139</v>
      </c>
      <c r="AU250" s="180" t="s">
        <v>84</v>
      </c>
      <c r="AV250" s="15" t="s">
        <v>137</v>
      </c>
      <c r="AW250" s="15" t="s">
        <v>31</v>
      </c>
      <c r="AX250" s="15" t="s">
        <v>32</v>
      </c>
      <c r="AY250" s="180" t="s">
        <v>130</v>
      </c>
    </row>
    <row r="251" spans="1:65" s="2" customFormat="1" ht="16.5" customHeight="1">
      <c r="A251" s="33"/>
      <c r="B251" s="149"/>
      <c r="C251" s="195" t="s">
        <v>274</v>
      </c>
      <c r="D251" s="195" t="s">
        <v>268</v>
      </c>
      <c r="E251" s="196" t="s">
        <v>275</v>
      </c>
      <c r="F251" s="197" t="s">
        <v>276</v>
      </c>
      <c r="G251" s="198" t="s">
        <v>211</v>
      </c>
      <c r="H251" s="199">
        <v>88</v>
      </c>
      <c r="I251" s="200"/>
      <c r="J251" s="201">
        <f>ROUND(I251*H251,2)</f>
        <v>0</v>
      </c>
      <c r="K251" s="197" t="s">
        <v>136</v>
      </c>
      <c r="L251" s="202"/>
      <c r="M251" s="203" t="s">
        <v>1</v>
      </c>
      <c r="N251" s="204" t="s">
        <v>41</v>
      </c>
      <c r="O251" s="59"/>
      <c r="P251" s="159">
        <f>O251*H251</f>
        <v>0</v>
      </c>
      <c r="Q251" s="159">
        <v>0.06</v>
      </c>
      <c r="R251" s="159">
        <f>Q251*H251</f>
        <v>5.279999999999999</v>
      </c>
      <c r="S251" s="159">
        <v>0</v>
      </c>
      <c r="T251" s="160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1" t="s">
        <v>184</v>
      </c>
      <c r="AT251" s="161" t="s">
        <v>268</v>
      </c>
      <c r="AU251" s="161" t="s">
        <v>84</v>
      </c>
      <c r="AY251" s="18" t="s">
        <v>130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8" t="s">
        <v>32</v>
      </c>
      <c r="BK251" s="162">
        <f>ROUND(I251*H251,2)</f>
        <v>0</v>
      </c>
      <c r="BL251" s="18" t="s">
        <v>137</v>
      </c>
      <c r="BM251" s="161" t="s">
        <v>277</v>
      </c>
    </row>
    <row r="252" spans="2:51" s="14" customFormat="1" ht="12">
      <c r="B252" s="171"/>
      <c r="D252" s="164" t="s">
        <v>139</v>
      </c>
      <c r="E252" s="172" t="s">
        <v>1</v>
      </c>
      <c r="F252" s="173" t="s">
        <v>266</v>
      </c>
      <c r="H252" s="174">
        <v>88</v>
      </c>
      <c r="I252" s="175"/>
      <c r="L252" s="171"/>
      <c r="M252" s="176"/>
      <c r="N252" s="177"/>
      <c r="O252" s="177"/>
      <c r="P252" s="177"/>
      <c r="Q252" s="177"/>
      <c r="R252" s="177"/>
      <c r="S252" s="177"/>
      <c r="T252" s="178"/>
      <c r="AT252" s="172" t="s">
        <v>139</v>
      </c>
      <c r="AU252" s="172" t="s">
        <v>84</v>
      </c>
      <c r="AV252" s="14" t="s">
        <v>84</v>
      </c>
      <c r="AW252" s="14" t="s">
        <v>31</v>
      </c>
      <c r="AX252" s="14" t="s">
        <v>32</v>
      </c>
      <c r="AY252" s="172" t="s">
        <v>130</v>
      </c>
    </row>
    <row r="253" spans="1:65" s="2" customFormat="1" ht="16.5" customHeight="1">
      <c r="A253" s="33"/>
      <c r="B253" s="149"/>
      <c r="C253" s="150" t="s">
        <v>278</v>
      </c>
      <c r="D253" s="150" t="s">
        <v>132</v>
      </c>
      <c r="E253" s="151" t="s">
        <v>279</v>
      </c>
      <c r="F253" s="152" t="s">
        <v>280</v>
      </c>
      <c r="G253" s="153" t="s">
        <v>135</v>
      </c>
      <c r="H253" s="154">
        <v>46.9</v>
      </c>
      <c r="I253" s="155"/>
      <c r="J253" s="156">
        <f>ROUND(I253*H253,2)</f>
        <v>0</v>
      </c>
      <c r="K253" s="152" t="s">
        <v>136</v>
      </c>
      <c r="L253" s="34"/>
      <c r="M253" s="157" t="s">
        <v>1</v>
      </c>
      <c r="N253" s="158" t="s">
        <v>41</v>
      </c>
      <c r="O253" s="59"/>
      <c r="P253" s="159">
        <f>O253*H253</f>
        <v>0</v>
      </c>
      <c r="Q253" s="159">
        <v>0</v>
      </c>
      <c r="R253" s="159">
        <f>Q253*H253</f>
        <v>0</v>
      </c>
      <c r="S253" s="159">
        <v>0</v>
      </c>
      <c r="T253" s="160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1" t="s">
        <v>137</v>
      </c>
      <c r="AT253" s="161" t="s">
        <v>132</v>
      </c>
      <c r="AU253" s="161" t="s">
        <v>84</v>
      </c>
      <c r="AY253" s="18" t="s">
        <v>130</v>
      </c>
      <c r="BE253" s="162">
        <f>IF(N253="základní",J253,0)</f>
        <v>0</v>
      </c>
      <c r="BF253" s="162">
        <f>IF(N253="snížená",J253,0)</f>
        <v>0</v>
      </c>
      <c r="BG253" s="162">
        <f>IF(N253="zákl. přenesená",J253,0)</f>
        <v>0</v>
      </c>
      <c r="BH253" s="162">
        <f>IF(N253="sníž. přenesená",J253,0)</f>
        <v>0</v>
      </c>
      <c r="BI253" s="162">
        <f>IF(N253="nulová",J253,0)</f>
        <v>0</v>
      </c>
      <c r="BJ253" s="18" t="s">
        <v>32</v>
      </c>
      <c r="BK253" s="162">
        <f>ROUND(I253*H253,2)</f>
        <v>0</v>
      </c>
      <c r="BL253" s="18" t="s">
        <v>137</v>
      </c>
      <c r="BM253" s="161" t="s">
        <v>281</v>
      </c>
    </row>
    <row r="254" spans="2:51" s="13" customFormat="1" ht="12">
      <c r="B254" s="163"/>
      <c r="D254" s="164" t="s">
        <v>139</v>
      </c>
      <c r="E254" s="165" t="s">
        <v>1</v>
      </c>
      <c r="F254" s="166" t="s">
        <v>282</v>
      </c>
      <c r="H254" s="165" t="s">
        <v>1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5" t="s">
        <v>139</v>
      </c>
      <c r="AU254" s="165" t="s">
        <v>84</v>
      </c>
      <c r="AV254" s="13" t="s">
        <v>32</v>
      </c>
      <c r="AW254" s="13" t="s">
        <v>31</v>
      </c>
      <c r="AX254" s="13" t="s">
        <v>76</v>
      </c>
      <c r="AY254" s="165" t="s">
        <v>130</v>
      </c>
    </row>
    <row r="255" spans="2:51" s="13" customFormat="1" ht="12">
      <c r="B255" s="163"/>
      <c r="D255" s="164" t="s">
        <v>139</v>
      </c>
      <c r="E255" s="165" t="s">
        <v>1</v>
      </c>
      <c r="F255" s="166" t="s">
        <v>283</v>
      </c>
      <c r="H255" s="165" t="s">
        <v>1</v>
      </c>
      <c r="I255" s="167"/>
      <c r="L255" s="163"/>
      <c r="M255" s="168"/>
      <c r="N255" s="169"/>
      <c r="O255" s="169"/>
      <c r="P255" s="169"/>
      <c r="Q255" s="169"/>
      <c r="R255" s="169"/>
      <c r="S255" s="169"/>
      <c r="T255" s="170"/>
      <c r="AT255" s="165" t="s">
        <v>139</v>
      </c>
      <c r="AU255" s="165" t="s">
        <v>84</v>
      </c>
      <c r="AV255" s="13" t="s">
        <v>32</v>
      </c>
      <c r="AW255" s="13" t="s">
        <v>31</v>
      </c>
      <c r="AX255" s="13" t="s">
        <v>76</v>
      </c>
      <c r="AY255" s="165" t="s">
        <v>130</v>
      </c>
    </row>
    <row r="256" spans="2:51" s="14" customFormat="1" ht="12">
      <c r="B256" s="171"/>
      <c r="D256" s="164" t="s">
        <v>139</v>
      </c>
      <c r="E256" s="172" t="s">
        <v>1</v>
      </c>
      <c r="F256" s="173" t="s">
        <v>284</v>
      </c>
      <c r="H256" s="174">
        <v>46.9</v>
      </c>
      <c r="I256" s="175"/>
      <c r="L256" s="171"/>
      <c r="M256" s="176"/>
      <c r="N256" s="177"/>
      <c r="O256" s="177"/>
      <c r="P256" s="177"/>
      <c r="Q256" s="177"/>
      <c r="R256" s="177"/>
      <c r="S256" s="177"/>
      <c r="T256" s="178"/>
      <c r="AT256" s="172" t="s">
        <v>139</v>
      </c>
      <c r="AU256" s="172" t="s">
        <v>84</v>
      </c>
      <c r="AV256" s="14" t="s">
        <v>84</v>
      </c>
      <c r="AW256" s="14" t="s">
        <v>31</v>
      </c>
      <c r="AX256" s="14" t="s">
        <v>32</v>
      </c>
      <c r="AY256" s="172" t="s">
        <v>130</v>
      </c>
    </row>
    <row r="257" spans="1:65" s="2" customFormat="1" ht="16.5" customHeight="1">
      <c r="A257" s="33"/>
      <c r="B257" s="149"/>
      <c r="C257" s="150" t="s">
        <v>7</v>
      </c>
      <c r="D257" s="150" t="s">
        <v>132</v>
      </c>
      <c r="E257" s="151" t="s">
        <v>285</v>
      </c>
      <c r="F257" s="152" t="s">
        <v>286</v>
      </c>
      <c r="G257" s="153" t="s">
        <v>287</v>
      </c>
      <c r="H257" s="154">
        <v>730.145</v>
      </c>
      <c r="I257" s="155"/>
      <c r="J257" s="156">
        <f>ROUND(I257*H257,2)</f>
        <v>0</v>
      </c>
      <c r="K257" s="152" t="s">
        <v>136</v>
      </c>
      <c r="L257" s="34"/>
      <c r="M257" s="157" t="s">
        <v>1</v>
      </c>
      <c r="N257" s="158" t="s">
        <v>41</v>
      </c>
      <c r="O257" s="59"/>
      <c r="P257" s="159">
        <f>O257*H257</f>
        <v>0</v>
      </c>
      <c r="Q257" s="159">
        <v>0</v>
      </c>
      <c r="R257" s="159">
        <f>Q257*H257</f>
        <v>0</v>
      </c>
      <c r="S257" s="159">
        <v>0</v>
      </c>
      <c r="T257" s="160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1" t="s">
        <v>137</v>
      </c>
      <c r="AT257" s="161" t="s">
        <v>132</v>
      </c>
      <c r="AU257" s="161" t="s">
        <v>84</v>
      </c>
      <c r="AY257" s="18" t="s">
        <v>130</v>
      </c>
      <c r="BE257" s="162">
        <f>IF(N257="základní",J257,0)</f>
        <v>0</v>
      </c>
      <c r="BF257" s="162">
        <f>IF(N257="snížená",J257,0)</f>
        <v>0</v>
      </c>
      <c r="BG257" s="162">
        <f>IF(N257="zákl. přenesená",J257,0)</f>
        <v>0</v>
      </c>
      <c r="BH257" s="162">
        <f>IF(N257="sníž. přenesená",J257,0)</f>
        <v>0</v>
      </c>
      <c r="BI257" s="162">
        <f>IF(N257="nulová",J257,0)</f>
        <v>0</v>
      </c>
      <c r="BJ257" s="18" t="s">
        <v>32</v>
      </c>
      <c r="BK257" s="162">
        <f>ROUND(I257*H257,2)</f>
        <v>0</v>
      </c>
      <c r="BL257" s="18" t="s">
        <v>137</v>
      </c>
      <c r="BM257" s="161" t="s">
        <v>288</v>
      </c>
    </row>
    <row r="258" spans="2:51" s="13" customFormat="1" ht="12">
      <c r="B258" s="163"/>
      <c r="D258" s="164" t="s">
        <v>139</v>
      </c>
      <c r="E258" s="165" t="s">
        <v>1</v>
      </c>
      <c r="F258" s="166" t="s">
        <v>289</v>
      </c>
      <c r="H258" s="165" t="s">
        <v>1</v>
      </c>
      <c r="I258" s="167"/>
      <c r="L258" s="163"/>
      <c r="M258" s="168"/>
      <c r="N258" s="169"/>
      <c r="O258" s="169"/>
      <c r="P258" s="169"/>
      <c r="Q258" s="169"/>
      <c r="R258" s="169"/>
      <c r="S258" s="169"/>
      <c r="T258" s="170"/>
      <c r="AT258" s="165" t="s">
        <v>139</v>
      </c>
      <c r="AU258" s="165" t="s">
        <v>84</v>
      </c>
      <c r="AV258" s="13" t="s">
        <v>32</v>
      </c>
      <c r="AW258" s="13" t="s">
        <v>31</v>
      </c>
      <c r="AX258" s="13" t="s">
        <v>76</v>
      </c>
      <c r="AY258" s="165" t="s">
        <v>130</v>
      </c>
    </row>
    <row r="259" spans="2:51" s="14" customFormat="1" ht="12">
      <c r="B259" s="171"/>
      <c r="D259" s="164" t="s">
        <v>139</v>
      </c>
      <c r="E259" s="172" t="s">
        <v>1</v>
      </c>
      <c r="F259" s="173" t="s">
        <v>290</v>
      </c>
      <c r="H259" s="174">
        <v>730.145</v>
      </c>
      <c r="I259" s="175"/>
      <c r="L259" s="171"/>
      <c r="M259" s="176"/>
      <c r="N259" s="177"/>
      <c r="O259" s="177"/>
      <c r="P259" s="177"/>
      <c r="Q259" s="177"/>
      <c r="R259" s="177"/>
      <c r="S259" s="177"/>
      <c r="T259" s="178"/>
      <c r="AT259" s="172" t="s">
        <v>139</v>
      </c>
      <c r="AU259" s="172" t="s">
        <v>84</v>
      </c>
      <c r="AV259" s="14" t="s">
        <v>84</v>
      </c>
      <c r="AW259" s="14" t="s">
        <v>31</v>
      </c>
      <c r="AX259" s="14" t="s">
        <v>32</v>
      </c>
      <c r="AY259" s="172" t="s">
        <v>130</v>
      </c>
    </row>
    <row r="260" spans="1:65" s="2" customFormat="1" ht="24.2" customHeight="1">
      <c r="A260" s="33"/>
      <c r="B260" s="149"/>
      <c r="C260" s="150" t="s">
        <v>291</v>
      </c>
      <c r="D260" s="150" t="s">
        <v>132</v>
      </c>
      <c r="E260" s="151" t="s">
        <v>292</v>
      </c>
      <c r="F260" s="152" t="s">
        <v>293</v>
      </c>
      <c r="G260" s="153" t="s">
        <v>287</v>
      </c>
      <c r="H260" s="154">
        <v>851.836</v>
      </c>
      <c r="I260" s="155"/>
      <c r="J260" s="156">
        <f>ROUND(I260*H260,2)</f>
        <v>0</v>
      </c>
      <c r="K260" s="152" t="s">
        <v>136</v>
      </c>
      <c r="L260" s="34"/>
      <c r="M260" s="157" t="s">
        <v>1</v>
      </c>
      <c r="N260" s="158" t="s">
        <v>41</v>
      </c>
      <c r="O260" s="59"/>
      <c r="P260" s="159">
        <f>O260*H260</f>
        <v>0</v>
      </c>
      <c r="Q260" s="159">
        <v>0</v>
      </c>
      <c r="R260" s="159">
        <f>Q260*H260</f>
        <v>0</v>
      </c>
      <c r="S260" s="159">
        <v>0</v>
      </c>
      <c r="T260" s="160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1" t="s">
        <v>137</v>
      </c>
      <c r="AT260" s="161" t="s">
        <v>132</v>
      </c>
      <c r="AU260" s="161" t="s">
        <v>84</v>
      </c>
      <c r="AY260" s="18" t="s">
        <v>130</v>
      </c>
      <c r="BE260" s="162">
        <f>IF(N260="základní",J260,0)</f>
        <v>0</v>
      </c>
      <c r="BF260" s="162">
        <f>IF(N260="snížená",J260,0)</f>
        <v>0</v>
      </c>
      <c r="BG260" s="162">
        <f>IF(N260="zákl. přenesená",J260,0)</f>
        <v>0</v>
      </c>
      <c r="BH260" s="162">
        <f>IF(N260="sníž. přenesená",J260,0)</f>
        <v>0</v>
      </c>
      <c r="BI260" s="162">
        <f>IF(N260="nulová",J260,0)</f>
        <v>0</v>
      </c>
      <c r="BJ260" s="18" t="s">
        <v>32</v>
      </c>
      <c r="BK260" s="162">
        <f>ROUND(I260*H260,2)</f>
        <v>0</v>
      </c>
      <c r="BL260" s="18" t="s">
        <v>137</v>
      </c>
      <c r="BM260" s="161" t="s">
        <v>294</v>
      </c>
    </row>
    <row r="261" spans="2:51" s="13" customFormat="1" ht="12">
      <c r="B261" s="163"/>
      <c r="D261" s="164" t="s">
        <v>139</v>
      </c>
      <c r="E261" s="165" t="s">
        <v>1</v>
      </c>
      <c r="F261" s="166" t="s">
        <v>295</v>
      </c>
      <c r="H261" s="165" t="s">
        <v>1</v>
      </c>
      <c r="I261" s="167"/>
      <c r="L261" s="163"/>
      <c r="M261" s="168"/>
      <c r="N261" s="169"/>
      <c r="O261" s="169"/>
      <c r="P261" s="169"/>
      <c r="Q261" s="169"/>
      <c r="R261" s="169"/>
      <c r="S261" s="169"/>
      <c r="T261" s="170"/>
      <c r="AT261" s="165" t="s">
        <v>139</v>
      </c>
      <c r="AU261" s="165" t="s">
        <v>84</v>
      </c>
      <c r="AV261" s="13" t="s">
        <v>32</v>
      </c>
      <c r="AW261" s="13" t="s">
        <v>31</v>
      </c>
      <c r="AX261" s="13" t="s">
        <v>76</v>
      </c>
      <c r="AY261" s="165" t="s">
        <v>130</v>
      </c>
    </row>
    <row r="262" spans="2:51" s="14" customFormat="1" ht="12">
      <c r="B262" s="171"/>
      <c r="D262" s="164" t="s">
        <v>139</v>
      </c>
      <c r="E262" s="172" t="s">
        <v>1</v>
      </c>
      <c r="F262" s="173" t="s">
        <v>296</v>
      </c>
      <c r="H262" s="174">
        <v>2221.492</v>
      </c>
      <c r="I262" s="175"/>
      <c r="L262" s="171"/>
      <c r="M262" s="176"/>
      <c r="N262" s="177"/>
      <c r="O262" s="177"/>
      <c r="P262" s="177"/>
      <c r="Q262" s="177"/>
      <c r="R262" s="177"/>
      <c r="S262" s="177"/>
      <c r="T262" s="178"/>
      <c r="AT262" s="172" t="s">
        <v>139</v>
      </c>
      <c r="AU262" s="172" t="s">
        <v>84</v>
      </c>
      <c r="AV262" s="14" t="s">
        <v>84</v>
      </c>
      <c r="AW262" s="14" t="s">
        <v>31</v>
      </c>
      <c r="AX262" s="14" t="s">
        <v>76</v>
      </c>
      <c r="AY262" s="172" t="s">
        <v>130</v>
      </c>
    </row>
    <row r="263" spans="2:51" s="14" customFormat="1" ht="12">
      <c r="B263" s="171"/>
      <c r="D263" s="164" t="s">
        <v>139</v>
      </c>
      <c r="E263" s="172" t="s">
        <v>1</v>
      </c>
      <c r="F263" s="173" t="s">
        <v>297</v>
      </c>
      <c r="H263" s="174">
        <v>19.55</v>
      </c>
      <c r="I263" s="175"/>
      <c r="L263" s="171"/>
      <c r="M263" s="176"/>
      <c r="N263" s="177"/>
      <c r="O263" s="177"/>
      <c r="P263" s="177"/>
      <c r="Q263" s="177"/>
      <c r="R263" s="177"/>
      <c r="S263" s="177"/>
      <c r="T263" s="178"/>
      <c r="AT263" s="172" t="s">
        <v>139</v>
      </c>
      <c r="AU263" s="172" t="s">
        <v>84</v>
      </c>
      <c r="AV263" s="14" t="s">
        <v>84</v>
      </c>
      <c r="AW263" s="14" t="s">
        <v>31</v>
      </c>
      <c r="AX263" s="14" t="s">
        <v>76</v>
      </c>
      <c r="AY263" s="172" t="s">
        <v>130</v>
      </c>
    </row>
    <row r="264" spans="2:51" s="14" customFormat="1" ht="12">
      <c r="B264" s="171"/>
      <c r="D264" s="164" t="s">
        <v>139</v>
      </c>
      <c r="E264" s="172" t="s">
        <v>1</v>
      </c>
      <c r="F264" s="173" t="s">
        <v>298</v>
      </c>
      <c r="H264" s="174">
        <v>8.91</v>
      </c>
      <c r="I264" s="175"/>
      <c r="L264" s="171"/>
      <c r="M264" s="176"/>
      <c r="N264" s="177"/>
      <c r="O264" s="177"/>
      <c r="P264" s="177"/>
      <c r="Q264" s="177"/>
      <c r="R264" s="177"/>
      <c r="S264" s="177"/>
      <c r="T264" s="178"/>
      <c r="AT264" s="172" t="s">
        <v>139</v>
      </c>
      <c r="AU264" s="172" t="s">
        <v>84</v>
      </c>
      <c r="AV264" s="14" t="s">
        <v>84</v>
      </c>
      <c r="AW264" s="14" t="s">
        <v>31</v>
      </c>
      <c r="AX264" s="14" t="s">
        <v>76</v>
      </c>
      <c r="AY264" s="172" t="s">
        <v>130</v>
      </c>
    </row>
    <row r="265" spans="2:51" s="14" customFormat="1" ht="12">
      <c r="B265" s="171"/>
      <c r="D265" s="164" t="s">
        <v>139</v>
      </c>
      <c r="E265" s="172" t="s">
        <v>1</v>
      </c>
      <c r="F265" s="173" t="s">
        <v>299</v>
      </c>
      <c r="H265" s="174">
        <v>3.3</v>
      </c>
      <c r="I265" s="175"/>
      <c r="L265" s="171"/>
      <c r="M265" s="176"/>
      <c r="N265" s="177"/>
      <c r="O265" s="177"/>
      <c r="P265" s="177"/>
      <c r="Q265" s="177"/>
      <c r="R265" s="177"/>
      <c r="S265" s="177"/>
      <c r="T265" s="178"/>
      <c r="AT265" s="172" t="s">
        <v>139</v>
      </c>
      <c r="AU265" s="172" t="s">
        <v>84</v>
      </c>
      <c r="AV265" s="14" t="s">
        <v>84</v>
      </c>
      <c r="AW265" s="14" t="s">
        <v>31</v>
      </c>
      <c r="AX265" s="14" t="s">
        <v>76</v>
      </c>
      <c r="AY265" s="172" t="s">
        <v>130</v>
      </c>
    </row>
    <row r="266" spans="2:51" s="14" customFormat="1" ht="12">
      <c r="B266" s="171"/>
      <c r="D266" s="164" t="s">
        <v>139</v>
      </c>
      <c r="E266" s="172" t="s">
        <v>1</v>
      </c>
      <c r="F266" s="173" t="s">
        <v>300</v>
      </c>
      <c r="H266" s="174">
        <v>16.688</v>
      </c>
      <c r="I266" s="175"/>
      <c r="L266" s="171"/>
      <c r="M266" s="176"/>
      <c r="N266" s="177"/>
      <c r="O266" s="177"/>
      <c r="P266" s="177"/>
      <c r="Q266" s="177"/>
      <c r="R266" s="177"/>
      <c r="S266" s="177"/>
      <c r="T266" s="178"/>
      <c r="AT266" s="172" t="s">
        <v>139</v>
      </c>
      <c r="AU266" s="172" t="s">
        <v>84</v>
      </c>
      <c r="AV266" s="14" t="s">
        <v>84</v>
      </c>
      <c r="AW266" s="14" t="s">
        <v>31</v>
      </c>
      <c r="AX266" s="14" t="s">
        <v>76</v>
      </c>
      <c r="AY266" s="172" t="s">
        <v>130</v>
      </c>
    </row>
    <row r="267" spans="2:51" s="14" customFormat="1" ht="12">
      <c r="B267" s="171"/>
      <c r="D267" s="164" t="s">
        <v>139</v>
      </c>
      <c r="E267" s="172" t="s">
        <v>1</v>
      </c>
      <c r="F267" s="173" t="s">
        <v>301</v>
      </c>
      <c r="H267" s="174">
        <v>14.832</v>
      </c>
      <c r="I267" s="175"/>
      <c r="L267" s="171"/>
      <c r="M267" s="176"/>
      <c r="N267" s="177"/>
      <c r="O267" s="177"/>
      <c r="P267" s="177"/>
      <c r="Q267" s="177"/>
      <c r="R267" s="177"/>
      <c r="S267" s="177"/>
      <c r="T267" s="178"/>
      <c r="AT267" s="172" t="s">
        <v>139</v>
      </c>
      <c r="AU267" s="172" t="s">
        <v>84</v>
      </c>
      <c r="AV267" s="14" t="s">
        <v>84</v>
      </c>
      <c r="AW267" s="14" t="s">
        <v>31</v>
      </c>
      <c r="AX267" s="14" t="s">
        <v>76</v>
      </c>
      <c r="AY267" s="172" t="s">
        <v>130</v>
      </c>
    </row>
    <row r="268" spans="2:51" s="13" customFormat="1" ht="12">
      <c r="B268" s="163"/>
      <c r="D268" s="164" t="s">
        <v>139</v>
      </c>
      <c r="E268" s="165" t="s">
        <v>1</v>
      </c>
      <c r="F268" s="166" t="s">
        <v>302</v>
      </c>
      <c r="H268" s="165" t="s">
        <v>1</v>
      </c>
      <c r="I268" s="167"/>
      <c r="L268" s="163"/>
      <c r="M268" s="168"/>
      <c r="N268" s="169"/>
      <c r="O268" s="169"/>
      <c r="P268" s="169"/>
      <c r="Q268" s="169"/>
      <c r="R268" s="169"/>
      <c r="S268" s="169"/>
      <c r="T268" s="170"/>
      <c r="AT268" s="165" t="s">
        <v>139</v>
      </c>
      <c r="AU268" s="165" t="s">
        <v>84</v>
      </c>
      <c r="AV268" s="13" t="s">
        <v>32</v>
      </c>
      <c r="AW268" s="13" t="s">
        <v>31</v>
      </c>
      <c r="AX268" s="13" t="s">
        <v>76</v>
      </c>
      <c r="AY268" s="165" t="s">
        <v>130</v>
      </c>
    </row>
    <row r="269" spans="2:51" s="14" customFormat="1" ht="12">
      <c r="B269" s="171"/>
      <c r="D269" s="164" t="s">
        <v>139</v>
      </c>
      <c r="E269" s="172" t="s">
        <v>1</v>
      </c>
      <c r="F269" s="173" t="s">
        <v>303</v>
      </c>
      <c r="H269" s="174">
        <v>101.448</v>
      </c>
      <c r="I269" s="175"/>
      <c r="L269" s="171"/>
      <c r="M269" s="176"/>
      <c r="N269" s="177"/>
      <c r="O269" s="177"/>
      <c r="P269" s="177"/>
      <c r="Q269" s="177"/>
      <c r="R269" s="177"/>
      <c r="S269" s="177"/>
      <c r="T269" s="178"/>
      <c r="AT269" s="172" t="s">
        <v>139</v>
      </c>
      <c r="AU269" s="172" t="s">
        <v>84</v>
      </c>
      <c r="AV269" s="14" t="s">
        <v>84</v>
      </c>
      <c r="AW269" s="14" t="s">
        <v>31</v>
      </c>
      <c r="AX269" s="14" t="s">
        <v>76</v>
      </c>
      <c r="AY269" s="172" t="s">
        <v>130</v>
      </c>
    </row>
    <row r="270" spans="2:51" s="13" customFormat="1" ht="12">
      <c r="B270" s="163"/>
      <c r="D270" s="164" t="s">
        <v>139</v>
      </c>
      <c r="E270" s="165" t="s">
        <v>1</v>
      </c>
      <c r="F270" s="166" t="s">
        <v>304</v>
      </c>
      <c r="H270" s="165" t="s">
        <v>1</v>
      </c>
      <c r="I270" s="167"/>
      <c r="L270" s="163"/>
      <c r="M270" s="168"/>
      <c r="N270" s="169"/>
      <c r="O270" s="169"/>
      <c r="P270" s="169"/>
      <c r="Q270" s="169"/>
      <c r="R270" s="169"/>
      <c r="S270" s="169"/>
      <c r="T270" s="170"/>
      <c r="AT270" s="165" t="s">
        <v>139</v>
      </c>
      <c r="AU270" s="165" t="s">
        <v>84</v>
      </c>
      <c r="AV270" s="13" t="s">
        <v>32</v>
      </c>
      <c r="AW270" s="13" t="s">
        <v>31</v>
      </c>
      <c r="AX270" s="13" t="s">
        <v>76</v>
      </c>
      <c r="AY270" s="165" t="s">
        <v>130</v>
      </c>
    </row>
    <row r="271" spans="2:51" s="14" customFormat="1" ht="12">
      <c r="B271" s="171"/>
      <c r="D271" s="164" t="s">
        <v>139</v>
      </c>
      <c r="E271" s="172" t="s">
        <v>1</v>
      </c>
      <c r="F271" s="173" t="s">
        <v>305</v>
      </c>
      <c r="H271" s="174">
        <v>11.083</v>
      </c>
      <c r="I271" s="175"/>
      <c r="L271" s="171"/>
      <c r="M271" s="176"/>
      <c r="N271" s="177"/>
      <c r="O271" s="177"/>
      <c r="P271" s="177"/>
      <c r="Q271" s="177"/>
      <c r="R271" s="177"/>
      <c r="S271" s="177"/>
      <c r="T271" s="178"/>
      <c r="AT271" s="172" t="s">
        <v>139</v>
      </c>
      <c r="AU271" s="172" t="s">
        <v>84</v>
      </c>
      <c r="AV271" s="14" t="s">
        <v>84</v>
      </c>
      <c r="AW271" s="14" t="s">
        <v>31</v>
      </c>
      <c r="AX271" s="14" t="s">
        <v>76</v>
      </c>
      <c r="AY271" s="172" t="s">
        <v>130</v>
      </c>
    </row>
    <row r="272" spans="2:51" s="14" customFormat="1" ht="12">
      <c r="B272" s="171"/>
      <c r="D272" s="164" t="s">
        <v>139</v>
      </c>
      <c r="E272" s="172" t="s">
        <v>1</v>
      </c>
      <c r="F272" s="173" t="s">
        <v>306</v>
      </c>
      <c r="H272" s="174">
        <v>2.899</v>
      </c>
      <c r="I272" s="175"/>
      <c r="L272" s="171"/>
      <c r="M272" s="176"/>
      <c r="N272" s="177"/>
      <c r="O272" s="177"/>
      <c r="P272" s="177"/>
      <c r="Q272" s="177"/>
      <c r="R272" s="177"/>
      <c r="S272" s="177"/>
      <c r="T272" s="178"/>
      <c r="AT272" s="172" t="s">
        <v>139</v>
      </c>
      <c r="AU272" s="172" t="s">
        <v>84</v>
      </c>
      <c r="AV272" s="14" t="s">
        <v>84</v>
      </c>
      <c r="AW272" s="14" t="s">
        <v>31</v>
      </c>
      <c r="AX272" s="14" t="s">
        <v>76</v>
      </c>
      <c r="AY272" s="172" t="s">
        <v>130</v>
      </c>
    </row>
    <row r="273" spans="2:51" s="14" customFormat="1" ht="12">
      <c r="B273" s="171"/>
      <c r="D273" s="164" t="s">
        <v>139</v>
      </c>
      <c r="E273" s="172" t="s">
        <v>1</v>
      </c>
      <c r="F273" s="173" t="s">
        <v>307</v>
      </c>
      <c r="H273" s="174">
        <v>12.276</v>
      </c>
      <c r="I273" s="175"/>
      <c r="L273" s="171"/>
      <c r="M273" s="176"/>
      <c r="N273" s="177"/>
      <c r="O273" s="177"/>
      <c r="P273" s="177"/>
      <c r="Q273" s="177"/>
      <c r="R273" s="177"/>
      <c r="S273" s="177"/>
      <c r="T273" s="178"/>
      <c r="AT273" s="172" t="s">
        <v>139</v>
      </c>
      <c r="AU273" s="172" t="s">
        <v>84</v>
      </c>
      <c r="AV273" s="14" t="s">
        <v>84</v>
      </c>
      <c r="AW273" s="14" t="s">
        <v>31</v>
      </c>
      <c r="AX273" s="14" t="s">
        <v>76</v>
      </c>
      <c r="AY273" s="172" t="s">
        <v>130</v>
      </c>
    </row>
    <row r="274" spans="2:51" s="13" customFormat="1" ht="12">
      <c r="B274" s="163"/>
      <c r="D274" s="164" t="s">
        <v>139</v>
      </c>
      <c r="E274" s="165" t="s">
        <v>1</v>
      </c>
      <c r="F274" s="166" t="s">
        <v>308</v>
      </c>
      <c r="H274" s="165" t="s">
        <v>1</v>
      </c>
      <c r="I274" s="167"/>
      <c r="L274" s="163"/>
      <c r="M274" s="168"/>
      <c r="N274" s="169"/>
      <c r="O274" s="169"/>
      <c r="P274" s="169"/>
      <c r="Q274" s="169"/>
      <c r="R274" s="169"/>
      <c r="S274" s="169"/>
      <c r="T274" s="170"/>
      <c r="AT274" s="165" t="s">
        <v>139</v>
      </c>
      <c r="AU274" s="165" t="s">
        <v>84</v>
      </c>
      <c r="AV274" s="13" t="s">
        <v>32</v>
      </c>
      <c r="AW274" s="13" t="s">
        <v>31</v>
      </c>
      <c r="AX274" s="13" t="s">
        <v>76</v>
      </c>
      <c r="AY274" s="165" t="s">
        <v>130</v>
      </c>
    </row>
    <row r="275" spans="2:51" s="14" customFormat="1" ht="12">
      <c r="B275" s="171"/>
      <c r="D275" s="164" t="s">
        <v>139</v>
      </c>
      <c r="E275" s="172" t="s">
        <v>1</v>
      </c>
      <c r="F275" s="173" t="s">
        <v>309</v>
      </c>
      <c r="H275" s="174">
        <v>17.38</v>
      </c>
      <c r="I275" s="175"/>
      <c r="L275" s="171"/>
      <c r="M275" s="176"/>
      <c r="N275" s="177"/>
      <c r="O275" s="177"/>
      <c r="P275" s="177"/>
      <c r="Q275" s="177"/>
      <c r="R275" s="177"/>
      <c r="S275" s="177"/>
      <c r="T275" s="178"/>
      <c r="AT275" s="172" t="s">
        <v>139</v>
      </c>
      <c r="AU275" s="172" t="s">
        <v>84</v>
      </c>
      <c r="AV275" s="14" t="s">
        <v>84</v>
      </c>
      <c r="AW275" s="14" t="s">
        <v>31</v>
      </c>
      <c r="AX275" s="14" t="s">
        <v>76</v>
      </c>
      <c r="AY275" s="172" t="s">
        <v>130</v>
      </c>
    </row>
    <row r="276" spans="2:51" s="14" customFormat="1" ht="12">
      <c r="B276" s="171"/>
      <c r="D276" s="164" t="s">
        <v>139</v>
      </c>
      <c r="E276" s="172" t="s">
        <v>1</v>
      </c>
      <c r="F276" s="173" t="s">
        <v>310</v>
      </c>
      <c r="H276" s="174">
        <v>3.96</v>
      </c>
      <c r="I276" s="175"/>
      <c r="L276" s="171"/>
      <c r="M276" s="176"/>
      <c r="N276" s="177"/>
      <c r="O276" s="177"/>
      <c r="P276" s="177"/>
      <c r="Q276" s="177"/>
      <c r="R276" s="177"/>
      <c r="S276" s="177"/>
      <c r="T276" s="178"/>
      <c r="AT276" s="172" t="s">
        <v>139</v>
      </c>
      <c r="AU276" s="172" t="s">
        <v>84</v>
      </c>
      <c r="AV276" s="14" t="s">
        <v>84</v>
      </c>
      <c r="AW276" s="14" t="s">
        <v>31</v>
      </c>
      <c r="AX276" s="14" t="s">
        <v>76</v>
      </c>
      <c r="AY276" s="172" t="s">
        <v>130</v>
      </c>
    </row>
    <row r="277" spans="2:51" s="16" customFormat="1" ht="12">
      <c r="B277" s="187"/>
      <c r="D277" s="164" t="s">
        <v>139</v>
      </c>
      <c r="E277" s="188" t="s">
        <v>1</v>
      </c>
      <c r="F277" s="189" t="s">
        <v>165</v>
      </c>
      <c r="H277" s="190">
        <v>2433.818</v>
      </c>
      <c r="I277" s="191"/>
      <c r="L277" s="187"/>
      <c r="M277" s="192"/>
      <c r="N277" s="193"/>
      <c r="O277" s="193"/>
      <c r="P277" s="193"/>
      <c r="Q277" s="193"/>
      <c r="R277" s="193"/>
      <c r="S277" s="193"/>
      <c r="T277" s="194"/>
      <c r="AT277" s="188" t="s">
        <v>139</v>
      </c>
      <c r="AU277" s="188" t="s">
        <v>84</v>
      </c>
      <c r="AV277" s="16" t="s">
        <v>148</v>
      </c>
      <c r="AW277" s="16" t="s">
        <v>31</v>
      </c>
      <c r="AX277" s="16" t="s">
        <v>76</v>
      </c>
      <c r="AY277" s="188" t="s">
        <v>130</v>
      </c>
    </row>
    <row r="278" spans="2:51" s="14" customFormat="1" ht="12">
      <c r="B278" s="171"/>
      <c r="D278" s="164" t="s">
        <v>139</v>
      </c>
      <c r="E278" s="172" t="s">
        <v>1</v>
      </c>
      <c r="F278" s="173" t="s">
        <v>311</v>
      </c>
      <c r="H278" s="174">
        <v>851.836</v>
      </c>
      <c r="I278" s="175"/>
      <c r="L278" s="171"/>
      <c r="M278" s="176"/>
      <c r="N278" s="177"/>
      <c r="O278" s="177"/>
      <c r="P278" s="177"/>
      <c r="Q278" s="177"/>
      <c r="R278" s="177"/>
      <c r="S278" s="177"/>
      <c r="T278" s="178"/>
      <c r="AT278" s="172" t="s">
        <v>139</v>
      </c>
      <c r="AU278" s="172" t="s">
        <v>84</v>
      </c>
      <c r="AV278" s="14" t="s">
        <v>84</v>
      </c>
      <c r="AW278" s="14" t="s">
        <v>31</v>
      </c>
      <c r="AX278" s="14" t="s">
        <v>32</v>
      </c>
      <c r="AY278" s="172" t="s">
        <v>130</v>
      </c>
    </row>
    <row r="279" spans="1:65" s="2" customFormat="1" ht="24.2" customHeight="1">
      <c r="A279" s="33"/>
      <c r="B279" s="149"/>
      <c r="C279" s="150" t="s">
        <v>312</v>
      </c>
      <c r="D279" s="150" t="s">
        <v>132</v>
      </c>
      <c r="E279" s="151" t="s">
        <v>313</v>
      </c>
      <c r="F279" s="152" t="s">
        <v>314</v>
      </c>
      <c r="G279" s="153" t="s">
        <v>287</v>
      </c>
      <c r="H279" s="154">
        <v>1095.218</v>
      </c>
      <c r="I279" s="155"/>
      <c r="J279" s="156">
        <f>ROUND(I279*H279,2)</f>
        <v>0</v>
      </c>
      <c r="K279" s="152" t="s">
        <v>136</v>
      </c>
      <c r="L279" s="34"/>
      <c r="M279" s="157" t="s">
        <v>1</v>
      </c>
      <c r="N279" s="158" t="s">
        <v>41</v>
      </c>
      <c r="O279" s="59"/>
      <c r="P279" s="159">
        <f>O279*H279</f>
        <v>0</v>
      </c>
      <c r="Q279" s="159">
        <v>0</v>
      </c>
      <c r="R279" s="159">
        <f>Q279*H279</f>
        <v>0</v>
      </c>
      <c r="S279" s="159">
        <v>0</v>
      </c>
      <c r="T279" s="160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1" t="s">
        <v>137</v>
      </c>
      <c r="AT279" s="161" t="s">
        <v>132</v>
      </c>
      <c r="AU279" s="161" t="s">
        <v>84</v>
      </c>
      <c r="AY279" s="18" t="s">
        <v>130</v>
      </c>
      <c r="BE279" s="162">
        <f>IF(N279="základní",J279,0)</f>
        <v>0</v>
      </c>
      <c r="BF279" s="162">
        <f>IF(N279="snížená",J279,0)</f>
        <v>0</v>
      </c>
      <c r="BG279" s="162">
        <f>IF(N279="zákl. přenesená",J279,0)</f>
        <v>0</v>
      </c>
      <c r="BH279" s="162">
        <f>IF(N279="sníž. přenesená",J279,0)</f>
        <v>0</v>
      </c>
      <c r="BI279" s="162">
        <f>IF(N279="nulová",J279,0)</f>
        <v>0</v>
      </c>
      <c r="BJ279" s="18" t="s">
        <v>32</v>
      </c>
      <c r="BK279" s="162">
        <f>ROUND(I279*H279,2)</f>
        <v>0</v>
      </c>
      <c r="BL279" s="18" t="s">
        <v>137</v>
      </c>
      <c r="BM279" s="161" t="s">
        <v>315</v>
      </c>
    </row>
    <row r="280" spans="2:51" s="13" customFormat="1" ht="12">
      <c r="B280" s="163"/>
      <c r="D280" s="164" t="s">
        <v>139</v>
      </c>
      <c r="E280" s="165" t="s">
        <v>1</v>
      </c>
      <c r="F280" s="166" t="s">
        <v>316</v>
      </c>
      <c r="H280" s="165" t="s">
        <v>1</v>
      </c>
      <c r="I280" s="167"/>
      <c r="L280" s="163"/>
      <c r="M280" s="168"/>
      <c r="N280" s="169"/>
      <c r="O280" s="169"/>
      <c r="P280" s="169"/>
      <c r="Q280" s="169"/>
      <c r="R280" s="169"/>
      <c r="S280" s="169"/>
      <c r="T280" s="170"/>
      <c r="AT280" s="165" t="s">
        <v>139</v>
      </c>
      <c r="AU280" s="165" t="s">
        <v>84</v>
      </c>
      <c r="AV280" s="13" t="s">
        <v>32</v>
      </c>
      <c r="AW280" s="13" t="s">
        <v>31</v>
      </c>
      <c r="AX280" s="13" t="s">
        <v>76</v>
      </c>
      <c r="AY280" s="165" t="s">
        <v>130</v>
      </c>
    </row>
    <row r="281" spans="2:51" s="14" customFormat="1" ht="12">
      <c r="B281" s="171"/>
      <c r="D281" s="164" t="s">
        <v>139</v>
      </c>
      <c r="E281" s="172" t="s">
        <v>1</v>
      </c>
      <c r="F281" s="173" t="s">
        <v>317</v>
      </c>
      <c r="H281" s="174">
        <v>1095.218</v>
      </c>
      <c r="I281" s="175"/>
      <c r="L281" s="171"/>
      <c r="M281" s="176"/>
      <c r="N281" s="177"/>
      <c r="O281" s="177"/>
      <c r="P281" s="177"/>
      <c r="Q281" s="177"/>
      <c r="R281" s="177"/>
      <c r="S281" s="177"/>
      <c r="T281" s="178"/>
      <c r="AT281" s="172" t="s">
        <v>139</v>
      </c>
      <c r="AU281" s="172" t="s">
        <v>84</v>
      </c>
      <c r="AV281" s="14" t="s">
        <v>84</v>
      </c>
      <c r="AW281" s="14" t="s">
        <v>31</v>
      </c>
      <c r="AX281" s="14" t="s">
        <v>32</v>
      </c>
      <c r="AY281" s="172" t="s">
        <v>130</v>
      </c>
    </row>
    <row r="282" spans="1:65" s="2" customFormat="1" ht="24.2" customHeight="1">
      <c r="A282" s="33"/>
      <c r="B282" s="149"/>
      <c r="C282" s="150" t="s">
        <v>318</v>
      </c>
      <c r="D282" s="150" t="s">
        <v>132</v>
      </c>
      <c r="E282" s="151" t="s">
        <v>319</v>
      </c>
      <c r="F282" s="152" t="s">
        <v>320</v>
      </c>
      <c r="G282" s="153" t="s">
        <v>287</v>
      </c>
      <c r="H282" s="154">
        <v>486.764</v>
      </c>
      <c r="I282" s="155"/>
      <c r="J282" s="156">
        <f>ROUND(I282*H282,2)</f>
        <v>0</v>
      </c>
      <c r="K282" s="152" t="s">
        <v>136</v>
      </c>
      <c r="L282" s="34"/>
      <c r="M282" s="157" t="s">
        <v>1</v>
      </c>
      <c r="N282" s="158" t="s">
        <v>41</v>
      </c>
      <c r="O282" s="59"/>
      <c r="P282" s="159">
        <f>O282*H282</f>
        <v>0</v>
      </c>
      <c r="Q282" s="159">
        <v>0</v>
      </c>
      <c r="R282" s="159">
        <f>Q282*H282</f>
        <v>0</v>
      </c>
      <c r="S282" s="159">
        <v>0</v>
      </c>
      <c r="T282" s="160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1" t="s">
        <v>137</v>
      </c>
      <c r="AT282" s="161" t="s">
        <v>132</v>
      </c>
      <c r="AU282" s="161" t="s">
        <v>84</v>
      </c>
      <c r="AY282" s="18" t="s">
        <v>130</v>
      </c>
      <c r="BE282" s="162">
        <f>IF(N282="základní",J282,0)</f>
        <v>0</v>
      </c>
      <c r="BF282" s="162">
        <f>IF(N282="snížená",J282,0)</f>
        <v>0</v>
      </c>
      <c r="BG282" s="162">
        <f>IF(N282="zákl. přenesená",J282,0)</f>
        <v>0</v>
      </c>
      <c r="BH282" s="162">
        <f>IF(N282="sníž. přenesená",J282,0)</f>
        <v>0</v>
      </c>
      <c r="BI282" s="162">
        <f>IF(N282="nulová",J282,0)</f>
        <v>0</v>
      </c>
      <c r="BJ282" s="18" t="s">
        <v>32</v>
      </c>
      <c r="BK282" s="162">
        <f>ROUND(I282*H282,2)</f>
        <v>0</v>
      </c>
      <c r="BL282" s="18" t="s">
        <v>137</v>
      </c>
      <c r="BM282" s="161" t="s">
        <v>321</v>
      </c>
    </row>
    <row r="283" spans="2:51" s="13" customFormat="1" ht="12">
      <c r="B283" s="163"/>
      <c r="D283" s="164" t="s">
        <v>139</v>
      </c>
      <c r="E283" s="165" t="s">
        <v>1</v>
      </c>
      <c r="F283" s="166" t="s">
        <v>316</v>
      </c>
      <c r="H283" s="165" t="s">
        <v>1</v>
      </c>
      <c r="I283" s="167"/>
      <c r="L283" s="163"/>
      <c r="M283" s="168"/>
      <c r="N283" s="169"/>
      <c r="O283" s="169"/>
      <c r="P283" s="169"/>
      <c r="Q283" s="169"/>
      <c r="R283" s="169"/>
      <c r="S283" s="169"/>
      <c r="T283" s="170"/>
      <c r="AT283" s="165" t="s">
        <v>139</v>
      </c>
      <c r="AU283" s="165" t="s">
        <v>84</v>
      </c>
      <c r="AV283" s="13" t="s">
        <v>32</v>
      </c>
      <c r="AW283" s="13" t="s">
        <v>31</v>
      </c>
      <c r="AX283" s="13" t="s">
        <v>76</v>
      </c>
      <c r="AY283" s="165" t="s">
        <v>130</v>
      </c>
    </row>
    <row r="284" spans="2:51" s="14" customFormat="1" ht="12">
      <c r="B284" s="171"/>
      <c r="D284" s="164" t="s">
        <v>139</v>
      </c>
      <c r="E284" s="172" t="s">
        <v>1</v>
      </c>
      <c r="F284" s="173" t="s">
        <v>322</v>
      </c>
      <c r="H284" s="174">
        <v>486.764</v>
      </c>
      <c r="I284" s="175"/>
      <c r="L284" s="171"/>
      <c r="M284" s="176"/>
      <c r="N284" s="177"/>
      <c r="O284" s="177"/>
      <c r="P284" s="177"/>
      <c r="Q284" s="177"/>
      <c r="R284" s="177"/>
      <c r="S284" s="177"/>
      <c r="T284" s="178"/>
      <c r="AT284" s="172" t="s">
        <v>139</v>
      </c>
      <c r="AU284" s="172" t="s">
        <v>84</v>
      </c>
      <c r="AV284" s="14" t="s">
        <v>84</v>
      </c>
      <c r="AW284" s="14" t="s">
        <v>31</v>
      </c>
      <c r="AX284" s="14" t="s">
        <v>32</v>
      </c>
      <c r="AY284" s="172" t="s">
        <v>130</v>
      </c>
    </row>
    <row r="285" spans="1:65" s="2" customFormat="1" ht="16.5" customHeight="1">
      <c r="A285" s="33"/>
      <c r="B285" s="149"/>
      <c r="C285" s="150" t="s">
        <v>323</v>
      </c>
      <c r="D285" s="150" t="s">
        <v>132</v>
      </c>
      <c r="E285" s="151" t="s">
        <v>324</v>
      </c>
      <c r="F285" s="152" t="s">
        <v>325</v>
      </c>
      <c r="G285" s="153" t="s">
        <v>135</v>
      </c>
      <c r="H285" s="154">
        <v>423.92</v>
      </c>
      <c r="I285" s="155"/>
      <c r="J285" s="156">
        <f>ROUND(I285*H285,2)</f>
        <v>0</v>
      </c>
      <c r="K285" s="152" t="s">
        <v>136</v>
      </c>
      <c r="L285" s="34"/>
      <c r="M285" s="157" t="s">
        <v>1</v>
      </c>
      <c r="N285" s="158" t="s">
        <v>41</v>
      </c>
      <c r="O285" s="59"/>
      <c r="P285" s="159">
        <f>O285*H285</f>
        <v>0</v>
      </c>
      <c r="Q285" s="159">
        <v>0.00084</v>
      </c>
      <c r="R285" s="159">
        <f>Q285*H285</f>
        <v>0.35609280000000004</v>
      </c>
      <c r="S285" s="159">
        <v>0</v>
      </c>
      <c r="T285" s="160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1" t="s">
        <v>137</v>
      </c>
      <c r="AT285" s="161" t="s">
        <v>132</v>
      </c>
      <c r="AU285" s="161" t="s">
        <v>84</v>
      </c>
      <c r="AY285" s="18" t="s">
        <v>130</v>
      </c>
      <c r="BE285" s="162">
        <f>IF(N285="základní",J285,0)</f>
        <v>0</v>
      </c>
      <c r="BF285" s="162">
        <f>IF(N285="snížená",J285,0)</f>
        <v>0</v>
      </c>
      <c r="BG285" s="162">
        <f>IF(N285="zákl. přenesená",J285,0)</f>
        <v>0</v>
      </c>
      <c r="BH285" s="162">
        <f>IF(N285="sníž. přenesená",J285,0)</f>
        <v>0</v>
      </c>
      <c r="BI285" s="162">
        <f>IF(N285="nulová",J285,0)</f>
        <v>0</v>
      </c>
      <c r="BJ285" s="18" t="s">
        <v>32</v>
      </c>
      <c r="BK285" s="162">
        <f>ROUND(I285*H285,2)</f>
        <v>0</v>
      </c>
      <c r="BL285" s="18" t="s">
        <v>137</v>
      </c>
      <c r="BM285" s="161" t="s">
        <v>326</v>
      </c>
    </row>
    <row r="286" spans="2:51" s="14" customFormat="1" ht="12">
      <c r="B286" s="171"/>
      <c r="D286" s="164" t="s">
        <v>139</v>
      </c>
      <c r="E286" s="172" t="s">
        <v>1</v>
      </c>
      <c r="F286" s="173" t="s">
        <v>327</v>
      </c>
      <c r="H286" s="174">
        <v>24.7</v>
      </c>
      <c r="I286" s="175"/>
      <c r="L286" s="171"/>
      <c r="M286" s="176"/>
      <c r="N286" s="177"/>
      <c r="O286" s="177"/>
      <c r="P286" s="177"/>
      <c r="Q286" s="177"/>
      <c r="R286" s="177"/>
      <c r="S286" s="177"/>
      <c r="T286" s="178"/>
      <c r="AT286" s="172" t="s">
        <v>139</v>
      </c>
      <c r="AU286" s="172" t="s">
        <v>84</v>
      </c>
      <c r="AV286" s="14" t="s">
        <v>84</v>
      </c>
      <c r="AW286" s="14" t="s">
        <v>31</v>
      </c>
      <c r="AX286" s="14" t="s">
        <v>76</v>
      </c>
      <c r="AY286" s="172" t="s">
        <v>130</v>
      </c>
    </row>
    <row r="287" spans="2:51" s="14" customFormat="1" ht="12">
      <c r="B287" s="171"/>
      <c r="D287" s="164" t="s">
        <v>139</v>
      </c>
      <c r="E287" s="172" t="s">
        <v>1</v>
      </c>
      <c r="F287" s="173" t="s">
        <v>328</v>
      </c>
      <c r="H287" s="174">
        <v>36.8</v>
      </c>
      <c r="I287" s="175"/>
      <c r="L287" s="171"/>
      <c r="M287" s="176"/>
      <c r="N287" s="177"/>
      <c r="O287" s="177"/>
      <c r="P287" s="177"/>
      <c r="Q287" s="177"/>
      <c r="R287" s="177"/>
      <c r="S287" s="177"/>
      <c r="T287" s="178"/>
      <c r="AT287" s="172" t="s">
        <v>139</v>
      </c>
      <c r="AU287" s="172" t="s">
        <v>84</v>
      </c>
      <c r="AV287" s="14" t="s">
        <v>84</v>
      </c>
      <c r="AW287" s="14" t="s">
        <v>31</v>
      </c>
      <c r="AX287" s="14" t="s">
        <v>76</v>
      </c>
      <c r="AY287" s="172" t="s">
        <v>130</v>
      </c>
    </row>
    <row r="288" spans="2:51" s="14" customFormat="1" ht="12">
      <c r="B288" s="171"/>
      <c r="D288" s="164" t="s">
        <v>139</v>
      </c>
      <c r="E288" s="172" t="s">
        <v>1</v>
      </c>
      <c r="F288" s="173" t="s">
        <v>329</v>
      </c>
      <c r="H288" s="174">
        <v>34.58</v>
      </c>
      <c r="I288" s="175"/>
      <c r="L288" s="171"/>
      <c r="M288" s="176"/>
      <c r="N288" s="177"/>
      <c r="O288" s="177"/>
      <c r="P288" s="177"/>
      <c r="Q288" s="177"/>
      <c r="R288" s="177"/>
      <c r="S288" s="177"/>
      <c r="T288" s="178"/>
      <c r="AT288" s="172" t="s">
        <v>139</v>
      </c>
      <c r="AU288" s="172" t="s">
        <v>84</v>
      </c>
      <c r="AV288" s="14" t="s">
        <v>84</v>
      </c>
      <c r="AW288" s="14" t="s">
        <v>31</v>
      </c>
      <c r="AX288" s="14" t="s">
        <v>76</v>
      </c>
      <c r="AY288" s="172" t="s">
        <v>130</v>
      </c>
    </row>
    <row r="289" spans="2:51" s="14" customFormat="1" ht="12">
      <c r="B289" s="171"/>
      <c r="D289" s="164" t="s">
        <v>139</v>
      </c>
      <c r="E289" s="172" t="s">
        <v>1</v>
      </c>
      <c r="F289" s="173" t="s">
        <v>330</v>
      </c>
      <c r="H289" s="174">
        <v>226.1</v>
      </c>
      <c r="I289" s="175"/>
      <c r="L289" s="171"/>
      <c r="M289" s="176"/>
      <c r="N289" s="177"/>
      <c r="O289" s="177"/>
      <c r="P289" s="177"/>
      <c r="Q289" s="177"/>
      <c r="R289" s="177"/>
      <c r="S289" s="177"/>
      <c r="T289" s="178"/>
      <c r="AT289" s="172" t="s">
        <v>139</v>
      </c>
      <c r="AU289" s="172" t="s">
        <v>84</v>
      </c>
      <c r="AV289" s="14" t="s">
        <v>84</v>
      </c>
      <c r="AW289" s="14" t="s">
        <v>31</v>
      </c>
      <c r="AX289" s="14" t="s">
        <v>76</v>
      </c>
      <c r="AY289" s="172" t="s">
        <v>130</v>
      </c>
    </row>
    <row r="290" spans="2:51" s="14" customFormat="1" ht="12">
      <c r="B290" s="171"/>
      <c r="D290" s="164" t="s">
        <v>139</v>
      </c>
      <c r="E290" s="172" t="s">
        <v>1</v>
      </c>
      <c r="F290" s="173" t="s">
        <v>331</v>
      </c>
      <c r="H290" s="174">
        <v>34.96</v>
      </c>
      <c r="I290" s="175"/>
      <c r="L290" s="171"/>
      <c r="M290" s="176"/>
      <c r="N290" s="177"/>
      <c r="O290" s="177"/>
      <c r="P290" s="177"/>
      <c r="Q290" s="177"/>
      <c r="R290" s="177"/>
      <c r="S290" s="177"/>
      <c r="T290" s="178"/>
      <c r="AT290" s="172" t="s">
        <v>139</v>
      </c>
      <c r="AU290" s="172" t="s">
        <v>84</v>
      </c>
      <c r="AV290" s="14" t="s">
        <v>84</v>
      </c>
      <c r="AW290" s="14" t="s">
        <v>31</v>
      </c>
      <c r="AX290" s="14" t="s">
        <v>76</v>
      </c>
      <c r="AY290" s="172" t="s">
        <v>130</v>
      </c>
    </row>
    <row r="291" spans="2:51" s="14" customFormat="1" ht="12">
      <c r="B291" s="171"/>
      <c r="D291" s="164" t="s">
        <v>139</v>
      </c>
      <c r="E291" s="172" t="s">
        <v>1</v>
      </c>
      <c r="F291" s="173" t="s">
        <v>332</v>
      </c>
      <c r="H291" s="174">
        <v>33.82</v>
      </c>
      <c r="I291" s="175"/>
      <c r="L291" s="171"/>
      <c r="M291" s="176"/>
      <c r="N291" s="177"/>
      <c r="O291" s="177"/>
      <c r="P291" s="177"/>
      <c r="Q291" s="177"/>
      <c r="R291" s="177"/>
      <c r="S291" s="177"/>
      <c r="T291" s="178"/>
      <c r="AT291" s="172" t="s">
        <v>139</v>
      </c>
      <c r="AU291" s="172" t="s">
        <v>84</v>
      </c>
      <c r="AV291" s="14" t="s">
        <v>84</v>
      </c>
      <c r="AW291" s="14" t="s">
        <v>31</v>
      </c>
      <c r="AX291" s="14" t="s">
        <v>76</v>
      </c>
      <c r="AY291" s="172" t="s">
        <v>130</v>
      </c>
    </row>
    <row r="292" spans="2:51" s="14" customFormat="1" ht="12">
      <c r="B292" s="171"/>
      <c r="D292" s="164" t="s">
        <v>139</v>
      </c>
      <c r="E292" s="172" t="s">
        <v>1</v>
      </c>
      <c r="F292" s="173" t="s">
        <v>333</v>
      </c>
      <c r="H292" s="174">
        <v>32.96</v>
      </c>
      <c r="I292" s="175"/>
      <c r="L292" s="171"/>
      <c r="M292" s="176"/>
      <c r="N292" s="177"/>
      <c r="O292" s="177"/>
      <c r="P292" s="177"/>
      <c r="Q292" s="177"/>
      <c r="R292" s="177"/>
      <c r="S292" s="177"/>
      <c r="T292" s="178"/>
      <c r="AT292" s="172" t="s">
        <v>139</v>
      </c>
      <c r="AU292" s="172" t="s">
        <v>84</v>
      </c>
      <c r="AV292" s="14" t="s">
        <v>84</v>
      </c>
      <c r="AW292" s="14" t="s">
        <v>31</v>
      </c>
      <c r="AX292" s="14" t="s">
        <v>76</v>
      </c>
      <c r="AY292" s="172" t="s">
        <v>130</v>
      </c>
    </row>
    <row r="293" spans="2:51" s="15" customFormat="1" ht="12">
      <c r="B293" s="179"/>
      <c r="D293" s="164" t="s">
        <v>139</v>
      </c>
      <c r="E293" s="180" t="s">
        <v>1</v>
      </c>
      <c r="F293" s="181" t="s">
        <v>144</v>
      </c>
      <c r="H293" s="182">
        <v>423.92</v>
      </c>
      <c r="I293" s="183"/>
      <c r="L293" s="179"/>
      <c r="M293" s="184"/>
      <c r="N293" s="185"/>
      <c r="O293" s="185"/>
      <c r="P293" s="185"/>
      <c r="Q293" s="185"/>
      <c r="R293" s="185"/>
      <c r="S293" s="185"/>
      <c r="T293" s="186"/>
      <c r="AT293" s="180" t="s">
        <v>139</v>
      </c>
      <c r="AU293" s="180" t="s">
        <v>84</v>
      </c>
      <c r="AV293" s="15" t="s">
        <v>137</v>
      </c>
      <c r="AW293" s="15" t="s">
        <v>31</v>
      </c>
      <c r="AX293" s="15" t="s">
        <v>32</v>
      </c>
      <c r="AY293" s="180" t="s">
        <v>130</v>
      </c>
    </row>
    <row r="294" spans="1:65" s="2" customFormat="1" ht="16.5" customHeight="1">
      <c r="A294" s="33"/>
      <c r="B294" s="149"/>
      <c r="C294" s="150" t="s">
        <v>334</v>
      </c>
      <c r="D294" s="150" t="s">
        <v>132</v>
      </c>
      <c r="E294" s="151" t="s">
        <v>335</v>
      </c>
      <c r="F294" s="152" t="s">
        <v>336</v>
      </c>
      <c r="G294" s="153" t="s">
        <v>135</v>
      </c>
      <c r="H294" s="154">
        <v>3953.46</v>
      </c>
      <c r="I294" s="155"/>
      <c r="J294" s="156">
        <f>ROUND(I294*H294,2)</f>
        <v>0</v>
      </c>
      <c r="K294" s="152" t="s">
        <v>136</v>
      </c>
      <c r="L294" s="34"/>
      <c r="M294" s="157" t="s">
        <v>1</v>
      </c>
      <c r="N294" s="158" t="s">
        <v>41</v>
      </c>
      <c r="O294" s="59"/>
      <c r="P294" s="159">
        <f>O294*H294</f>
        <v>0</v>
      </c>
      <c r="Q294" s="159">
        <v>0.00085</v>
      </c>
      <c r="R294" s="159">
        <f>Q294*H294</f>
        <v>3.360441</v>
      </c>
      <c r="S294" s="159">
        <v>0</v>
      </c>
      <c r="T294" s="160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1" t="s">
        <v>137</v>
      </c>
      <c r="AT294" s="161" t="s">
        <v>132</v>
      </c>
      <c r="AU294" s="161" t="s">
        <v>84</v>
      </c>
      <c r="AY294" s="18" t="s">
        <v>130</v>
      </c>
      <c r="BE294" s="162">
        <f>IF(N294="základní",J294,0)</f>
        <v>0</v>
      </c>
      <c r="BF294" s="162">
        <f>IF(N294="snížená",J294,0)</f>
        <v>0</v>
      </c>
      <c r="BG294" s="162">
        <f>IF(N294="zákl. přenesená",J294,0)</f>
        <v>0</v>
      </c>
      <c r="BH294" s="162">
        <f>IF(N294="sníž. přenesená",J294,0)</f>
        <v>0</v>
      </c>
      <c r="BI294" s="162">
        <f>IF(N294="nulová",J294,0)</f>
        <v>0</v>
      </c>
      <c r="BJ294" s="18" t="s">
        <v>32</v>
      </c>
      <c r="BK294" s="162">
        <f>ROUND(I294*H294,2)</f>
        <v>0</v>
      </c>
      <c r="BL294" s="18" t="s">
        <v>137</v>
      </c>
      <c r="BM294" s="161" t="s">
        <v>337</v>
      </c>
    </row>
    <row r="295" spans="2:51" s="14" customFormat="1" ht="12">
      <c r="B295" s="171"/>
      <c r="D295" s="164" t="s">
        <v>139</v>
      </c>
      <c r="E295" s="172" t="s">
        <v>1</v>
      </c>
      <c r="F295" s="173" t="s">
        <v>338</v>
      </c>
      <c r="H295" s="174">
        <v>3953.46</v>
      </c>
      <c r="I295" s="175"/>
      <c r="L295" s="171"/>
      <c r="M295" s="176"/>
      <c r="N295" s="177"/>
      <c r="O295" s="177"/>
      <c r="P295" s="177"/>
      <c r="Q295" s="177"/>
      <c r="R295" s="177"/>
      <c r="S295" s="177"/>
      <c r="T295" s="178"/>
      <c r="AT295" s="172" t="s">
        <v>139</v>
      </c>
      <c r="AU295" s="172" t="s">
        <v>84</v>
      </c>
      <c r="AV295" s="14" t="s">
        <v>84</v>
      </c>
      <c r="AW295" s="14" t="s">
        <v>31</v>
      </c>
      <c r="AX295" s="14" t="s">
        <v>32</v>
      </c>
      <c r="AY295" s="172" t="s">
        <v>130</v>
      </c>
    </row>
    <row r="296" spans="1:65" s="2" customFormat="1" ht="16.5" customHeight="1">
      <c r="A296" s="33"/>
      <c r="B296" s="149"/>
      <c r="C296" s="150" t="s">
        <v>339</v>
      </c>
      <c r="D296" s="150" t="s">
        <v>132</v>
      </c>
      <c r="E296" s="151" t="s">
        <v>340</v>
      </c>
      <c r="F296" s="152" t="s">
        <v>341</v>
      </c>
      <c r="G296" s="153" t="s">
        <v>135</v>
      </c>
      <c r="H296" s="154">
        <v>423.92</v>
      </c>
      <c r="I296" s="155"/>
      <c r="J296" s="156">
        <f>ROUND(I296*H296,2)</f>
        <v>0</v>
      </c>
      <c r="K296" s="152" t="s">
        <v>136</v>
      </c>
      <c r="L296" s="34"/>
      <c r="M296" s="157" t="s">
        <v>1</v>
      </c>
      <c r="N296" s="158" t="s">
        <v>41</v>
      </c>
      <c r="O296" s="59"/>
      <c r="P296" s="159">
        <f>O296*H296</f>
        <v>0</v>
      </c>
      <c r="Q296" s="159">
        <v>0</v>
      </c>
      <c r="R296" s="159">
        <f>Q296*H296</f>
        <v>0</v>
      </c>
      <c r="S296" s="159">
        <v>0</v>
      </c>
      <c r="T296" s="160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1" t="s">
        <v>137</v>
      </c>
      <c r="AT296" s="161" t="s">
        <v>132</v>
      </c>
      <c r="AU296" s="161" t="s">
        <v>84</v>
      </c>
      <c r="AY296" s="18" t="s">
        <v>130</v>
      </c>
      <c r="BE296" s="162">
        <f>IF(N296="základní",J296,0)</f>
        <v>0</v>
      </c>
      <c r="BF296" s="162">
        <f>IF(N296="snížená",J296,0)</f>
        <v>0</v>
      </c>
      <c r="BG296" s="162">
        <f>IF(N296="zákl. přenesená",J296,0)</f>
        <v>0</v>
      </c>
      <c r="BH296" s="162">
        <f>IF(N296="sníž. přenesená",J296,0)</f>
        <v>0</v>
      </c>
      <c r="BI296" s="162">
        <f>IF(N296="nulová",J296,0)</f>
        <v>0</v>
      </c>
      <c r="BJ296" s="18" t="s">
        <v>32</v>
      </c>
      <c r="BK296" s="162">
        <f>ROUND(I296*H296,2)</f>
        <v>0</v>
      </c>
      <c r="BL296" s="18" t="s">
        <v>137</v>
      </c>
      <c r="BM296" s="161" t="s">
        <v>342</v>
      </c>
    </row>
    <row r="297" spans="1:65" s="2" customFormat="1" ht="16.5" customHeight="1">
      <c r="A297" s="33"/>
      <c r="B297" s="149"/>
      <c r="C297" s="150" t="s">
        <v>343</v>
      </c>
      <c r="D297" s="150" t="s">
        <v>132</v>
      </c>
      <c r="E297" s="151" t="s">
        <v>344</v>
      </c>
      <c r="F297" s="152" t="s">
        <v>345</v>
      </c>
      <c r="G297" s="153" t="s">
        <v>135</v>
      </c>
      <c r="H297" s="154">
        <v>3983.46</v>
      </c>
      <c r="I297" s="155"/>
      <c r="J297" s="156">
        <f>ROUND(I297*H297,2)</f>
        <v>0</v>
      </c>
      <c r="K297" s="152" t="s">
        <v>136</v>
      </c>
      <c r="L297" s="34"/>
      <c r="M297" s="157" t="s">
        <v>1</v>
      </c>
      <c r="N297" s="158" t="s">
        <v>41</v>
      </c>
      <c r="O297" s="59"/>
      <c r="P297" s="159">
        <f>O297*H297</f>
        <v>0</v>
      </c>
      <c r="Q297" s="159">
        <v>0</v>
      </c>
      <c r="R297" s="159">
        <f>Q297*H297</f>
        <v>0</v>
      </c>
      <c r="S297" s="159">
        <v>0</v>
      </c>
      <c r="T297" s="160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1" t="s">
        <v>137</v>
      </c>
      <c r="AT297" s="161" t="s">
        <v>132</v>
      </c>
      <c r="AU297" s="161" t="s">
        <v>84</v>
      </c>
      <c r="AY297" s="18" t="s">
        <v>130</v>
      </c>
      <c r="BE297" s="162">
        <f>IF(N297="základní",J297,0)</f>
        <v>0</v>
      </c>
      <c r="BF297" s="162">
        <f>IF(N297="snížená",J297,0)</f>
        <v>0</v>
      </c>
      <c r="BG297" s="162">
        <f>IF(N297="zákl. přenesená",J297,0)</f>
        <v>0</v>
      </c>
      <c r="BH297" s="162">
        <f>IF(N297="sníž. přenesená",J297,0)</f>
        <v>0</v>
      </c>
      <c r="BI297" s="162">
        <f>IF(N297="nulová",J297,0)</f>
        <v>0</v>
      </c>
      <c r="BJ297" s="18" t="s">
        <v>32</v>
      </c>
      <c r="BK297" s="162">
        <f>ROUND(I297*H297,2)</f>
        <v>0</v>
      </c>
      <c r="BL297" s="18" t="s">
        <v>137</v>
      </c>
      <c r="BM297" s="161" t="s">
        <v>346</v>
      </c>
    </row>
    <row r="298" spans="1:65" s="2" customFormat="1" ht="16.5" customHeight="1">
      <c r="A298" s="33"/>
      <c r="B298" s="149"/>
      <c r="C298" s="150" t="s">
        <v>347</v>
      </c>
      <c r="D298" s="150" t="s">
        <v>132</v>
      </c>
      <c r="E298" s="151" t="s">
        <v>348</v>
      </c>
      <c r="F298" s="152" t="s">
        <v>349</v>
      </c>
      <c r="G298" s="153" t="s">
        <v>287</v>
      </c>
      <c r="H298" s="154">
        <v>1951.744</v>
      </c>
      <c r="I298" s="155"/>
      <c r="J298" s="156">
        <f>ROUND(I298*H298,2)</f>
        <v>0</v>
      </c>
      <c r="K298" s="152" t="s">
        <v>136</v>
      </c>
      <c r="L298" s="34"/>
      <c r="M298" s="157" t="s">
        <v>1</v>
      </c>
      <c r="N298" s="158" t="s">
        <v>41</v>
      </c>
      <c r="O298" s="59"/>
      <c r="P298" s="159">
        <f>O298*H298</f>
        <v>0</v>
      </c>
      <c r="Q298" s="159">
        <v>0</v>
      </c>
      <c r="R298" s="159">
        <f>Q298*H298</f>
        <v>0</v>
      </c>
      <c r="S298" s="159">
        <v>0</v>
      </c>
      <c r="T298" s="160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1" t="s">
        <v>137</v>
      </c>
      <c r="AT298" s="161" t="s">
        <v>132</v>
      </c>
      <c r="AU298" s="161" t="s">
        <v>84</v>
      </c>
      <c r="AY298" s="18" t="s">
        <v>130</v>
      </c>
      <c r="BE298" s="162">
        <f>IF(N298="základní",J298,0)</f>
        <v>0</v>
      </c>
      <c r="BF298" s="162">
        <f>IF(N298="snížená",J298,0)</f>
        <v>0</v>
      </c>
      <c r="BG298" s="162">
        <f>IF(N298="zákl. přenesená",J298,0)</f>
        <v>0</v>
      </c>
      <c r="BH298" s="162">
        <f>IF(N298="sníž. přenesená",J298,0)</f>
        <v>0</v>
      </c>
      <c r="BI298" s="162">
        <f>IF(N298="nulová",J298,0)</f>
        <v>0</v>
      </c>
      <c r="BJ298" s="18" t="s">
        <v>32</v>
      </c>
      <c r="BK298" s="162">
        <f>ROUND(I298*H298,2)</f>
        <v>0</v>
      </c>
      <c r="BL298" s="18" t="s">
        <v>137</v>
      </c>
      <c r="BM298" s="161" t="s">
        <v>350</v>
      </c>
    </row>
    <row r="299" spans="2:51" s="13" customFormat="1" ht="12">
      <c r="B299" s="163"/>
      <c r="D299" s="164" t="s">
        <v>139</v>
      </c>
      <c r="E299" s="165" t="s">
        <v>1</v>
      </c>
      <c r="F299" s="166" t="s">
        <v>351</v>
      </c>
      <c r="H299" s="165" t="s">
        <v>1</v>
      </c>
      <c r="I299" s="167"/>
      <c r="L299" s="163"/>
      <c r="M299" s="168"/>
      <c r="N299" s="169"/>
      <c r="O299" s="169"/>
      <c r="P299" s="169"/>
      <c r="Q299" s="169"/>
      <c r="R299" s="169"/>
      <c r="S299" s="169"/>
      <c r="T299" s="170"/>
      <c r="AT299" s="165" t="s">
        <v>139</v>
      </c>
      <c r="AU299" s="165" t="s">
        <v>84</v>
      </c>
      <c r="AV299" s="13" t="s">
        <v>32</v>
      </c>
      <c r="AW299" s="13" t="s">
        <v>31</v>
      </c>
      <c r="AX299" s="13" t="s">
        <v>76</v>
      </c>
      <c r="AY299" s="165" t="s">
        <v>130</v>
      </c>
    </row>
    <row r="300" spans="2:51" s="14" customFormat="1" ht="12">
      <c r="B300" s="171"/>
      <c r="D300" s="164" t="s">
        <v>139</v>
      </c>
      <c r="E300" s="172" t="s">
        <v>1</v>
      </c>
      <c r="F300" s="173" t="s">
        <v>352</v>
      </c>
      <c r="H300" s="174">
        <v>4.69</v>
      </c>
      <c r="I300" s="175"/>
      <c r="L300" s="171"/>
      <c r="M300" s="176"/>
      <c r="N300" s="177"/>
      <c r="O300" s="177"/>
      <c r="P300" s="177"/>
      <c r="Q300" s="177"/>
      <c r="R300" s="177"/>
      <c r="S300" s="177"/>
      <c r="T300" s="178"/>
      <c r="AT300" s="172" t="s">
        <v>139</v>
      </c>
      <c r="AU300" s="172" t="s">
        <v>84</v>
      </c>
      <c r="AV300" s="14" t="s">
        <v>84</v>
      </c>
      <c r="AW300" s="14" t="s">
        <v>31</v>
      </c>
      <c r="AX300" s="14" t="s">
        <v>76</v>
      </c>
      <c r="AY300" s="172" t="s">
        <v>130</v>
      </c>
    </row>
    <row r="301" spans="2:51" s="16" customFormat="1" ht="12">
      <c r="B301" s="187"/>
      <c r="D301" s="164" t="s">
        <v>139</v>
      </c>
      <c r="E301" s="188" t="s">
        <v>1</v>
      </c>
      <c r="F301" s="189" t="s">
        <v>165</v>
      </c>
      <c r="H301" s="190">
        <v>4.69</v>
      </c>
      <c r="I301" s="191"/>
      <c r="L301" s="187"/>
      <c r="M301" s="192"/>
      <c r="N301" s="193"/>
      <c r="O301" s="193"/>
      <c r="P301" s="193"/>
      <c r="Q301" s="193"/>
      <c r="R301" s="193"/>
      <c r="S301" s="193"/>
      <c r="T301" s="194"/>
      <c r="AT301" s="188" t="s">
        <v>139</v>
      </c>
      <c r="AU301" s="188" t="s">
        <v>84</v>
      </c>
      <c r="AV301" s="16" t="s">
        <v>148</v>
      </c>
      <c r="AW301" s="16" t="s">
        <v>31</v>
      </c>
      <c r="AX301" s="16" t="s">
        <v>76</v>
      </c>
      <c r="AY301" s="188" t="s">
        <v>130</v>
      </c>
    </row>
    <row r="302" spans="2:51" s="14" customFormat="1" ht="12">
      <c r="B302" s="171"/>
      <c r="D302" s="164" t="s">
        <v>139</v>
      </c>
      <c r="E302" s="172" t="s">
        <v>1</v>
      </c>
      <c r="F302" s="173" t="s">
        <v>311</v>
      </c>
      <c r="H302" s="174">
        <v>851.836</v>
      </c>
      <c r="I302" s="175"/>
      <c r="L302" s="171"/>
      <c r="M302" s="176"/>
      <c r="N302" s="177"/>
      <c r="O302" s="177"/>
      <c r="P302" s="177"/>
      <c r="Q302" s="177"/>
      <c r="R302" s="177"/>
      <c r="S302" s="177"/>
      <c r="T302" s="178"/>
      <c r="AT302" s="172" t="s">
        <v>139</v>
      </c>
      <c r="AU302" s="172" t="s">
        <v>84</v>
      </c>
      <c r="AV302" s="14" t="s">
        <v>84</v>
      </c>
      <c r="AW302" s="14" t="s">
        <v>31</v>
      </c>
      <c r="AX302" s="14" t="s">
        <v>76</v>
      </c>
      <c r="AY302" s="172" t="s">
        <v>130</v>
      </c>
    </row>
    <row r="303" spans="2:51" s="14" customFormat="1" ht="12">
      <c r="B303" s="171"/>
      <c r="D303" s="164" t="s">
        <v>139</v>
      </c>
      <c r="E303" s="172" t="s">
        <v>1</v>
      </c>
      <c r="F303" s="173" t="s">
        <v>317</v>
      </c>
      <c r="H303" s="174">
        <v>1095.218</v>
      </c>
      <c r="I303" s="175"/>
      <c r="L303" s="171"/>
      <c r="M303" s="176"/>
      <c r="N303" s="177"/>
      <c r="O303" s="177"/>
      <c r="P303" s="177"/>
      <c r="Q303" s="177"/>
      <c r="R303" s="177"/>
      <c r="S303" s="177"/>
      <c r="T303" s="178"/>
      <c r="AT303" s="172" t="s">
        <v>139</v>
      </c>
      <c r="AU303" s="172" t="s">
        <v>84</v>
      </c>
      <c r="AV303" s="14" t="s">
        <v>84</v>
      </c>
      <c r="AW303" s="14" t="s">
        <v>31</v>
      </c>
      <c r="AX303" s="14" t="s">
        <v>76</v>
      </c>
      <c r="AY303" s="172" t="s">
        <v>130</v>
      </c>
    </row>
    <row r="304" spans="2:51" s="16" customFormat="1" ht="12">
      <c r="B304" s="187"/>
      <c r="D304" s="164" t="s">
        <v>139</v>
      </c>
      <c r="E304" s="188" t="s">
        <v>1</v>
      </c>
      <c r="F304" s="189" t="s">
        <v>165</v>
      </c>
      <c r="H304" s="190">
        <v>1947.054</v>
      </c>
      <c r="I304" s="191"/>
      <c r="L304" s="187"/>
      <c r="M304" s="192"/>
      <c r="N304" s="193"/>
      <c r="O304" s="193"/>
      <c r="P304" s="193"/>
      <c r="Q304" s="193"/>
      <c r="R304" s="193"/>
      <c r="S304" s="193"/>
      <c r="T304" s="194"/>
      <c r="AT304" s="188" t="s">
        <v>139</v>
      </c>
      <c r="AU304" s="188" t="s">
        <v>84</v>
      </c>
      <c r="AV304" s="16" t="s">
        <v>148</v>
      </c>
      <c r="AW304" s="16" t="s">
        <v>31</v>
      </c>
      <c r="AX304" s="16" t="s">
        <v>76</v>
      </c>
      <c r="AY304" s="188" t="s">
        <v>130</v>
      </c>
    </row>
    <row r="305" spans="2:51" s="15" customFormat="1" ht="12">
      <c r="B305" s="179"/>
      <c r="D305" s="164" t="s">
        <v>139</v>
      </c>
      <c r="E305" s="180" t="s">
        <v>1</v>
      </c>
      <c r="F305" s="181" t="s">
        <v>144</v>
      </c>
      <c r="H305" s="182">
        <v>1951.744</v>
      </c>
      <c r="I305" s="183"/>
      <c r="L305" s="179"/>
      <c r="M305" s="184"/>
      <c r="N305" s="185"/>
      <c r="O305" s="185"/>
      <c r="P305" s="185"/>
      <c r="Q305" s="185"/>
      <c r="R305" s="185"/>
      <c r="S305" s="185"/>
      <c r="T305" s="186"/>
      <c r="AT305" s="180" t="s">
        <v>139</v>
      </c>
      <c r="AU305" s="180" t="s">
        <v>84</v>
      </c>
      <c r="AV305" s="15" t="s">
        <v>137</v>
      </c>
      <c r="AW305" s="15" t="s">
        <v>31</v>
      </c>
      <c r="AX305" s="15" t="s">
        <v>32</v>
      </c>
      <c r="AY305" s="180" t="s">
        <v>130</v>
      </c>
    </row>
    <row r="306" spans="1:65" s="2" customFormat="1" ht="24.2" customHeight="1">
      <c r="A306" s="33"/>
      <c r="B306" s="149"/>
      <c r="C306" s="150" t="s">
        <v>353</v>
      </c>
      <c r="D306" s="150" t="s">
        <v>132</v>
      </c>
      <c r="E306" s="151" t="s">
        <v>354</v>
      </c>
      <c r="F306" s="152" t="s">
        <v>355</v>
      </c>
      <c r="G306" s="153" t="s">
        <v>287</v>
      </c>
      <c r="H306" s="154">
        <v>9758.72</v>
      </c>
      <c r="I306" s="155"/>
      <c r="J306" s="156">
        <f>ROUND(I306*H306,2)</f>
        <v>0</v>
      </c>
      <c r="K306" s="152" t="s">
        <v>136</v>
      </c>
      <c r="L306" s="34"/>
      <c r="M306" s="157" t="s">
        <v>1</v>
      </c>
      <c r="N306" s="158" t="s">
        <v>41</v>
      </c>
      <c r="O306" s="59"/>
      <c r="P306" s="159">
        <f>O306*H306</f>
        <v>0</v>
      </c>
      <c r="Q306" s="159">
        <v>0</v>
      </c>
      <c r="R306" s="159">
        <f>Q306*H306</f>
        <v>0</v>
      </c>
      <c r="S306" s="159">
        <v>0</v>
      </c>
      <c r="T306" s="160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1" t="s">
        <v>137</v>
      </c>
      <c r="AT306" s="161" t="s">
        <v>132</v>
      </c>
      <c r="AU306" s="161" t="s">
        <v>84</v>
      </c>
      <c r="AY306" s="18" t="s">
        <v>130</v>
      </c>
      <c r="BE306" s="162">
        <f>IF(N306="základní",J306,0)</f>
        <v>0</v>
      </c>
      <c r="BF306" s="162">
        <f>IF(N306="snížená",J306,0)</f>
        <v>0</v>
      </c>
      <c r="BG306" s="162">
        <f>IF(N306="zákl. přenesená",J306,0)</f>
        <v>0</v>
      </c>
      <c r="BH306" s="162">
        <f>IF(N306="sníž. přenesená",J306,0)</f>
        <v>0</v>
      </c>
      <c r="BI306" s="162">
        <f>IF(N306="nulová",J306,0)</f>
        <v>0</v>
      </c>
      <c r="BJ306" s="18" t="s">
        <v>32</v>
      </c>
      <c r="BK306" s="162">
        <f>ROUND(I306*H306,2)</f>
        <v>0</v>
      </c>
      <c r="BL306" s="18" t="s">
        <v>137</v>
      </c>
      <c r="BM306" s="161" t="s">
        <v>356</v>
      </c>
    </row>
    <row r="307" spans="2:51" s="14" customFormat="1" ht="12">
      <c r="B307" s="171"/>
      <c r="D307" s="164" t="s">
        <v>139</v>
      </c>
      <c r="E307" s="172" t="s">
        <v>1</v>
      </c>
      <c r="F307" s="173" t="s">
        <v>357</v>
      </c>
      <c r="H307" s="174">
        <v>9758.72</v>
      </c>
      <c r="I307" s="175"/>
      <c r="L307" s="171"/>
      <c r="M307" s="176"/>
      <c r="N307" s="177"/>
      <c r="O307" s="177"/>
      <c r="P307" s="177"/>
      <c r="Q307" s="177"/>
      <c r="R307" s="177"/>
      <c r="S307" s="177"/>
      <c r="T307" s="178"/>
      <c r="AT307" s="172" t="s">
        <v>139</v>
      </c>
      <c r="AU307" s="172" t="s">
        <v>84</v>
      </c>
      <c r="AV307" s="14" t="s">
        <v>84</v>
      </c>
      <c r="AW307" s="14" t="s">
        <v>31</v>
      </c>
      <c r="AX307" s="14" t="s">
        <v>76</v>
      </c>
      <c r="AY307" s="172" t="s">
        <v>130</v>
      </c>
    </row>
    <row r="308" spans="2:51" s="15" customFormat="1" ht="12">
      <c r="B308" s="179"/>
      <c r="D308" s="164" t="s">
        <v>139</v>
      </c>
      <c r="E308" s="180" t="s">
        <v>1</v>
      </c>
      <c r="F308" s="181" t="s">
        <v>144</v>
      </c>
      <c r="H308" s="182">
        <v>9758.72</v>
      </c>
      <c r="I308" s="183"/>
      <c r="L308" s="179"/>
      <c r="M308" s="184"/>
      <c r="N308" s="185"/>
      <c r="O308" s="185"/>
      <c r="P308" s="185"/>
      <c r="Q308" s="185"/>
      <c r="R308" s="185"/>
      <c r="S308" s="185"/>
      <c r="T308" s="186"/>
      <c r="AT308" s="180" t="s">
        <v>139</v>
      </c>
      <c r="AU308" s="180" t="s">
        <v>84</v>
      </c>
      <c r="AV308" s="15" t="s">
        <v>137</v>
      </c>
      <c r="AW308" s="15" t="s">
        <v>31</v>
      </c>
      <c r="AX308" s="15" t="s">
        <v>32</v>
      </c>
      <c r="AY308" s="180" t="s">
        <v>130</v>
      </c>
    </row>
    <row r="309" spans="1:65" s="2" customFormat="1" ht="16.5" customHeight="1">
      <c r="A309" s="33"/>
      <c r="B309" s="149"/>
      <c r="C309" s="150" t="s">
        <v>358</v>
      </c>
      <c r="D309" s="150" t="s">
        <v>132</v>
      </c>
      <c r="E309" s="151" t="s">
        <v>359</v>
      </c>
      <c r="F309" s="152" t="s">
        <v>360</v>
      </c>
      <c r="G309" s="153" t="s">
        <v>287</v>
      </c>
      <c r="H309" s="154">
        <v>486.764</v>
      </c>
      <c r="I309" s="155"/>
      <c r="J309" s="156">
        <f>ROUND(I309*H309,2)</f>
        <v>0</v>
      </c>
      <c r="K309" s="152" t="s">
        <v>136</v>
      </c>
      <c r="L309" s="34"/>
      <c r="M309" s="157" t="s">
        <v>1</v>
      </c>
      <c r="N309" s="158" t="s">
        <v>41</v>
      </c>
      <c r="O309" s="59"/>
      <c r="P309" s="159">
        <f>O309*H309</f>
        <v>0</v>
      </c>
      <c r="Q309" s="159">
        <v>0</v>
      </c>
      <c r="R309" s="159">
        <f>Q309*H309</f>
        <v>0</v>
      </c>
      <c r="S309" s="159">
        <v>0</v>
      </c>
      <c r="T309" s="160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1" t="s">
        <v>137</v>
      </c>
      <c r="AT309" s="161" t="s">
        <v>132</v>
      </c>
      <c r="AU309" s="161" t="s">
        <v>84</v>
      </c>
      <c r="AY309" s="18" t="s">
        <v>130</v>
      </c>
      <c r="BE309" s="162">
        <f>IF(N309="základní",J309,0)</f>
        <v>0</v>
      </c>
      <c r="BF309" s="162">
        <f>IF(N309="snížená",J309,0)</f>
        <v>0</v>
      </c>
      <c r="BG309" s="162">
        <f>IF(N309="zákl. přenesená",J309,0)</f>
        <v>0</v>
      </c>
      <c r="BH309" s="162">
        <f>IF(N309="sníž. přenesená",J309,0)</f>
        <v>0</v>
      </c>
      <c r="BI309" s="162">
        <f>IF(N309="nulová",J309,0)</f>
        <v>0</v>
      </c>
      <c r="BJ309" s="18" t="s">
        <v>32</v>
      </c>
      <c r="BK309" s="162">
        <f>ROUND(I309*H309,2)</f>
        <v>0</v>
      </c>
      <c r="BL309" s="18" t="s">
        <v>137</v>
      </c>
      <c r="BM309" s="161" t="s">
        <v>361</v>
      </c>
    </row>
    <row r="310" spans="2:51" s="14" customFormat="1" ht="12">
      <c r="B310" s="171"/>
      <c r="D310" s="164" t="s">
        <v>139</v>
      </c>
      <c r="E310" s="172" t="s">
        <v>1</v>
      </c>
      <c r="F310" s="173" t="s">
        <v>322</v>
      </c>
      <c r="H310" s="174">
        <v>486.764</v>
      </c>
      <c r="I310" s="175"/>
      <c r="L310" s="171"/>
      <c r="M310" s="176"/>
      <c r="N310" s="177"/>
      <c r="O310" s="177"/>
      <c r="P310" s="177"/>
      <c r="Q310" s="177"/>
      <c r="R310" s="177"/>
      <c r="S310" s="177"/>
      <c r="T310" s="178"/>
      <c r="AT310" s="172" t="s">
        <v>139</v>
      </c>
      <c r="AU310" s="172" t="s">
        <v>84</v>
      </c>
      <c r="AV310" s="14" t="s">
        <v>84</v>
      </c>
      <c r="AW310" s="14" t="s">
        <v>31</v>
      </c>
      <c r="AX310" s="14" t="s">
        <v>76</v>
      </c>
      <c r="AY310" s="172" t="s">
        <v>130</v>
      </c>
    </row>
    <row r="311" spans="2:51" s="15" customFormat="1" ht="12">
      <c r="B311" s="179"/>
      <c r="D311" s="164" t="s">
        <v>139</v>
      </c>
      <c r="E311" s="180" t="s">
        <v>1</v>
      </c>
      <c r="F311" s="181" t="s">
        <v>144</v>
      </c>
      <c r="H311" s="182">
        <v>486.764</v>
      </c>
      <c r="I311" s="183"/>
      <c r="L311" s="179"/>
      <c r="M311" s="184"/>
      <c r="N311" s="185"/>
      <c r="O311" s="185"/>
      <c r="P311" s="185"/>
      <c r="Q311" s="185"/>
      <c r="R311" s="185"/>
      <c r="S311" s="185"/>
      <c r="T311" s="186"/>
      <c r="AT311" s="180" t="s">
        <v>139</v>
      </c>
      <c r="AU311" s="180" t="s">
        <v>84</v>
      </c>
      <c r="AV311" s="15" t="s">
        <v>137</v>
      </c>
      <c r="AW311" s="15" t="s">
        <v>31</v>
      </c>
      <c r="AX311" s="15" t="s">
        <v>32</v>
      </c>
      <c r="AY311" s="180" t="s">
        <v>130</v>
      </c>
    </row>
    <row r="312" spans="1:65" s="2" customFormat="1" ht="24.2" customHeight="1">
      <c r="A312" s="33"/>
      <c r="B312" s="149"/>
      <c r="C312" s="150" t="s">
        <v>362</v>
      </c>
      <c r="D312" s="150" t="s">
        <v>132</v>
      </c>
      <c r="E312" s="151" t="s">
        <v>363</v>
      </c>
      <c r="F312" s="152" t="s">
        <v>364</v>
      </c>
      <c r="G312" s="153" t="s">
        <v>287</v>
      </c>
      <c r="H312" s="154">
        <v>2433.73</v>
      </c>
      <c r="I312" s="155"/>
      <c r="J312" s="156">
        <f>ROUND(I312*H312,2)</f>
        <v>0</v>
      </c>
      <c r="K312" s="152" t="s">
        <v>136</v>
      </c>
      <c r="L312" s="34"/>
      <c r="M312" s="157" t="s">
        <v>1</v>
      </c>
      <c r="N312" s="158" t="s">
        <v>41</v>
      </c>
      <c r="O312" s="59"/>
      <c r="P312" s="159">
        <f>O312*H312</f>
        <v>0</v>
      </c>
      <c r="Q312" s="159">
        <v>0</v>
      </c>
      <c r="R312" s="159">
        <f>Q312*H312</f>
        <v>0</v>
      </c>
      <c r="S312" s="159">
        <v>0</v>
      </c>
      <c r="T312" s="160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1" t="s">
        <v>137</v>
      </c>
      <c r="AT312" s="161" t="s">
        <v>132</v>
      </c>
      <c r="AU312" s="161" t="s">
        <v>84</v>
      </c>
      <c r="AY312" s="18" t="s">
        <v>130</v>
      </c>
      <c r="BE312" s="162">
        <f>IF(N312="základní",J312,0)</f>
        <v>0</v>
      </c>
      <c r="BF312" s="162">
        <f>IF(N312="snížená",J312,0)</f>
        <v>0</v>
      </c>
      <c r="BG312" s="162">
        <f>IF(N312="zákl. přenesená",J312,0)</f>
        <v>0</v>
      </c>
      <c r="BH312" s="162">
        <f>IF(N312="sníž. přenesená",J312,0)</f>
        <v>0</v>
      </c>
      <c r="BI312" s="162">
        <f>IF(N312="nulová",J312,0)</f>
        <v>0</v>
      </c>
      <c r="BJ312" s="18" t="s">
        <v>32</v>
      </c>
      <c r="BK312" s="162">
        <f>ROUND(I312*H312,2)</f>
        <v>0</v>
      </c>
      <c r="BL312" s="18" t="s">
        <v>137</v>
      </c>
      <c r="BM312" s="161" t="s">
        <v>365</v>
      </c>
    </row>
    <row r="313" spans="2:51" s="14" customFormat="1" ht="12">
      <c r="B313" s="171"/>
      <c r="D313" s="164" t="s">
        <v>139</v>
      </c>
      <c r="E313" s="172" t="s">
        <v>1</v>
      </c>
      <c r="F313" s="173" t="s">
        <v>366</v>
      </c>
      <c r="H313" s="174">
        <v>2433.73</v>
      </c>
      <c r="I313" s="175"/>
      <c r="L313" s="171"/>
      <c r="M313" s="176"/>
      <c r="N313" s="177"/>
      <c r="O313" s="177"/>
      <c r="P313" s="177"/>
      <c r="Q313" s="177"/>
      <c r="R313" s="177"/>
      <c r="S313" s="177"/>
      <c r="T313" s="178"/>
      <c r="AT313" s="172" t="s">
        <v>139</v>
      </c>
      <c r="AU313" s="172" t="s">
        <v>84</v>
      </c>
      <c r="AV313" s="14" t="s">
        <v>84</v>
      </c>
      <c r="AW313" s="14" t="s">
        <v>31</v>
      </c>
      <c r="AX313" s="14" t="s">
        <v>76</v>
      </c>
      <c r="AY313" s="172" t="s">
        <v>130</v>
      </c>
    </row>
    <row r="314" spans="2:51" s="15" customFormat="1" ht="12">
      <c r="B314" s="179"/>
      <c r="D314" s="164" t="s">
        <v>139</v>
      </c>
      <c r="E314" s="180" t="s">
        <v>1</v>
      </c>
      <c r="F314" s="181" t="s">
        <v>144</v>
      </c>
      <c r="H314" s="182">
        <v>2433.73</v>
      </c>
      <c r="I314" s="183"/>
      <c r="L314" s="179"/>
      <c r="M314" s="184"/>
      <c r="N314" s="185"/>
      <c r="O314" s="185"/>
      <c r="P314" s="185"/>
      <c r="Q314" s="185"/>
      <c r="R314" s="185"/>
      <c r="S314" s="185"/>
      <c r="T314" s="186"/>
      <c r="AT314" s="180" t="s">
        <v>139</v>
      </c>
      <c r="AU314" s="180" t="s">
        <v>84</v>
      </c>
      <c r="AV314" s="15" t="s">
        <v>137</v>
      </c>
      <c r="AW314" s="15" t="s">
        <v>31</v>
      </c>
      <c r="AX314" s="15" t="s">
        <v>32</v>
      </c>
      <c r="AY314" s="180" t="s">
        <v>130</v>
      </c>
    </row>
    <row r="315" spans="1:65" s="2" customFormat="1" ht="16.5" customHeight="1">
      <c r="A315" s="33"/>
      <c r="B315" s="149"/>
      <c r="C315" s="150" t="s">
        <v>367</v>
      </c>
      <c r="D315" s="150" t="s">
        <v>132</v>
      </c>
      <c r="E315" s="151" t="s">
        <v>368</v>
      </c>
      <c r="F315" s="152" t="s">
        <v>369</v>
      </c>
      <c r="G315" s="153" t="s">
        <v>287</v>
      </c>
      <c r="H315" s="154">
        <v>2438.508</v>
      </c>
      <c r="I315" s="155"/>
      <c r="J315" s="156">
        <f>ROUND(I315*H315,2)</f>
        <v>0</v>
      </c>
      <c r="K315" s="152" t="s">
        <v>136</v>
      </c>
      <c r="L315" s="34"/>
      <c r="M315" s="157" t="s">
        <v>1</v>
      </c>
      <c r="N315" s="158" t="s">
        <v>41</v>
      </c>
      <c r="O315" s="59"/>
      <c r="P315" s="159">
        <f>O315*H315</f>
        <v>0</v>
      </c>
      <c r="Q315" s="159">
        <v>0</v>
      </c>
      <c r="R315" s="159">
        <f>Q315*H315</f>
        <v>0</v>
      </c>
      <c r="S315" s="159">
        <v>0</v>
      </c>
      <c r="T315" s="160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1" t="s">
        <v>137</v>
      </c>
      <c r="AT315" s="161" t="s">
        <v>132</v>
      </c>
      <c r="AU315" s="161" t="s">
        <v>84</v>
      </c>
      <c r="AY315" s="18" t="s">
        <v>130</v>
      </c>
      <c r="BE315" s="162">
        <f>IF(N315="základní",J315,0)</f>
        <v>0</v>
      </c>
      <c r="BF315" s="162">
        <f>IF(N315="snížená",J315,0)</f>
        <v>0</v>
      </c>
      <c r="BG315" s="162">
        <f>IF(N315="zákl. přenesená",J315,0)</f>
        <v>0</v>
      </c>
      <c r="BH315" s="162">
        <f>IF(N315="sníž. přenesená",J315,0)</f>
        <v>0</v>
      </c>
      <c r="BI315" s="162">
        <f>IF(N315="nulová",J315,0)</f>
        <v>0</v>
      </c>
      <c r="BJ315" s="18" t="s">
        <v>32</v>
      </c>
      <c r="BK315" s="162">
        <f>ROUND(I315*H315,2)</f>
        <v>0</v>
      </c>
      <c r="BL315" s="18" t="s">
        <v>137</v>
      </c>
      <c r="BM315" s="161" t="s">
        <v>370</v>
      </c>
    </row>
    <row r="316" spans="2:51" s="13" customFormat="1" ht="12">
      <c r="B316" s="163"/>
      <c r="D316" s="164" t="s">
        <v>139</v>
      </c>
      <c r="E316" s="165" t="s">
        <v>1</v>
      </c>
      <c r="F316" s="166" t="s">
        <v>351</v>
      </c>
      <c r="H316" s="165" t="s">
        <v>1</v>
      </c>
      <c r="I316" s="167"/>
      <c r="L316" s="163"/>
      <c r="M316" s="168"/>
      <c r="N316" s="169"/>
      <c r="O316" s="169"/>
      <c r="P316" s="169"/>
      <c r="Q316" s="169"/>
      <c r="R316" s="169"/>
      <c r="S316" s="169"/>
      <c r="T316" s="170"/>
      <c r="AT316" s="165" t="s">
        <v>139</v>
      </c>
      <c r="AU316" s="165" t="s">
        <v>84</v>
      </c>
      <c r="AV316" s="13" t="s">
        <v>32</v>
      </c>
      <c r="AW316" s="13" t="s">
        <v>31</v>
      </c>
      <c r="AX316" s="13" t="s">
        <v>76</v>
      </c>
      <c r="AY316" s="165" t="s">
        <v>130</v>
      </c>
    </row>
    <row r="317" spans="2:51" s="14" customFormat="1" ht="12">
      <c r="B317" s="171"/>
      <c r="D317" s="164" t="s">
        <v>139</v>
      </c>
      <c r="E317" s="172" t="s">
        <v>1</v>
      </c>
      <c r="F317" s="173" t="s">
        <v>371</v>
      </c>
      <c r="H317" s="174">
        <v>4.69</v>
      </c>
      <c r="I317" s="175"/>
      <c r="L317" s="171"/>
      <c r="M317" s="176"/>
      <c r="N317" s="177"/>
      <c r="O317" s="177"/>
      <c r="P317" s="177"/>
      <c r="Q317" s="177"/>
      <c r="R317" s="177"/>
      <c r="S317" s="177"/>
      <c r="T317" s="178"/>
      <c r="AT317" s="172" t="s">
        <v>139</v>
      </c>
      <c r="AU317" s="172" t="s">
        <v>84</v>
      </c>
      <c r="AV317" s="14" t="s">
        <v>84</v>
      </c>
      <c r="AW317" s="14" t="s">
        <v>31</v>
      </c>
      <c r="AX317" s="14" t="s">
        <v>76</v>
      </c>
      <c r="AY317" s="172" t="s">
        <v>130</v>
      </c>
    </row>
    <row r="318" spans="2:51" s="16" customFormat="1" ht="12">
      <c r="B318" s="187"/>
      <c r="D318" s="164" t="s">
        <v>139</v>
      </c>
      <c r="E318" s="188" t="s">
        <v>1</v>
      </c>
      <c r="F318" s="189" t="s">
        <v>165</v>
      </c>
      <c r="H318" s="190">
        <v>4.69</v>
      </c>
      <c r="I318" s="191"/>
      <c r="L318" s="187"/>
      <c r="M318" s="192"/>
      <c r="N318" s="193"/>
      <c r="O318" s="193"/>
      <c r="P318" s="193"/>
      <c r="Q318" s="193"/>
      <c r="R318" s="193"/>
      <c r="S318" s="193"/>
      <c r="T318" s="194"/>
      <c r="AT318" s="188" t="s">
        <v>139</v>
      </c>
      <c r="AU318" s="188" t="s">
        <v>84</v>
      </c>
      <c r="AV318" s="16" t="s">
        <v>148</v>
      </c>
      <c r="AW318" s="16" t="s">
        <v>31</v>
      </c>
      <c r="AX318" s="16" t="s">
        <v>76</v>
      </c>
      <c r="AY318" s="188" t="s">
        <v>130</v>
      </c>
    </row>
    <row r="319" spans="2:51" s="14" customFormat="1" ht="12">
      <c r="B319" s="171"/>
      <c r="D319" s="164" t="s">
        <v>139</v>
      </c>
      <c r="E319" s="172" t="s">
        <v>1</v>
      </c>
      <c r="F319" s="173" t="s">
        <v>372</v>
      </c>
      <c r="H319" s="174">
        <v>851.836</v>
      </c>
      <c r="I319" s="175"/>
      <c r="L319" s="171"/>
      <c r="M319" s="176"/>
      <c r="N319" s="177"/>
      <c r="O319" s="177"/>
      <c r="P319" s="177"/>
      <c r="Q319" s="177"/>
      <c r="R319" s="177"/>
      <c r="S319" s="177"/>
      <c r="T319" s="178"/>
      <c r="AT319" s="172" t="s">
        <v>139</v>
      </c>
      <c r="AU319" s="172" t="s">
        <v>84</v>
      </c>
      <c r="AV319" s="14" t="s">
        <v>84</v>
      </c>
      <c r="AW319" s="14" t="s">
        <v>31</v>
      </c>
      <c r="AX319" s="14" t="s">
        <v>76</v>
      </c>
      <c r="AY319" s="172" t="s">
        <v>130</v>
      </c>
    </row>
    <row r="320" spans="2:51" s="14" customFormat="1" ht="12">
      <c r="B320" s="171"/>
      <c r="D320" s="164" t="s">
        <v>139</v>
      </c>
      <c r="E320" s="172" t="s">
        <v>1</v>
      </c>
      <c r="F320" s="173" t="s">
        <v>373</v>
      </c>
      <c r="H320" s="174">
        <v>1095.218</v>
      </c>
      <c r="I320" s="175"/>
      <c r="L320" s="171"/>
      <c r="M320" s="176"/>
      <c r="N320" s="177"/>
      <c r="O320" s="177"/>
      <c r="P320" s="177"/>
      <c r="Q320" s="177"/>
      <c r="R320" s="177"/>
      <c r="S320" s="177"/>
      <c r="T320" s="178"/>
      <c r="AT320" s="172" t="s">
        <v>139</v>
      </c>
      <c r="AU320" s="172" t="s">
        <v>84</v>
      </c>
      <c r="AV320" s="14" t="s">
        <v>84</v>
      </c>
      <c r="AW320" s="14" t="s">
        <v>31</v>
      </c>
      <c r="AX320" s="14" t="s">
        <v>76</v>
      </c>
      <c r="AY320" s="172" t="s">
        <v>130</v>
      </c>
    </row>
    <row r="321" spans="2:51" s="14" customFormat="1" ht="12">
      <c r="B321" s="171"/>
      <c r="D321" s="164" t="s">
        <v>139</v>
      </c>
      <c r="E321" s="172" t="s">
        <v>1</v>
      </c>
      <c r="F321" s="173" t="s">
        <v>374</v>
      </c>
      <c r="H321" s="174">
        <v>486.764</v>
      </c>
      <c r="I321" s="175"/>
      <c r="L321" s="171"/>
      <c r="M321" s="176"/>
      <c r="N321" s="177"/>
      <c r="O321" s="177"/>
      <c r="P321" s="177"/>
      <c r="Q321" s="177"/>
      <c r="R321" s="177"/>
      <c r="S321" s="177"/>
      <c r="T321" s="178"/>
      <c r="AT321" s="172" t="s">
        <v>139</v>
      </c>
      <c r="AU321" s="172" t="s">
        <v>84</v>
      </c>
      <c r="AV321" s="14" t="s">
        <v>84</v>
      </c>
      <c r="AW321" s="14" t="s">
        <v>31</v>
      </c>
      <c r="AX321" s="14" t="s">
        <v>76</v>
      </c>
      <c r="AY321" s="172" t="s">
        <v>130</v>
      </c>
    </row>
    <row r="322" spans="2:51" s="16" customFormat="1" ht="12">
      <c r="B322" s="187"/>
      <c r="D322" s="164" t="s">
        <v>139</v>
      </c>
      <c r="E322" s="188" t="s">
        <v>1</v>
      </c>
      <c r="F322" s="189" t="s">
        <v>165</v>
      </c>
      <c r="H322" s="190">
        <v>2433.818</v>
      </c>
      <c r="I322" s="191"/>
      <c r="L322" s="187"/>
      <c r="M322" s="192"/>
      <c r="N322" s="193"/>
      <c r="O322" s="193"/>
      <c r="P322" s="193"/>
      <c r="Q322" s="193"/>
      <c r="R322" s="193"/>
      <c r="S322" s="193"/>
      <c r="T322" s="194"/>
      <c r="AT322" s="188" t="s">
        <v>139</v>
      </c>
      <c r="AU322" s="188" t="s">
        <v>84</v>
      </c>
      <c r="AV322" s="16" t="s">
        <v>148</v>
      </c>
      <c r="AW322" s="16" t="s">
        <v>31</v>
      </c>
      <c r="AX322" s="16" t="s">
        <v>76</v>
      </c>
      <c r="AY322" s="188" t="s">
        <v>130</v>
      </c>
    </row>
    <row r="323" spans="2:51" s="15" customFormat="1" ht="12">
      <c r="B323" s="179"/>
      <c r="D323" s="164" t="s">
        <v>139</v>
      </c>
      <c r="E323" s="180" t="s">
        <v>1</v>
      </c>
      <c r="F323" s="181" t="s">
        <v>144</v>
      </c>
      <c r="H323" s="182">
        <v>2438.508</v>
      </c>
      <c r="I323" s="183"/>
      <c r="L323" s="179"/>
      <c r="M323" s="184"/>
      <c r="N323" s="185"/>
      <c r="O323" s="185"/>
      <c r="P323" s="185"/>
      <c r="Q323" s="185"/>
      <c r="R323" s="185"/>
      <c r="S323" s="185"/>
      <c r="T323" s="186"/>
      <c r="AT323" s="180" t="s">
        <v>139</v>
      </c>
      <c r="AU323" s="180" t="s">
        <v>84</v>
      </c>
      <c r="AV323" s="15" t="s">
        <v>137</v>
      </c>
      <c r="AW323" s="15" t="s">
        <v>31</v>
      </c>
      <c r="AX323" s="15" t="s">
        <v>32</v>
      </c>
      <c r="AY323" s="180" t="s">
        <v>130</v>
      </c>
    </row>
    <row r="324" spans="1:65" s="2" customFormat="1" ht="16.5" customHeight="1">
      <c r="A324" s="33"/>
      <c r="B324" s="149"/>
      <c r="C324" s="150" t="s">
        <v>375</v>
      </c>
      <c r="D324" s="150" t="s">
        <v>132</v>
      </c>
      <c r="E324" s="151" t="s">
        <v>376</v>
      </c>
      <c r="F324" s="152" t="s">
        <v>377</v>
      </c>
      <c r="G324" s="153" t="s">
        <v>287</v>
      </c>
      <c r="H324" s="154">
        <v>1099.907</v>
      </c>
      <c r="I324" s="155"/>
      <c r="J324" s="156">
        <f>ROUND(I324*H324,2)</f>
        <v>0</v>
      </c>
      <c r="K324" s="152" t="s">
        <v>1</v>
      </c>
      <c r="L324" s="34"/>
      <c r="M324" s="157" t="s">
        <v>1</v>
      </c>
      <c r="N324" s="158" t="s">
        <v>41</v>
      </c>
      <c r="O324" s="59"/>
      <c r="P324" s="159">
        <f>O324*H324</f>
        <v>0</v>
      </c>
      <c r="Q324" s="159">
        <v>0</v>
      </c>
      <c r="R324" s="159">
        <f>Q324*H324</f>
        <v>0</v>
      </c>
      <c r="S324" s="159">
        <v>0</v>
      </c>
      <c r="T324" s="160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1" t="s">
        <v>137</v>
      </c>
      <c r="AT324" s="161" t="s">
        <v>132</v>
      </c>
      <c r="AU324" s="161" t="s">
        <v>84</v>
      </c>
      <c r="AY324" s="18" t="s">
        <v>130</v>
      </c>
      <c r="BE324" s="162">
        <f>IF(N324="základní",J324,0)</f>
        <v>0</v>
      </c>
      <c r="BF324" s="162">
        <f>IF(N324="snížená",J324,0)</f>
        <v>0</v>
      </c>
      <c r="BG324" s="162">
        <f>IF(N324="zákl. přenesená",J324,0)</f>
        <v>0</v>
      </c>
      <c r="BH324" s="162">
        <f>IF(N324="sníž. přenesená",J324,0)</f>
        <v>0</v>
      </c>
      <c r="BI324" s="162">
        <f>IF(N324="nulová",J324,0)</f>
        <v>0</v>
      </c>
      <c r="BJ324" s="18" t="s">
        <v>32</v>
      </c>
      <c r="BK324" s="162">
        <f>ROUND(I324*H324,2)</f>
        <v>0</v>
      </c>
      <c r="BL324" s="18" t="s">
        <v>137</v>
      </c>
      <c r="BM324" s="161" t="s">
        <v>378</v>
      </c>
    </row>
    <row r="325" spans="2:51" s="13" customFormat="1" ht="12">
      <c r="B325" s="163"/>
      <c r="D325" s="164" t="s">
        <v>139</v>
      </c>
      <c r="E325" s="165" t="s">
        <v>1</v>
      </c>
      <c r="F325" s="166" t="s">
        <v>351</v>
      </c>
      <c r="H325" s="165" t="s">
        <v>1</v>
      </c>
      <c r="I325" s="167"/>
      <c r="L325" s="163"/>
      <c r="M325" s="168"/>
      <c r="N325" s="169"/>
      <c r="O325" s="169"/>
      <c r="P325" s="169"/>
      <c r="Q325" s="169"/>
      <c r="R325" s="169"/>
      <c r="S325" s="169"/>
      <c r="T325" s="170"/>
      <c r="AT325" s="165" t="s">
        <v>139</v>
      </c>
      <c r="AU325" s="165" t="s">
        <v>84</v>
      </c>
      <c r="AV325" s="13" t="s">
        <v>32</v>
      </c>
      <c r="AW325" s="13" t="s">
        <v>31</v>
      </c>
      <c r="AX325" s="13" t="s">
        <v>76</v>
      </c>
      <c r="AY325" s="165" t="s">
        <v>130</v>
      </c>
    </row>
    <row r="326" spans="2:51" s="14" customFormat="1" ht="12">
      <c r="B326" s="171"/>
      <c r="D326" s="164" t="s">
        <v>139</v>
      </c>
      <c r="E326" s="172" t="s">
        <v>1</v>
      </c>
      <c r="F326" s="173" t="s">
        <v>371</v>
      </c>
      <c r="H326" s="174">
        <v>4.69</v>
      </c>
      <c r="I326" s="175"/>
      <c r="L326" s="171"/>
      <c r="M326" s="176"/>
      <c r="N326" s="177"/>
      <c r="O326" s="177"/>
      <c r="P326" s="177"/>
      <c r="Q326" s="177"/>
      <c r="R326" s="177"/>
      <c r="S326" s="177"/>
      <c r="T326" s="178"/>
      <c r="AT326" s="172" t="s">
        <v>139</v>
      </c>
      <c r="AU326" s="172" t="s">
        <v>84</v>
      </c>
      <c r="AV326" s="14" t="s">
        <v>84</v>
      </c>
      <c r="AW326" s="14" t="s">
        <v>31</v>
      </c>
      <c r="AX326" s="14" t="s">
        <v>76</v>
      </c>
      <c r="AY326" s="172" t="s">
        <v>130</v>
      </c>
    </row>
    <row r="327" spans="2:51" s="16" customFormat="1" ht="12">
      <c r="B327" s="187"/>
      <c r="D327" s="164" t="s">
        <v>139</v>
      </c>
      <c r="E327" s="188" t="s">
        <v>1</v>
      </c>
      <c r="F327" s="189" t="s">
        <v>165</v>
      </c>
      <c r="H327" s="190">
        <v>4.69</v>
      </c>
      <c r="I327" s="191"/>
      <c r="L327" s="187"/>
      <c r="M327" s="192"/>
      <c r="N327" s="193"/>
      <c r="O327" s="193"/>
      <c r="P327" s="193"/>
      <c r="Q327" s="193"/>
      <c r="R327" s="193"/>
      <c r="S327" s="193"/>
      <c r="T327" s="194"/>
      <c r="AT327" s="188" t="s">
        <v>139</v>
      </c>
      <c r="AU327" s="188" t="s">
        <v>84</v>
      </c>
      <c r="AV327" s="16" t="s">
        <v>148</v>
      </c>
      <c r="AW327" s="16" t="s">
        <v>31</v>
      </c>
      <c r="AX327" s="16" t="s">
        <v>76</v>
      </c>
      <c r="AY327" s="188" t="s">
        <v>130</v>
      </c>
    </row>
    <row r="328" spans="2:51" s="14" customFormat="1" ht="12">
      <c r="B328" s="171"/>
      <c r="D328" s="164" t="s">
        <v>139</v>
      </c>
      <c r="E328" s="172" t="s">
        <v>1</v>
      </c>
      <c r="F328" s="173" t="s">
        <v>379</v>
      </c>
      <c r="H328" s="174">
        <v>766.652</v>
      </c>
      <c r="I328" s="175"/>
      <c r="L328" s="171"/>
      <c r="M328" s="176"/>
      <c r="N328" s="177"/>
      <c r="O328" s="177"/>
      <c r="P328" s="177"/>
      <c r="Q328" s="177"/>
      <c r="R328" s="177"/>
      <c r="S328" s="177"/>
      <c r="T328" s="178"/>
      <c r="AT328" s="172" t="s">
        <v>139</v>
      </c>
      <c r="AU328" s="172" t="s">
        <v>84</v>
      </c>
      <c r="AV328" s="14" t="s">
        <v>84</v>
      </c>
      <c r="AW328" s="14" t="s">
        <v>31</v>
      </c>
      <c r="AX328" s="14" t="s">
        <v>76</v>
      </c>
      <c r="AY328" s="172" t="s">
        <v>130</v>
      </c>
    </row>
    <row r="329" spans="2:51" s="14" customFormat="1" ht="12">
      <c r="B329" s="171"/>
      <c r="D329" s="164" t="s">
        <v>139</v>
      </c>
      <c r="E329" s="172" t="s">
        <v>1</v>
      </c>
      <c r="F329" s="173" t="s">
        <v>380</v>
      </c>
      <c r="H329" s="174">
        <v>328.565</v>
      </c>
      <c r="I329" s="175"/>
      <c r="L329" s="171"/>
      <c r="M329" s="176"/>
      <c r="N329" s="177"/>
      <c r="O329" s="177"/>
      <c r="P329" s="177"/>
      <c r="Q329" s="177"/>
      <c r="R329" s="177"/>
      <c r="S329" s="177"/>
      <c r="T329" s="178"/>
      <c r="AT329" s="172" t="s">
        <v>139</v>
      </c>
      <c r="AU329" s="172" t="s">
        <v>84</v>
      </c>
      <c r="AV329" s="14" t="s">
        <v>84</v>
      </c>
      <c r="AW329" s="14" t="s">
        <v>31</v>
      </c>
      <c r="AX329" s="14" t="s">
        <v>76</v>
      </c>
      <c r="AY329" s="172" t="s">
        <v>130</v>
      </c>
    </row>
    <row r="330" spans="2:51" s="16" customFormat="1" ht="12">
      <c r="B330" s="187"/>
      <c r="D330" s="164" t="s">
        <v>139</v>
      </c>
      <c r="E330" s="188" t="s">
        <v>1</v>
      </c>
      <c r="F330" s="189" t="s">
        <v>165</v>
      </c>
      <c r="H330" s="190">
        <v>1095.217</v>
      </c>
      <c r="I330" s="191"/>
      <c r="L330" s="187"/>
      <c r="M330" s="192"/>
      <c r="N330" s="193"/>
      <c r="O330" s="193"/>
      <c r="P330" s="193"/>
      <c r="Q330" s="193"/>
      <c r="R330" s="193"/>
      <c r="S330" s="193"/>
      <c r="T330" s="194"/>
      <c r="AT330" s="188" t="s">
        <v>139</v>
      </c>
      <c r="AU330" s="188" t="s">
        <v>84</v>
      </c>
      <c r="AV330" s="16" t="s">
        <v>148</v>
      </c>
      <c r="AW330" s="16" t="s">
        <v>31</v>
      </c>
      <c r="AX330" s="16" t="s">
        <v>76</v>
      </c>
      <c r="AY330" s="188" t="s">
        <v>130</v>
      </c>
    </row>
    <row r="331" spans="2:51" s="15" customFormat="1" ht="12">
      <c r="B331" s="179"/>
      <c r="D331" s="164" t="s">
        <v>139</v>
      </c>
      <c r="E331" s="180" t="s">
        <v>1</v>
      </c>
      <c r="F331" s="181" t="s">
        <v>144</v>
      </c>
      <c r="H331" s="182">
        <v>1099.907</v>
      </c>
      <c r="I331" s="183"/>
      <c r="L331" s="179"/>
      <c r="M331" s="184"/>
      <c r="N331" s="185"/>
      <c r="O331" s="185"/>
      <c r="P331" s="185"/>
      <c r="Q331" s="185"/>
      <c r="R331" s="185"/>
      <c r="S331" s="185"/>
      <c r="T331" s="186"/>
      <c r="AT331" s="180" t="s">
        <v>139</v>
      </c>
      <c r="AU331" s="180" t="s">
        <v>84</v>
      </c>
      <c r="AV331" s="15" t="s">
        <v>137</v>
      </c>
      <c r="AW331" s="15" t="s">
        <v>31</v>
      </c>
      <c r="AX331" s="15" t="s">
        <v>32</v>
      </c>
      <c r="AY331" s="180" t="s">
        <v>130</v>
      </c>
    </row>
    <row r="332" spans="1:65" s="2" customFormat="1" ht="16.5" customHeight="1">
      <c r="A332" s="33"/>
      <c r="B332" s="149"/>
      <c r="C332" s="150" t="s">
        <v>381</v>
      </c>
      <c r="D332" s="150" t="s">
        <v>132</v>
      </c>
      <c r="E332" s="151" t="s">
        <v>382</v>
      </c>
      <c r="F332" s="152" t="s">
        <v>383</v>
      </c>
      <c r="G332" s="153" t="s">
        <v>287</v>
      </c>
      <c r="H332" s="154">
        <v>1338.601</v>
      </c>
      <c r="I332" s="155"/>
      <c r="J332" s="156">
        <f>ROUND(I332*H332,2)</f>
        <v>0</v>
      </c>
      <c r="K332" s="152" t="s">
        <v>1</v>
      </c>
      <c r="L332" s="34"/>
      <c r="M332" s="157" t="s">
        <v>1</v>
      </c>
      <c r="N332" s="158" t="s">
        <v>41</v>
      </c>
      <c r="O332" s="59"/>
      <c r="P332" s="159">
        <f>O332*H332</f>
        <v>0</v>
      </c>
      <c r="Q332" s="159">
        <v>0</v>
      </c>
      <c r="R332" s="159">
        <f>Q332*H332</f>
        <v>0</v>
      </c>
      <c r="S332" s="159">
        <v>0</v>
      </c>
      <c r="T332" s="160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1" t="s">
        <v>137</v>
      </c>
      <c r="AT332" s="161" t="s">
        <v>132</v>
      </c>
      <c r="AU332" s="161" t="s">
        <v>84</v>
      </c>
      <c r="AY332" s="18" t="s">
        <v>130</v>
      </c>
      <c r="BE332" s="162">
        <f>IF(N332="základní",J332,0)</f>
        <v>0</v>
      </c>
      <c r="BF332" s="162">
        <f>IF(N332="snížená",J332,0)</f>
        <v>0</v>
      </c>
      <c r="BG332" s="162">
        <f>IF(N332="zákl. přenesená",J332,0)</f>
        <v>0</v>
      </c>
      <c r="BH332" s="162">
        <f>IF(N332="sníž. přenesená",J332,0)</f>
        <v>0</v>
      </c>
      <c r="BI332" s="162">
        <f>IF(N332="nulová",J332,0)</f>
        <v>0</v>
      </c>
      <c r="BJ332" s="18" t="s">
        <v>32</v>
      </c>
      <c r="BK332" s="162">
        <f>ROUND(I332*H332,2)</f>
        <v>0</v>
      </c>
      <c r="BL332" s="18" t="s">
        <v>137</v>
      </c>
      <c r="BM332" s="161" t="s">
        <v>384</v>
      </c>
    </row>
    <row r="333" spans="2:51" s="14" customFormat="1" ht="12">
      <c r="B333" s="171"/>
      <c r="D333" s="164" t="s">
        <v>139</v>
      </c>
      <c r="E333" s="172" t="s">
        <v>1</v>
      </c>
      <c r="F333" s="173" t="s">
        <v>385</v>
      </c>
      <c r="H333" s="174">
        <v>85.184</v>
      </c>
      <c r="I333" s="175"/>
      <c r="L333" s="171"/>
      <c r="M333" s="176"/>
      <c r="N333" s="177"/>
      <c r="O333" s="177"/>
      <c r="P333" s="177"/>
      <c r="Q333" s="177"/>
      <c r="R333" s="177"/>
      <c r="S333" s="177"/>
      <c r="T333" s="178"/>
      <c r="AT333" s="172" t="s">
        <v>139</v>
      </c>
      <c r="AU333" s="172" t="s">
        <v>84</v>
      </c>
      <c r="AV333" s="14" t="s">
        <v>84</v>
      </c>
      <c r="AW333" s="14" t="s">
        <v>31</v>
      </c>
      <c r="AX333" s="14" t="s">
        <v>76</v>
      </c>
      <c r="AY333" s="172" t="s">
        <v>130</v>
      </c>
    </row>
    <row r="334" spans="2:51" s="14" customFormat="1" ht="12">
      <c r="B334" s="171"/>
      <c r="D334" s="164" t="s">
        <v>139</v>
      </c>
      <c r="E334" s="172" t="s">
        <v>1</v>
      </c>
      <c r="F334" s="173" t="s">
        <v>386</v>
      </c>
      <c r="H334" s="174">
        <v>766.653</v>
      </c>
      <c r="I334" s="175"/>
      <c r="L334" s="171"/>
      <c r="M334" s="176"/>
      <c r="N334" s="177"/>
      <c r="O334" s="177"/>
      <c r="P334" s="177"/>
      <c r="Q334" s="177"/>
      <c r="R334" s="177"/>
      <c r="S334" s="177"/>
      <c r="T334" s="178"/>
      <c r="AT334" s="172" t="s">
        <v>139</v>
      </c>
      <c r="AU334" s="172" t="s">
        <v>84</v>
      </c>
      <c r="AV334" s="14" t="s">
        <v>84</v>
      </c>
      <c r="AW334" s="14" t="s">
        <v>31</v>
      </c>
      <c r="AX334" s="14" t="s">
        <v>76</v>
      </c>
      <c r="AY334" s="172" t="s">
        <v>130</v>
      </c>
    </row>
    <row r="335" spans="2:51" s="14" customFormat="1" ht="12">
      <c r="B335" s="171"/>
      <c r="D335" s="164" t="s">
        <v>139</v>
      </c>
      <c r="E335" s="172" t="s">
        <v>1</v>
      </c>
      <c r="F335" s="173" t="s">
        <v>387</v>
      </c>
      <c r="H335" s="174">
        <v>486.764</v>
      </c>
      <c r="I335" s="175"/>
      <c r="L335" s="171"/>
      <c r="M335" s="176"/>
      <c r="N335" s="177"/>
      <c r="O335" s="177"/>
      <c r="P335" s="177"/>
      <c r="Q335" s="177"/>
      <c r="R335" s="177"/>
      <c r="S335" s="177"/>
      <c r="T335" s="178"/>
      <c r="AT335" s="172" t="s">
        <v>139</v>
      </c>
      <c r="AU335" s="172" t="s">
        <v>84</v>
      </c>
      <c r="AV335" s="14" t="s">
        <v>84</v>
      </c>
      <c r="AW335" s="14" t="s">
        <v>31</v>
      </c>
      <c r="AX335" s="14" t="s">
        <v>76</v>
      </c>
      <c r="AY335" s="172" t="s">
        <v>130</v>
      </c>
    </row>
    <row r="336" spans="2:51" s="15" customFormat="1" ht="12">
      <c r="B336" s="179"/>
      <c r="D336" s="164" t="s">
        <v>139</v>
      </c>
      <c r="E336" s="180" t="s">
        <v>1</v>
      </c>
      <c r="F336" s="181" t="s">
        <v>144</v>
      </c>
      <c r="H336" s="182">
        <v>1338.601</v>
      </c>
      <c r="I336" s="183"/>
      <c r="L336" s="179"/>
      <c r="M336" s="184"/>
      <c r="N336" s="185"/>
      <c r="O336" s="185"/>
      <c r="P336" s="185"/>
      <c r="Q336" s="185"/>
      <c r="R336" s="185"/>
      <c r="S336" s="185"/>
      <c r="T336" s="186"/>
      <c r="AT336" s="180" t="s">
        <v>139</v>
      </c>
      <c r="AU336" s="180" t="s">
        <v>84</v>
      </c>
      <c r="AV336" s="15" t="s">
        <v>137</v>
      </c>
      <c r="AW336" s="15" t="s">
        <v>31</v>
      </c>
      <c r="AX336" s="15" t="s">
        <v>32</v>
      </c>
      <c r="AY336" s="180" t="s">
        <v>130</v>
      </c>
    </row>
    <row r="337" spans="1:65" s="2" customFormat="1" ht="16.5" customHeight="1">
      <c r="A337" s="33"/>
      <c r="B337" s="149"/>
      <c r="C337" s="150" t="s">
        <v>388</v>
      </c>
      <c r="D337" s="150" t="s">
        <v>132</v>
      </c>
      <c r="E337" s="151" t="s">
        <v>389</v>
      </c>
      <c r="F337" s="152" t="s">
        <v>390</v>
      </c>
      <c r="G337" s="153" t="s">
        <v>287</v>
      </c>
      <c r="H337" s="154">
        <v>1927.911</v>
      </c>
      <c r="I337" s="155"/>
      <c r="J337" s="156">
        <f>ROUND(I337*H337,2)</f>
        <v>0</v>
      </c>
      <c r="K337" s="152" t="s">
        <v>136</v>
      </c>
      <c r="L337" s="34"/>
      <c r="M337" s="157" t="s">
        <v>1</v>
      </c>
      <c r="N337" s="158" t="s">
        <v>41</v>
      </c>
      <c r="O337" s="59"/>
      <c r="P337" s="159">
        <f>O337*H337</f>
        <v>0</v>
      </c>
      <c r="Q337" s="159">
        <v>0</v>
      </c>
      <c r="R337" s="159">
        <f>Q337*H337</f>
        <v>0</v>
      </c>
      <c r="S337" s="159">
        <v>0</v>
      </c>
      <c r="T337" s="160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1" t="s">
        <v>137</v>
      </c>
      <c r="AT337" s="161" t="s">
        <v>132</v>
      </c>
      <c r="AU337" s="161" t="s">
        <v>84</v>
      </c>
      <c r="AY337" s="18" t="s">
        <v>130</v>
      </c>
      <c r="BE337" s="162">
        <f>IF(N337="základní",J337,0)</f>
        <v>0</v>
      </c>
      <c r="BF337" s="162">
        <f>IF(N337="snížená",J337,0)</f>
        <v>0</v>
      </c>
      <c r="BG337" s="162">
        <f>IF(N337="zákl. přenesená",J337,0)</f>
        <v>0</v>
      </c>
      <c r="BH337" s="162">
        <f>IF(N337="sníž. přenesená",J337,0)</f>
        <v>0</v>
      </c>
      <c r="BI337" s="162">
        <f>IF(N337="nulová",J337,0)</f>
        <v>0</v>
      </c>
      <c r="BJ337" s="18" t="s">
        <v>32</v>
      </c>
      <c r="BK337" s="162">
        <f>ROUND(I337*H337,2)</f>
        <v>0</v>
      </c>
      <c r="BL337" s="18" t="s">
        <v>137</v>
      </c>
      <c r="BM337" s="161" t="s">
        <v>391</v>
      </c>
    </row>
    <row r="338" spans="2:51" s="13" customFormat="1" ht="12">
      <c r="B338" s="163"/>
      <c r="D338" s="164" t="s">
        <v>139</v>
      </c>
      <c r="E338" s="165" t="s">
        <v>1</v>
      </c>
      <c r="F338" s="166" t="s">
        <v>392</v>
      </c>
      <c r="H338" s="165" t="s">
        <v>1</v>
      </c>
      <c r="I338" s="167"/>
      <c r="L338" s="163"/>
      <c r="M338" s="168"/>
      <c r="N338" s="169"/>
      <c r="O338" s="169"/>
      <c r="P338" s="169"/>
      <c r="Q338" s="169"/>
      <c r="R338" s="169"/>
      <c r="S338" s="169"/>
      <c r="T338" s="170"/>
      <c r="AT338" s="165" t="s">
        <v>139</v>
      </c>
      <c r="AU338" s="165" t="s">
        <v>84</v>
      </c>
      <c r="AV338" s="13" t="s">
        <v>32</v>
      </c>
      <c r="AW338" s="13" t="s">
        <v>31</v>
      </c>
      <c r="AX338" s="13" t="s">
        <v>76</v>
      </c>
      <c r="AY338" s="165" t="s">
        <v>130</v>
      </c>
    </row>
    <row r="339" spans="2:51" s="14" customFormat="1" ht="12">
      <c r="B339" s="171"/>
      <c r="D339" s="164" t="s">
        <v>139</v>
      </c>
      <c r="E339" s="172" t="s">
        <v>1</v>
      </c>
      <c r="F339" s="173" t="s">
        <v>393</v>
      </c>
      <c r="H339" s="174">
        <v>2433.818</v>
      </c>
      <c r="I339" s="175"/>
      <c r="L339" s="171"/>
      <c r="M339" s="176"/>
      <c r="N339" s="177"/>
      <c r="O339" s="177"/>
      <c r="P339" s="177"/>
      <c r="Q339" s="177"/>
      <c r="R339" s="177"/>
      <c r="S339" s="177"/>
      <c r="T339" s="178"/>
      <c r="AT339" s="172" t="s">
        <v>139</v>
      </c>
      <c r="AU339" s="172" t="s">
        <v>84</v>
      </c>
      <c r="AV339" s="14" t="s">
        <v>84</v>
      </c>
      <c r="AW339" s="14" t="s">
        <v>31</v>
      </c>
      <c r="AX339" s="14" t="s">
        <v>76</v>
      </c>
      <c r="AY339" s="172" t="s">
        <v>130</v>
      </c>
    </row>
    <row r="340" spans="2:51" s="13" customFormat="1" ht="12">
      <c r="B340" s="163"/>
      <c r="D340" s="164" t="s">
        <v>139</v>
      </c>
      <c r="E340" s="165" t="s">
        <v>1</v>
      </c>
      <c r="F340" s="166" t="s">
        <v>394</v>
      </c>
      <c r="H340" s="165" t="s">
        <v>1</v>
      </c>
      <c r="I340" s="167"/>
      <c r="L340" s="163"/>
      <c r="M340" s="168"/>
      <c r="N340" s="169"/>
      <c r="O340" s="169"/>
      <c r="P340" s="169"/>
      <c r="Q340" s="169"/>
      <c r="R340" s="169"/>
      <c r="S340" s="169"/>
      <c r="T340" s="170"/>
      <c r="AT340" s="165" t="s">
        <v>139</v>
      </c>
      <c r="AU340" s="165" t="s">
        <v>84</v>
      </c>
      <c r="AV340" s="13" t="s">
        <v>32</v>
      </c>
      <c r="AW340" s="13" t="s">
        <v>31</v>
      </c>
      <c r="AX340" s="13" t="s">
        <v>76</v>
      </c>
      <c r="AY340" s="165" t="s">
        <v>130</v>
      </c>
    </row>
    <row r="341" spans="2:51" s="14" customFormat="1" ht="12">
      <c r="B341" s="171"/>
      <c r="D341" s="164" t="s">
        <v>139</v>
      </c>
      <c r="E341" s="172" t="s">
        <v>1</v>
      </c>
      <c r="F341" s="173" t="s">
        <v>395</v>
      </c>
      <c r="H341" s="174">
        <v>-841.055</v>
      </c>
      <c r="I341" s="175"/>
      <c r="L341" s="171"/>
      <c r="M341" s="176"/>
      <c r="N341" s="177"/>
      <c r="O341" s="177"/>
      <c r="P341" s="177"/>
      <c r="Q341" s="177"/>
      <c r="R341" s="177"/>
      <c r="S341" s="177"/>
      <c r="T341" s="178"/>
      <c r="AT341" s="172" t="s">
        <v>139</v>
      </c>
      <c r="AU341" s="172" t="s">
        <v>84</v>
      </c>
      <c r="AV341" s="14" t="s">
        <v>84</v>
      </c>
      <c r="AW341" s="14" t="s">
        <v>31</v>
      </c>
      <c r="AX341" s="14" t="s">
        <v>76</v>
      </c>
      <c r="AY341" s="172" t="s">
        <v>130</v>
      </c>
    </row>
    <row r="342" spans="2:51" s="13" customFormat="1" ht="12">
      <c r="B342" s="163"/>
      <c r="D342" s="164" t="s">
        <v>139</v>
      </c>
      <c r="E342" s="165" t="s">
        <v>1</v>
      </c>
      <c r="F342" s="166" t="s">
        <v>396</v>
      </c>
      <c r="H342" s="165" t="s">
        <v>1</v>
      </c>
      <c r="I342" s="167"/>
      <c r="L342" s="163"/>
      <c r="M342" s="168"/>
      <c r="N342" s="169"/>
      <c r="O342" s="169"/>
      <c r="P342" s="169"/>
      <c r="Q342" s="169"/>
      <c r="R342" s="169"/>
      <c r="S342" s="169"/>
      <c r="T342" s="170"/>
      <c r="AT342" s="165" t="s">
        <v>139</v>
      </c>
      <c r="AU342" s="165" t="s">
        <v>84</v>
      </c>
      <c r="AV342" s="13" t="s">
        <v>32</v>
      </c>
      <c r="AW342" s="13" t="s">
        <v>31</v>
      </c>
      <c r="AX342" s="13" t="s">
        <v>76</v>
      </c>
      <c r="AY342" s="165" t="s">
        <v>130</v>
      </c>
    </row>
    <row r="343" spans="2:51" s="14" customFormat="1" ht="12">
      <c r="B343" s="171"/>
      <c r="D343" s="164" t="s">
        <v>139</v>
      </c>
      <c r="E343" s="172" t="s">
        <v>1</v>
      </c>
      <c r="F343" s="173" t="s">
        <v>397</v>
      </c>
      <c r="H343" s="174">
        <v>-216.832</v>
      </c>
      <c r="I343" s="175"/>
      <c r="L343" s="171"/>
      <c r="M343" s="176"/>
      <c r="N343" s="177"/>
      <c r="O343" s="177"/>
      <c r="P343" s="177"/>
      <c r="Q343" s="177"/>
      <c r="R343" s="177"/>
      <c r="S343" s="177"/>
      <c r="T343" s="178"/>
      <c r="AT343" s="172" t="s">
        <v>139</v>
      </c>
      <c r="AU343" s="172" t="s">
        <v>84</v>
      </c>
      <c r="AV343" s="14" t="s">
        <v>84</v>
      </c>
      <c r="AW343" s="14" t="s">
        <v>31</v>
      </c>
      <c r="AX343" s="14" t="s">
        <v>76</v>
      </c>
      <c r="AY343" s="172" t="s">
        <v>130</v>
      </c>
    </row>
    <row r="344" spans="2:51" s="13" customFormat="1" ht="12">
      <c r="B344" s="163"/>
      <c r="D344" s="164" t="s">
        <v>139</v>
      </c>
      <c r="E344" s="165" t="s">
        <v>1</v>
      </c>
      <c r="F344" s="166" t="s">
        <v>398</v>
      </c>
      <c r="H344" s="165" t="s">
        <v>1</v>
      </c>
      <c r="I344" s="167"/>
      <c r="L344" s="163"/>
      <c r="M344" s="168"/>
      <c r="N344" s="169"/>
      <c r="O344" s="169"/>
      <c r="P344" s="169"/>
      <c r="Q344" s="169"/>
      <c r="R344" s="169"/>
      <c r="S344" s="169"/>
      <c r="T344" s="170"/>
      <c r="AT344" s="165" t="s">
        <v>139</v>
      </c>
      <c r="AU344" s="165" t="s">
        <v>84</v>
      </c>
      <c r="AV344" s="13" t="s">
        <v>32</v>
      </c>
      <c r="AW344" s="13" t="s">
        <v>31</v>
      </c>
      <c r="AX344" s="13" t="s">
        <v>76</v>
      </c>
      <c r="AY344" s="165" t="s">
        <v>130</v>
      </c>
    </row>
    <row r="345" spans="2:51" s="14" customFormat="1" ht="12">
      <c r="B345" s="171"/>
      <c r="D345" s="164" t="s">
        <v>139</v>
      </c>
      <c r="E345" s="172" t="s">
        <v>1</v>
      </c>
      <c r="F345" s="173" t="s">
        <v>399</v>
      </c>
      <c r="H345" s="174">
        <v>-20.999</v>
      </c>
      <c r="I345" s="175"/>
      <c r="L345" s="171"/>
      <c r="M345" s="176"/>
      <c r="N345" s="177"/>
      <c r="O345" s="177"/>
      <c r="P345" s="177"/>
      <c r="Q345" s="177"/>
      <c r="R345" s="177"/>
      <c r="S345" s="177"/>
      <c r="T345" s="178"/>
      <c r="AT345" s="172" t="s">
        <v>139</v>
      </c>
      <c r="AU345" s="172" t="s">
        <v>84</v>
      </c>
      <c r="AV345" s="14" t="s">
        <v>84</v>
      </c>
      <c r="AW345" s="14" t="s">
        <v>31</v>
      </c>
      <c r="AX345" s="14" t="s">
        <v>76</v>
      </c>
      <c r="AY345" s="172" t="s">
        <v>130</v>
      </c>
    </row>
    <row r="346" spans="2:51" s="13" customFormat="1" ht="12">
      <c r="B346" s="163"/>
      <c r="D346" s="164" t="s">
        <v>139</v>
      </c>
      <c r="E346" s="165" t="s">
        <v>1</v>
      </c>
      <c r="F346" s="166" t="s">
        <v>400</v>
      </c>
      <c r="H346" s="165" t="s">
        <v>1</v>
      </c>
      <c r="I346" s="167"/>
      <c r="L346" s="163"/>
      <c r="M346" s="168"/>
      <c r="N346" s="169"/>
      <c r="O346" s="169"/>
      <c r="P346" s="169"/>
      <c r="Q346" s="169"/>
      <c r="R346" s="169"/>
      <c r="S346" s="169"/>
      <c r="T346" s="170"/>
      <c r="AT346" s="165" t="s">
        <v>139</v>
      </c>
      <c r="AU346" s="165" t="s">
        <v>84</v>
      </c>
      <c r="AV346" s="13" t="s">
        <v>32</v>
      </c>
      <c r="AW346" s="13" t="s">
        <v>31</v>
      </c>
      <c r="AX346" s="13" t="s">
        <v>76</v>
      </c>
      <c r="AY346" s="165" t="s">
        <v>130</v>
      </c>
    </row>
    <row r="347" spans="2:51" s="14" customFormat="1" ht="12">
      <c r="B347" s="171"/>
      <c r="D347" s="164" t="s">
        <v>139</v>
      </c>
      <c r="E347" s="172" t="s">
        <v>1</v>
      </c>
      <c r="F347" s="173" t="s">
        <v>401</v>
      </c>
      <c r="H347" s="174">
        <v>544.142</v>
      </c>
      <c r="I347" s="175"/>
      <c r="L347" s="171"/>
      <c r="M347" s="176"/>
      <c r="N347" s="177"/>
      <c r="O347" s="177"/>
      <c r="P347" s="177"/>
      <c r="Q347" s="177"/>
      <c r="R347" s="177"/>
      <c r="S347" s="177"/>
      <c r="T347" s="178"/>
      <c r="AT347" s="172" t="s">
        <v>139</v>
      </c>
      <c r="AU347" s="172" t="s">
        <v>84</v>
      </c>
      <c r="AV347" s="14" t="s">
        <v>84</v>
      </c>
      <c r="AW347" s="14" t="s">
        <v>31</v>
      </c>
      <c r="AX347" s="14" t="s">
        <v>76</v>
      </c>
      <c r="AY347" s="172" t="s">
        <v>130</v>
      </c>
    </row>
    <row r="348" spans="2:51" s="13" customFormat="1" ht="12">
      <c r="B348" s="163"/>
      <c r="D348" s="164" t="s">
        <v>139</v>
      </c>
      <c r="E348" s="165" t="s">
        <v>1</v>
      </c>
      <c r="F348" s="166" t="s">
        <v>402</v>
      </c>
      <c r="H348" s="165" t="s">
        <v>1</v>
      </c>
      <c r="I348" s="167"/>
      <c r="L348" s="163"/>
      <c r="M348" s="168"/>
      <c r="N348" s="169"/>
      <c r="O348" s="169"/>
      <c r="P348" s="169"/>
      <c r="Q348" s="169"/>
      <c r="R348" s="169"/>
      <c r="S348" s="169"/>
      <c r="T348" s="170"/>
      <c r="AT348" s="165" t="s">
        <v>139</v>
      </c>
      <c r="AU348" s="165" t="s">
        <v>84</v>
      </c>
      <c r="AV348" s="13" t="s">
        <v>32</v>
      </c>
      <c r="AW348" s="13" t="s">
        <v>31</v>
      </c>
      <c r="AX348" s="13" t="s">
        <v>76</v>
      </c>
      <c r="AY348" s="165" t="s">
        <v>130</v>
      </c>
    </row>
    <row r="349" spans="2:51" s="14" customFormat="1" ht="12">
      <c r="B349" s="171"/>
      <c r="D349" s="164" t="s">
        <v>139</v>
      </c>
      <c r="E349" s="172" t="s">
        <v>1</v>
      </c>
      <c r="F349" s="173" t="s">
        <v>403</v>
      </c>
      <c r="H349" s="174">
        <v>28.837</v>
      </c>
      <c r="I349" s="175"/>
      <c r="L349" s="171"/>
      <c r="M349" s="176"/>
      <c r="N349" s="177"/>
      <c r="O349" s="177"/>
      <c r="P349" s="177"/>
      <c r="Q349" s="177"/>
      <c r="R349" s="177"/>
      <c r="S349" s="177"/>
      <c r="T349" s="178"/>
      <c r="AT349" s="172" t="s">
        <v>139</v>
      </c>
      <c r="AU349" s="172" t="s">
        <v>84</v>
      </c>
      <c r="AV349" s="14" t="s">
        <v>84</v>
      </c>
      <c r="AW349" s="14" t="s">
        <v>31</v>
      </c>
      <c r="AX349" s="14" t="s">
        <v>76</v>
      </c>
      <c r="AY349" s="172" t="s">
        <v>130</v>
      </c>
    </row>
    <row r="350" spans="2:51" s="15" customFormat="1" ht="12">
      <c r="B350" s="179"/>
      <c r="D350" s="164" t="s">
        <v>139</v>
      </c>
      <c r="E350" s="180" t="s">
        <v>1</v>
      </c>
      <c r="F350" s="181" t="s">
        <v>144</v>
      </c>
      <c r="H350" s="182">
        <v>1927.911</v>
      </c>
      <c r="I350" s="183"/>
      <c r="L350" s="179"/>
      <c r="M350" s="184"/>
      <c r="N350" s="185"/>
      <c r="O350" s="185"/>
      <c r="P350" s="185"/>
      <c r="Q350" s="185"/>
      <c r="R350" s="185"/>
      <c r="S350" s="185"/>
      <c r="T350" s="186"/>
      <c r="AT350" s="180" t="s">
        <v>139</v>
      </c>
      <c r="AU350" s="180" t="s">
        <v>84</v>
      </c>
      <c r="AV350" s="15" t="s">
        <v>137</v>
      </c>
      <c r="AW350" s="15" t="s">
        <v>31</v>
      </c>
      <c r="AX350" s="15" t="s">
        <v>32</v>
      </c>
      <c r="AY350" s="180" t="s">
        <v>130</v>
      </c>
    </row>
    <row r="351" spans="1:65" s="2" customFormat="1" ht="16.5" customHeight="1">
      <c r="A351" s="33"/>
      <c r="B351" s="149"/>
      <c r="C351" s="195" t="s">
        <v>404</v>
      </c>
      <c r="D351" s="195" t="s">
        <v>268</v>
      </c>
      <c r="E351" s="196" t="s">
        <v>405</v>
      </c>
      <c r="F351" s="197" t="s">
        <v>406</v>
      </c>
      <c r="G351" s="198" t="s">
        <v>407</v>
      </c>
      <c r="H351" s="199">
        <v>8344.51</v>
      </c>
      <c r="I351" s="200"/>
      <c r="J351" s="201">
        <f>ROUND(I351*H351,2)</f>
        <v>0</v>
      </c>
      <c r="K351" s="197" t="s">
        <v>1</v>
      </c>
      <c r="L351" s="202"/>
      <c r="M351" s="203" t="s">
        <v>1</v>
      </c>
      <c r="N351" s="204" t="s">
        <v>41</v>
      </c>
      <c r="O351" s="59"/>
      <c r="P351" s="159">
        <f>O351*H351</f>
        <v>0</v>
      </c>
      <c r="Q351" s="159">
        <v>0</v>
      </c>
      <c r="R351" s="159">
        <f>Q351*H351</f>
        <v>0</v>
      </c>
      <c r="S351" s="159">
        <v>0</v>
      </c>
      <c r="T351" s="160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61" t="s">
        <v>184</v>
      </c>
      <c r="AT351" s="161" t="s">
        <v>268</v>
      </c>
      <c r="AU351" s="161" t="s">
        <v>84</v>
      </c>
      <c r="AY351" s="18" t="s">
        <v>130</v>
      </c>
      <c r="BE351" s="162">
        <f>IF(N351="základní",J351,0)</f>
        <v>0</v>
      </c>
      <c r="BF351" s="162">
        <f>IF(N351="snížená",J351,0)</f>
        <v>0</v>
      </c>
      <c r="BG351" s="162">
        <f>IF(N351="zákl. přenesená",J351,0)</f>
        <v>0</v>
      </c>
      <c r="BH351" s="162">
        <f>IF(N351="sníž. přenesená",J351,0)</f>
        <v>0</v>
      </c>
      <c r="BI351" s="162">
        <f>IF(N351="nulová",J351,0)</f>
        <v>0</v>
      </c>
      <c r="BJ351" s="18" t="s">
        <v>32</v>
      </c>
      <c r="BK351" s="162">
        <f>ROUND(I351*H351,2)</f>
        <v>0</v>
      </c>
      <c r="BL351" s="18" t="s">
        <v>137</v>
      </c>
      <c r="BM351" s="161" t="s">
        <v>408</v>
      </c>
    </row>
    <row r="352" spans="2:51" s="13" customFormat="1" ht="12">
      <c r="B352" s="163"/>
      <c r="D352" s="164" t="s">
        <v>139</v>
      </c>
      <c r="E352" s="165" t="s">
        <v>1</v>
      </c>
      <c r="F352" s="166" t="s">
        <v>409</v>
      </c>
      <c r="H352" s="165" t="s">
        <v>1</v>
      </c>
      <c r="I352" s="167"/>
      <c r="L352" s="163"/>
      <c r="M352" s="168"/>
      <c r="N352" s="169"/>
      <c r="O352" s="169"/>
      <c r="P352" s="169"/>
      <c r="Q352" s="169"/>
      <c r="R352" s="169"/>
      <c r="S352" s="169"/>
      <c r="T352" s="170"/>
      <c r="AT352" s="165" t="s">
        <v>139</v>
      </c>
      <c r="AU352" s="165" t="s">
        <v>84</v>
      </c>
      <c r="AV352" s="13" t="s">
        <v>32</v>
      </c>
      <c r="AW352" s="13" t="s">
        <v>31</v>
      </c>
      <c r="AX352" s="13" t="s">
        <v>76</v>
      </c>
      <c r="AY352" s="165" t="s">
        <v>130</v>
      </c>
    </row>
    <row r="353" spans="2:51" s="14" customFormat="1" ht="12">
      <c r="B353" s="171"/>
      <c r="D353" s="164" t="s">
        <v>139</v>
      </c>
      <c r="E353" s="172" t="s">
        <v>1</v>
      </c>
      <c r="F353" s="173" t="s">
        <v>410</v>
      </c>
      <c r="H353" s="174">
        <v>1927.911</v>
      </c>
      <c r="I353" s="175"/>
      <c r="L353" s="171"/>
      <c r="M353" s="176"/>
      <c r="N353" s="177"/>
      <c r="O353" s="177"/>
      <c r="P353" s="177"/>
      <c r="Q353" s="177"/>
      <c r="R353" s="177"/>
      <c r="S353" s="177"/>
      <c r="T353" s="178"/>
      <c r="AT353" s="172" t="s">
        <v>139</v>
      </c>
      <c r="AU353" s="172" t="s">
        <v>84</v>
      </c>
      <c r="AV353" s="14" t="s">
        <v>84</v>
      </c>
      <c r="AW353" s="14" t="s">
        <v>31</v>
      </c>
      <c r="AX353" s="14" t="s">
        <v>76</v>
      </c>
      <c r="AY353" s="172" t="s">
        <v>130</v>
      </c>
    </row>
    <row r="354" spans="2:51" s="13" customFormat="1" ht="12">
      <c r="B354" s="163"/>
      <c r="D354" s="164" t="s">
        <v>139</v>
      </c>
      <c r="E354" s="165" t="s">
        <v>1</v>
      </c>
      <c r="F354" s="166" t="s">
        <v>411</v>
      </c>
      <c r="H354" s="165" t="s">
        <v>1</v>
      </c>
      <c r="I354" s="167"/>
      <c r="L354" s="163"/>
      <c r="M354" s="168"/>
      <c r="N354" s="169"/>
      <c r="O354" s="169"/>
      <c r="P354" s="169"/>
      <c r="Q354" s="169"/>
      <c r="R354" s="169"/>
      <c r="S354" s="169"/>
      <c r="T354" s="170"/>
      <c r="AT354" s="165" t="s">
        <v>139</v>
      </c>
      <c r="AU354" s="165" t="s">
        <v>84</v>
      </c>
      <c r="AV354" s="13" t="s">
        <v>32</v>
      </c>
      <c r="AW354" s="13" t="s">
        <v>31</v>
      </c>
      <c r="AX354" s="13" t="s">
        <v>76</v>
      </c>
      <c r="AY354" s="165" t="s">
        <v>130</v>
      </c>
    </row>
    <row r="355" spans="2:51" s="14" customFormat="1" ht="12">
      <c r="B355" s="171"/>
      <c r="D355" s="164" t="s">
        <v>139</v>
      </c>
      <c r="E355" s="172" t="s">
        <v>1</v>
      </c>
      <c r="F355" s="173" t="s">
        <v>412</v>
      </c>
      <c r="H355" s="174">
        <v>-13.825</v>
      </c>
      <c r="I355" s="175"/>
      <c r="L355" s="171"/>
      <c r="M355" s="176"/>
      <c r="N355" s="177"/>
      <c r="O355" s="177"/>
      <c r="P355" s="177"/>
      <c r="Q355" s="177"/>
      <c r="R355" s="177"/>
      <c r="S355" s="177"/>
      <c r="T355" s="178"/>
      <c r="AT355" s="172" t="s">
        <v>139</v>
      </c>
      <c r="AU355" s="172" t="s">
        <v>84</v>
      </c>
      <c r="AV355" s="14" t="s">
        <v>84</v>
      </c>
      <c r="AW355" s="14" t="s">
        <v>31</v>
      </c>
      <c r="AX355" s="14" t="s">
        <v>76</v>
      </c>
      <c r="AY355" s="172" t="s">
        <v>130</v>
      </c>
    </row>
    <row r="356" spans="2:51" s="14" customFormat="1" ht="12">
      <c r="B356" s="171"/>
      <c r="D356" s="164" t="s">
        <v>139</v>
      </c>
      <c r="E356" s="172" t="s">
        <v>1</v>
      </c>
      <c r="F356" s="173" t="s">
        <v>413</v>
      </c>
      <c r="H356" s="174">
        <v>-2.794</v>
      </c>
      <c r="I356" s="175"/>
      <c r="L356" s="171"/>
      <c r="M356" s="176"/>
      <c r="N356" s="177"/>
      <c r="O356" s="177"/>
      <c r="P356" s="177"/>
      <c r="Q356" s="177"/>
      <c r="R356" s="177"/>
      <c r="S356" s="177"/>
      <c r="T356" s="178"/>
      <c r="AT356" s="172" t="s">
        <v>139</v>
      </c>
      <c r="AU356" s="172" t="s">
        <v>84</v>
      </c>
      <c r="AV356" s="14" t="s">
        <v>84</v>
      </c>
      <c r="AW356" s="14" t="s">
        <v>31</v>
      </c>
      <c r="AX356" s="14" t="s">
        <v>76</v>
      </c>
      <c r="AY356" s="172" t="s">
        <v>130</v>
      </c>
    </row>
    <row r="357" spans="2:51" s="15" customFormat="1" ht="12">
      <c r="B357" s="179"/>
      <c r="D357" s="164" t="s">
        <v>139</v>
      </c>
      <c r="E357" s="180" t="s">
        <v>1</v>
      </c>
      <c r="F357" s="181" t="s">
        <v>144</v>
      </c>
      <c r="H357" s="182">
        <v>1911.292</v>
      </c>
      <c r="I357" s="183"/>
      <c r="L357" s="179"/>
      <c r="M357" s="184"/>
      <c r="N357" s="185"/>
      <c r="O357" s="185"/>
      <c r="P357" s="185"/>
      <c r="Q357" s="185"/>
      <c r="R357" s="185"/>
      <c r="S357" s="185"/>
      <c r="T357" s="186"/>
      <c r="AT357" s="180" t="s">
        <v>139</v>
      </c>
      <c r="AU357" s="180" t="s">
        <v>84</v>
      </c>
      <c r="AV357" s="15" t="s">
        <v>137</v>
      </c>
      <c r="AW357" s="15" t="s">
        <v>31</v>
      </c>
      <c r="AX357" s="15" t="s">
        <v>76</v>
      </c>
      <c r="AY357" s="180" t="s">
        <v>130</v>
      </c>
    </row>
    <row r="358" spans="2:51" s="14" customFormat="1" ht="12">
      <c r="B358" s="171"/>
      <c r="D358" s="164" t="s">
        <v>139</v>
      </c>
      <c r="E358" s="172" t="s">
        <v>1</v>
      </c>
      <c r="F358" s="173" t="s">
        <v>414</v>
      </c>
      <c r="H358" s="174">
        <v>3973.576</v>
      </c>
      <c r="I358" s="175"/>
      <c r="L358" s="171"/>
      <c r="M358" s="176"/>
      <c r="N358" s="177"/>
      <c r="O358" s="177"/>
      <c r="P358" s="177"/>
      <c r="Q358" s="177"/>
      <c r="R358" s="177"/>
      <c r="S358" s="177"/>
      <c r="T358" s="178"/>
      <c r="AT358" s="172" t="s">
        <v>139</v>
      </c>
      <c r="AU358" s="172" t="s">
        <v>84</v>
      </c>
      <c r="AV358" s="14" t="s">
        <v>84</v>
      </c>
      <c r="AW358" s="14" t="s">
        <v>31</v>
      </c>
      <c r="AX358" s="14" t="s">
        <v>32</v>
      </c>
      <c r="AY358" s="172" t="s">
        <v>130</v>
      </c>
    </row>
    <row r="359" spans="2:51" s="14" customFormat="1" ht="12">
      <c r="B359" s="171"/>
      <c r="D359" s="164" t="s">
        <v>139</v>
      </c>
      <c r="F359" s="173" t="s">
        <v>415</v>
      </c>
      <c r="H359" s="174">
        <v>8344.51</v>
      </c>
      <c r="I359" s="175"/>
      <c r="L359" s="171"/>
      <c r="M359" s="176"/>
      <c r="N359" s="177"/>
      <c r="O359" s="177"/>
      <c r="P359" s="177"/>
      <c r="Q359" s="177"/>
      <c r="R359" s="177"/>
      <c r="S359" s="177"/>
      <c r="T359" s="178"/>
      <c r="AT359" s="172" t="s">
        <v>139</v>
      </c>
      <c r="AU359" s="172" t="s">
        <v>84</v>
      </c>
      <c r="AV359" s="14" t="s">
        <v>84</v>
      </c>
      <c r="AW359" s="14" t="s">
        <v>3</v>
      </c>
      <c r="AX359" s="14" t="s">
        <v>32</v>
      </c>
      <c r="AY359" s="172" t="s">
        <v>130</v>
      </c>
    </row>
    <row r="360" spans="1:65" s="2" customFormat="1" ht="16.5" customHeight="1">
      <c r="A360" s="33"/>
      <c r="B360" s="149"/>
      <c r="C360" s="195" t="s">
        <v>416</v>
      </c>
      <c r="D360" s="195" t="s">
        <v>268</v>
      </c>
      <c r="E360" s="196" t="s">
        <v>417</v>
      </c>
      <c r="F360" s="197" t="s">
        <v>418</v>
      </c>
      <c r="G360" s="198" t="s">
        <v>407</v>
      </c>
      <c r="H360" s="199">
        <v>26.59</v>
      </c>
      <c r="I360" s="200"/>
      <c r="J360" s="201">
        <f>ROUND(I360*H360,2)</f>
        <v>0</v>
      </c>
      <c r="K360" s="197" t="s">
        <v>136</v>
      </c>
      <c r="L360" s="202"/>
      <c r="M360" s="203" t="s">
        <v>1</v>
      </c>
      <c r="N360" s="204" t="s">
        <v>41</v>
      </c>
      <c r="O360" s="59"/>
      <c r="P360" s="159">
        <f>O360*H360</f>
        <v>0</v>
      </c>
      <c r="Q360" s="159">
        <v>0</v>
      </c>
      <c r="R360" s="159">
        <f>Q360*H360</f>
        <v>0</v>
      </c>
      <c r="S360" s="159">
        <v>0</v>
      </c>
      <c r="T360" s="160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1" t="s">
        <v>184</v>
      </c>
      <c r="AT360" s="161" t="s">
        <v>268</v>
      </c>
      <c r="AU360" s="161" t="s">
        <v>84</v>
      </c>
      <c r="AY360" s="18" t="s">
        <v>130</v>
      </c>
      <c r="BE360" s="162">
        <f>IF(N360="základní",J360,0)</f>
        <v>0</v>
      </c>
      <c r="BF360" s="162">
        <f>IF(N360="snížená",J360,0)</f>
        <v>0</v>
      </c>
      <c r="BG360" s="162">
        <f>IF(N360="zákl. přenesená",J360,0)</f>
        <v>0</v>
      </c>
      <c r="BH360" s="162">
        <f>IF(N360="sníž. přenesená",J360,0)</f>
        <v>0</v>
      </c>
      <c r="BI360" s="162">
        <f>IF(N360="nulová",J360,0)</f>
        <v>0</v>
      </c>
      <c r="BJ360" s="18" t="s">
        <v>32</v>
      </c>
      <c r="BK360" s="162">
        <f>ROUND(I360*H360,2)</f>
        <v>0</v>
      </c>
      <c r="BL360" s="18" t="s">
        <v>137</v>
      </c>
      <c r="BM360" s="161" t="s">
        <v>419</v>
      </c>
    </row>
    <row r="361" spans="2:51" s="13" customFormat="1" ht="12">
      <c r="B361" s="163"/>
      <c r="D361" s="164" t="s">
        <v>139</v>
      </c>
      <c r="E361" s="165" t="s">
        <v>1</v>
      </c>
      <c r="F361" s="166" t="s">
        <v>411</v>
      </c>
      <c r="H361" s="165" t="s">
        <v>1</v>
      </c>
      <c r="I361" s="167"/>
      <c r="L361" s="163"/>
      <c r="M361" s="168"/>
      <c r="N361" s="169"/>
      <c r="O361" s="169"/>
      <c r="P361" s="169"/>
      <c r="Q361" s="169"/>
      <c r="R361" s="169"/>
      <c r="S361" s="169"/>
      <c r="T361" s="170"/>
      <c r="AT361" s="165" t="s">
        <v>139</v>
      </c>
      <c r="AU361" s="165" t="s">
        <v>84</v>
      </c>
      <c r="AV361" s="13" t="s">
        <v>32</v>
      </c>
      <c r="AW361" s="13" t="s">
        <v>31</v>
      </c>
      <c r="AX361" s="13" t="s">
        <v>76</v>
      </c>
      <c r="AY361" s="165" t="s">
        <v>130</v>
      </c>
    </row>
    <row r="362" spans="2:51" s="14" customFormat="1" ht="12">
      <c r="B362" s="171"/>
      <c r="D362" s="164" t="s">
        <v>139</v>
      </c>
      <c r="E362" s="172" t="s">
        <v>1</v>
      </c>
      <c r="F362" s="173" t="s">
        <v>420</v>
      </c>
      <c r="H362" s="174">
        <v>13.825</v>
      </c>
      <c r="I362" s="175"/>
      <c r="L362" s="171"/>
      <c r="M362" s="176"/>
      <c r="N362" s="177"/>
      <c r="O362" s="177"/>
      <c r="P362" s="177"/>
      <c r="Q362" s="177"/>
      <c r="R362" s="177"/>
      <c r="S362" s="177"/>
      <c r="T362" s="178"/>
      <c r="AT362" s="172" t="s">
        <v>139</v>
      </c>
      <c r="AU362" s="172" t="s">
        <v>84</v>
      </c>
      <c r="AV362" s="14" t="s">
        <v>84</v>
      </c>
      <c r="AW362" s="14" t="s">
        <v>31</v>
      </c>
      <c r="AX362" s="14" t="s">
        <v>76</v>
      </c>
      <c r="AY362" s="172" t="s">
        <v>130</v>
      </c>
    </row>
    <row r="363" spans="2:51" s="14" customFormat="1" ht="12">
      <c r="B363" s="171"/>
      <c r="D363" s="164" t="s">
        <v>139</v>
      </c>
      <c r="E363" s="172" t="s">
        <v>1</v>
      </c>
      <c r="F363" s="173" t="s">
        <v>421</v>
      </c>
      <c r="H363" s="174">
        <v>2.794</v>
      </c>
      <c r="I363" s="175"/>
      <c r="L363" s="171"/>
      <c r="M363" s="176"/>
      <c r="N363" s="177"/>
      <c r="O363" s="177"/>
      <c r="P363" s="177"/>
      <c r="Q363" s="177"/>
      <c r="R363" s="177"/>
      <c r="S363" s="177"/>
      <c r="T363" s="178"/>
      <c r="AT363" s="172" t="s">
        <v>139</v>
      </c>
      <c r="AU363" s="172" t="s">
        <v>84</v>
      </c>
      <c r="AV363" s="14" t="s">
        <v>84</v>
      </c>
      <c r="AW363" s="14" t="s">
        <v>31</v>
      </c>
      <c r="AX363" s="14" t="s">
        <v>76</v>
      </c>
      <c r="AY363" s="172" t="s">
        <v>130</v>
      </c>
    </row>
    <row r="364" spans="2:51" s="15" customFormat="1" ht="12">
      <c r="B364" s="179"/>
      <c r="D364" s="164" t="s">
        <v>139</v>
      </c>
      <c r="E364" s="180" t="s">
        <v>1</v>
      </c>
      <c r="F364" s="181" t="s">
        <v>144</v>
      </c>
      <c r="H364" s="182">
        <v>16.619</v>
      </c>
      <c r="I364" s="183"/>
      <c r="L364" s="179"/>
      <c r="M364" s="184"/>
      <c r="N364" s="185"/>
      <c r="O364" s="185"/>
      <c r="P364" s="185"/>
      <c r="Q364" s="185"/>
      <c r="R364" s="185"/>
      <c r="S364" s="185"/>
      <c r="T364" s="186"/>
      <c r="AT364" s="180" t="s">
        <v>139</v>
      </c>
      <c r="AU364" s="180" t="s">
        <v>84</v>
      </c>
      <c r="AV364" s="15" t="s">
        <v>137</v>
      </c>
      <c r="AW364" s="15" t="s">
        <v>31</v>
      </c>
      <c r="AX364" s="15" t="s">
        <v>76</v>
      </c>
      <c r="AY364" s="180" t="s">
        <v>130</v>
      </c>
    </row>
    <row r="365" spans="2:51" s="14" customFormat="1" ht="12">
      <c r="B365" s="171"/>
      <c r="D365" s="164" t="s">
        <v>139</v>
      </c>
      <c r="E365" s="172" t="s">
        <v>1</v>
      </c>
      <c r="F365" s="173" t="s">
        <v>422</v>
      </c>
      <c r="H365" s="174">
        <v>26.59</v>
      </c>
      <c r="I365" s="175"/>
      <c r="L365" s="171"/>
      <c r="M365" s="176"/>
      <c r="N365" s="177"/>
      <c r="O365" s="177"/>
      <c r="P365" s="177"/>
      <c r="Q365" s="177"/>
      <c r="R365" s="177"/>
      <c r="S365" s="177"/>
      <c r="T365" s="178"/>
      <c r="AT365" s="172" t="s">
        <v>139</v>
      </c>
      <c r="AU365" s="172" t="s">
        <v>84</v>
      </c>
      <c r="AV365" s="14" t="s">
        <v>84</v>
      </c>
      <c r="AW365" s="14" t="s">
        <v>31</v>
      </c>
      <c r="AX365" s="14" t="s">
        <v>32</v>
      </c>
      <c r="AY365" s="172" t="s">
        <v>130</v>
      </c>
    </row>
    <row r="366" spans="1:65" s="2" customFormat="1" ht="16.5" customHeight="1">
      <c r="A366" s="33"/>
      <c r="B366" s="149"/>
      <c r="C366" s="150" t="s">
        <v>423</v>
      </c>
      <c r="D366" s="150" t="s">
        <v>132</v>
      </c>
      <c r="E366" s="151" t="s">
        <v>424</v>
      </c>
      <c r="F366" s="152" t="s">
        <v>425</v>
      </c>
      <c r="G366" s="153" t="s">
        <v>287</v>
      </c>
      <c r="H366" s="154">
        <v>3123.459</v>
      </c>
      <c r="I366" s="155"/>
      <c r="J366" s="156">
        <f>ROUND(I366*H366,2)</f>
        <v>0</v>
      </c>
      <c r="K366" s="152" t="s">
        <v>136</v>
      </c>
      <c r="L366" s="34"/>
      <c r="M366" s="157" t="s">
        <v>1</v>
      </c>
      <c r="N366" s="158" t="s">
        <v>41</v>
      </c>
      <c r="O366" s="59"/>
      <c r="P366" s="159">
        <f>O366*H366</f>
        <v>0</v>
      </c>
      <c r="Q366" s="159">
        <v>0</v>
      </c>
      <c r="R366" s="159">
        <f>Q366*H366</f>
        <v>0</v>
      </c>
      <c r="S366" s="159">
        <v>0</v>
      </c>
      <c r="T366" s="160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61" t="s">
        <v>137</v>
      </c>
      <c r="AT366" s="161" t="s">
        <v>132</v>
      </c>
      <c r="AU366" s="161" t="s">
        <v>84</v>
      </c>
      <c r="AY366" s="18" t="s">
        <v>130</v>
      </c>
      <c r="BE366" s="162">
        <f>IF(N366="základní",J366,0)</f>
        <v>0</v>
      </c>
      <c r="BF366" s="162">
        <f>IF(N366="snížená",J366,0)</f>
        <v>0</v>
      </c>
      <c r="BG366" s="162">
        <f>IF(N366="zákl. přenesená",J366,0)</f>
        <v>0</v>
      </c>
      <c r="BH366" s="162">
        <f>IF(N366="sníž. přenesená",J366,0)</f>
        <v>0</v>
      </c>
      <c r="BI366" s="162">
        <f>IF(N366="nulová",J366,0)</f>
        <v>0</v>
      </c>
      <c r="BJ366" s="18" t="s">
        <v>32</v>
      </c>
      <c r="BK366" s="162">
        <f>ROUND(I366*H366,2)</f>
        <v>0</v>
      </c>
      <c r="BL366" s="18" t="s">
        <v>137</v>
      </c>
      <c r="BM366" s="161" t="s">
        <v>426</v>
      </c>
    </row>
    <row r="367" spans="2:51" s="14" customFormat="1" ht="12">
      <c r="B367" s="171"/>
      <c r="D367" s="164" t="s">
        <v>139</v>
      </c>
      <c r="E367" s="172" t="s">
        <v>1</v>
      </c>
      <c r="F367" s="173" t="s">
        <v>427</v>
      </c>
      <c r="H367" s="174">
        <v>2207.542</v>
      </c>
      <c r="I367" s="175"/>
      <c r="L367" s="171"/>
      <c r="M367" s="176"/>
      <c r="N367" s="177"/>
      <c r="O367" s="177"/>
      <c r="P367" s="177"/>
      <c r="Q367" s="177"/>
      <c r="R367" s="177"/>
      <c r="S367" s="177"/>
      <c r="T367" s="178"/>
      <c r="AT367" s="172" t="s">
        <v>139</v>
      </c>
      <c r="AU367" s="172" t="s">
        <v>84</v>
      </c>
      <c r="AV367" s="14" t="s">
        <v>84</v>
      </c>
      <c r="AW367" s="14" t="s">
        <v>31</v>
      </c>
      <c r="AX367" s="14" t="s">
        <v>76</v>
      </c>
      <c r="AY367" s="172" t="s">
        <v>130</v>
      </c>
    </row>
    <row r="368" spans="2:51" s="14" customFormat="1" ht="12">
      <c r="B368" s="171"/>
      <c r="D368" s="164" t="s">
        <v>139</v>
      </c>
      <c r="E368" s="172" t="s">
        <v>1</v>
      </c>
      <c r="F368" s="173" t="s">
        <v>428</v>
      </c>
      <c r="H368" s="174">
        <v>16.619</v>
      </c>
      <c r="I368" s="175"/>
      <c r="L368" s="171"/>
      <c r="M368" s="176"/>
      <c r="N368" s="177"/>
      <c r="O368" s="177"/>
      <c r="P368" s="177"/>
      <c r="Q368" s="177"/>
      <c r="R368" s="177"/>
      <c r="S368" s="177"/>
      <c r="T368" s="178"/>
      <c r="AT368" s="172" t="s">
        <v>139</v>
      </c>
      <c r="AU368" s="172" t="s">
        <v>84</v>
      </c>
      <c r="AV368" s="14" t="s">
        <v>84</v>
      </c>
      <c r="AW368" s="14" t="s">
        <v>31</v>
      </c>
      <c r="AX368" s="14" t="s">
        <v>76</v>
      </c>
      <c r="AY368" s="172" t="s">
        <v>130</v>
      </c>
    </row>
    <row r="369" spans="2:51" s="14" customFormat="1" ht="12">
      <c r="B369" s="171"/>
      <c r="D369" s="164" t="s">
        <v>139</v>
      </c>
      <c r="E369" s="172" t="s">
        <v>1</v>
      </c>
      <c r="F369" s="173" t="s">
        <v>429</v>
      </c>
      <c r="H369" s="174">
        <v>894.608</v>
      </c>
      <c r="I369" s="175"/>
      <c r="L369" s="171"/>
      <c r="M369" s="176"/>
      <c r="N369" s="177"/>
      <c r="O369" s="177"/>
      <c r="P369" s="177"/>
      <c r="Q369" s="177"/>
      <c r="R369" s="177"/>
      <c r="S369" s="177"/>
      <c r="T369" s="178"/>
      <c r="AT369" s="172" t="s">
        <v>139</v>
      </c>
      <c r="AU369" s="172" t="s">
        <v>84</v>
      </c>
      <c r="AV369" s="14" t="s">
        <v>84</v>
      </c>
      <c r="AW369" s="14" t="s">
        <v>31</v>
      </c>
      <c r="AX369" s="14" t="s">
        <v>76</v>
      </c>
      <c r="AY369" s="172" t="s">
        <v>130</v>
      </c>
    </row>
    <row r="370" spans="2:51" s="14" customFormat="1" ht="12">
      <c r="B370" s="171"/>
      <c r="D370" s="164" t="s">
        <v>139</v>
      </c>
      <c r="E370" s="172" t="s">
        <v>1</v>
      </c>
      <c r="F370" s="173" t="s">
        <v>352</v>
      </c>
      <c r="H370" s="174">
        <v>4.69</v>
      </c>
      <c r="I370" s="175"/>
      <c r="L370" s="171"/>
      <c r="M370" s="176"/>
      <c r="N370" s="177"/>
      <c r="O370" s="177"/>
      <c r="P370" s="177"/>
      <c r="Q370" s="177"/>
      <c r="R370" s="177"/>
      <c r="S370" s="177"/>
      <c r="T370" s="178"/>
      <c r="AT370" s="172" t="s">
        <v>139</v>
      </c>
      <c r="AU370" s="172" t="s">
        <v>84</v>
      </c>
      <c r="AV370" s="14" t="s">
        <v>84</v>
      </c>
      <c r="AW370" s="14" t="s">
        <v>31</v>
      </c>
      <c r="AX370" s="14" t="s">
        <v>76</v>
      </c>
      <c r="AY370" s="172" t="s">
        <v>130</v>
      </c>
    </row>
    <row r="371" spans="2:51" s="15" customFormat="1" ht="12">
      <c r="B371" s="179"/>
      <c r="D371" s="164" t="s">
        <v>139</v>
      </c>
      <c r="E371" s="180" t="s">
        <v>1</v>
      </c>
      <c r="F371" s="181" t="s">
        <v>144</v>
      </c>
      <c r="H371" s="182">
        <v>3123.459</v>
      </c>
      <c r="I371" s="183"/>
      <c r="L371" s="179"/>
      <c r="M371" s="184"/>
      <c r="N371" s="185"/>
      <c r="O371" s="185"/>
      <c r="P371" s="185"/>
      <c r="Q371" s="185"/>
      <c r="R371" s="185"/>
      <c r="S371" s="185"/>
      <c r="T371" s="186"/>
      <c r="AT371" s="180" t="s">
        <v>139</v>
      </c>
      <c r="AU371" s="180" t="s">
        <v>84</v>
      </c>
      <c r="AV371" s="15" t="s">
        <v>137</v>
      </c>
      <c r="AW371" s="15" t="s">
        <v>31</v>
      </c>
      <c r="AX371" s="15" t="s">
        <v>32</v>
      </c>
      <c r="AY371" s="180" t="s">
        <v>130</v>
      </c>
    </row>
    <row r="372" spans="1:65" s="2" customFormat="1" ht="21.75" customHeight="1">
      <c r="A372" s="33"/>
      <c r="B372" s="149"/>
      <c r="C372" s="150" t="s">
        <v>430</v>
      </c>
      <c r="D372" s="150" t="s">
        <v>132</v>
      </c>
      <c r="E372" s="151" t="s">
        <v>431</v>
      </c>
      <c r="F372" s="152" t="s">
        <v>432</v>
      </c>
      <c r="G372" s="153" t="s">
        <v>287</v>
      </c>
      <c r="H372" s="154">
        <v>3123.459</v>
      </c>
      <c r="I372" s="155"/>
      <c r="J372" s="156">
        <f>ROUND(I372*H372,2)</f>
        <v>0</v>
      </c>
      <c r="K372" s="152" t="s">
        <v>136</v>
      </c>
      <c r="L372" s="34"/>
      <c r="M372" s="157" t="s">
        <v>1</v>
      </c>
      <c r="N372" s="158" t="s">
        <v>41</v>
      </c>
      <c r="O372" s="59"/>
      <c r="P372" s="159">
        <f>O372*H372</f>
        <v>0</v>
      </c>
      <c r="Q372" s="159">
        <v>0</v>
      </c>
      <c r="R372" s="159">
        <f>Q372*H372</f>
        <v>0</v>
      </c>
      <c r="S372" s="159">
        <v>0</v>
      </c>
      <c r="T372" s="160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1" t="s">
        <v>137</v>
      </c>
      <c r="AT372" s="161" t="s">
        <v>132</v>
      </c>
      <c r="AU372" s="161" t="s">
        <v>84</v>
      </c>
      <c r="AY372" s="18" t="s">
        <v>130</v>
      </c>
      <c r="BE372" s="162">
        <f>IF(N372="základní",J372,0)</f>
        <v>0</v>
      </c>
      <c r="BF372" s="162">
        <f>IF(N372="snížená",J372,0)</f>
        <v>0</v>
      </c>
      <c r="BG372" s="162">
        <f>IF(N372="zákl. přenesená",J372,0)</f>
        <v>0</v>
      </c>
      <c r="BH372" s="162">
        <f>IF(N372="sníž. přenesená",J372,0)</f>
        <v>0</v>
      </c>
      <c r="BI372" s="162">
        <f>IF(N372="nulová",J372,0)</f>
        <v>0</v>
      </c>
      <c r="BJ372" s="18" t="s">
        <v>32</v>
      </c>
      <c r="BK372" s="162">
        <f>ROUND(I372*H372,2)</f>
        <v>0</v>
      </c>
      <c r="BL372" s="18" t="s">
        <v>137</v>
      </c>
      <c r="BM372" s="161" t="s">
        <v>433</v>
      </c>
    </row>
    <row r="373" spans="2:51" s="14" customFormat="1" ht="12">
      <c r="B373" s="171"/>
      <c r="D373" s="164" t="s">
        <v>139</v>
      </c>
      <c r="E373" s="172" t="s">
        <v>1</v>
      </c>
      <c r="F373" s="173" t="s">
        <v>434</v>
      </c>
      <c r="H373" s="174">
        <v>3123.459</v>
      </c>
      <c r="I373" s="175"/>
      <c r="L373" s="171"/>
      <c r="M373" s="176"/>
      <c r="N373" s="177"/>
      <c r="O373" s="177"/>
      <c r="P373" s="177"/>
      <c r="Q373" s="177"/>
      <c r="R373" s="177"/>
      <c r="S373" s="177"/>
      <c r="T373" s="178"/>
      <c r="AT373" s="172" t="s">
        <v>139</v>
      </c>
      <c r="AU373" s="172" t="s">
        <v>84</v>
      </c>
      <c r="AV373" s="14" t="s">
        <v>84</v>
      </c>
      <c r="AW373" s="14" t="s">
        <v>31</v>
      </c>
      <c r="AX373" s="14" t="s">
        <v>32</v>
      </c>
      <c r="AY373" s="172" t="s">
        <v>130</v>
      </c>
    </row>
    <row r="374" spans="1:65" s="2" customFormat="1" ht="16.5" customHeight="1">
      <c r="A374" s="33"/>
      <c r="B374" s="149"/>
      <c r="C374" s="150" t="s">
        <v>435</v>
      </c>
      <c r="D374" s="150" t="s">
        <v>132</v>
      </c>
      <c r="E374" s="151" t="s">
        <v>436</v>
      </c>
      <c r="F374" s="152" t="s">
        <v>437</v>
      </c>
      <c r="G374" s="153" t="s">
        <v>287</v>
      </c>
      <c r="H374" s="154">
        <v>774.552</v>
      </c>
      <c r="I374" s="155"/>
      <c r="J374" s="156">
        <f>ROUND(I374*H374,2)</f>
        <v>0</v>
      </c>
      <c r="K374" s="152" t="s">
        <v>136</v>
      </c>
      <c r="L374" s="34"/>
      <c r="M374" s="157" t="s">
        <v>1</v>
      </c>
      <c r="N374" s="158" t="s">
        <v>41</v>
      </c>
      <c r="O374" s="59"/>
      <c r="P374" s="159">
        <f>O374*H374</f>
        <v>0</v>
      </c>
      <c r="Q374" s="159">
        <v>0</v>
      </c>
      <c r="R374" s="159">
        <f>Q374*H374</f>
        <v>0</v>
      </c>
      <c r="S374" s="159">
        <v>0</v>
      </c>
      <c r="T374" s="160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1" t="s">
        <v>137</v>
      </c>
      <c r="AT374" s="161" t="s">
        <v>132</v>
      </c>
      <c r="AU374" s="161" t="s">
        <v>84</v>
      </c>
      <c r="AY374" s="18" t="s">
        <v>130</v>
      </c>
      <c r="BE374" s="162">
        <f>IF(N374="základní",J374,0)</f>
        <v>0</v>
      </c>
      <c r="BF374" s="162">
        <f>IF(N374="snížená",J374,0)</f>
        <v>0</v>
      </c>
      <c r="BG374" s="162">
        <f>IF(N374="zákl. přenesená",J374,0)</f>
        <v>0</v>
      </c>
      <c r="BH374" s="162">
        <f>IF(N374="sníž. přenesená",J374,0)</f>
        <v>0</v>
      </c>
      <c r="BI374" s="162">
        <f>IF(N374="nulová",J374,0)</f>
        <v>0</v>
      </c>
      <c r="BJ374" s="18" t="s">
        <v>32</v>
      </c>
      <c r="BK374" s="162">
        <f>ROUND(I374*H374,2)</f>
        <v>0</v>
      </c>
      <c r="BL374" s="18" t="s">
        <v>137</v>
      </c>
      <c r="BM374" s="161" t="s">
        <v>438</v>
      </c>
    </row>
    <row r="375" spans="2:51" s="14" customFormat="1" ht="12">
      <c r="B375" s="171"/>
      <c r="D375" s="164" t="s">
        <v>139</v>
      </c>
      <c r="E375" s="172" t="s">
        <v>1</v>
      </c>
      <c r="F375" s="173" t="s">
        <v>439</v>
      </c>
      <c r="H375" s="174">
        <v>790.692</v>
      </c>
      <c r="I375" s="175"/>
      <c r="L375" s="171"/>
      <c r="M375" s="176"/>
      <c r="N375" s="177"/>
      <c r="O375" s="177"/>
      <c r="P375" s="177"/>
      <c r="Q375" s="177"/>
      <c r="R375" s="177"/>
      <c r="S375" s="177"/>
      <c r="T375" s="178"/>
      <c r="AT375" s="172" t="s">
        <v>139</v>
      </c>
      <c r="AU375" s="172" t="s">
        <v>84</v>
      </c>
      <c r="AV375" s="14" t="s">
        <v>84</v>
      </c>
      <c r="AW375" s="14" t="s">
        <v>31</v>
      </c>
      <c r="AX375" s="14" t="s">
        <v>76</v>
      </c>
      <c r="AY375" s="172" t="s">
        <v>130</v>
      </c>
    </row>
    <row r="376" spans="2:51" s="14" customFormat="1" ht="12">
      <c r="B376" s="171"/>
      <c r="D376" s="164" t="s">
        <v>139</v>
      </c>
      <c r="E376" s="172" t="s">
        <v>1</v>
      </c>
      <c r="F376" s="173" t="s">
        <v>440</v>
      </c>
      <c r="H376" s="174">
        <v>2.717</v>
      </c>
      <c r="I376" s="175"/>
      <c r="L376" s="171"/>
      <c r="M376" s="176"/>
      <c r="N376" s="177"/>
      <c r="O376" s="177"/>
      <c r="P376" s="177"/>
      <c r="Q376" s="177"/>
      <c r="R376" s="177"/>
      <c r="S376" s="177"/>
      <c r="T376" s="178"/>
      <c r="AT376" s="172" t="s">
        <v>139</v>
      </c>
      <c r="AU376" s="172" t="s">
        <v>84</v>
      </c>
      <c r="AV376" s="14" t="s">
        <v>84</v>
      </c>
      <c r="AW376" s="14" t="s">
        <v>31</v>
      </c>
      <c r="AX376" s="14" t="s">
        <v>76</v>
      </c>
      <c r="AY376" s="172" t="s">
        <v>130</v>
      </c>
    </row>
    <row r="377" spans="2:51" s="14" customFormat="1" ht="12">
      <c r="B377" s="171"/>
      <c r="D377" s="164" t="s">
        <v>139</v>
      </c>
      <c r="E377" s="172" t="s">
        <v>1</v>
      </c>
      <c r="F377" s="173" t="s">
        <v>441</v>
      </c>
      <c r="H377" s="174">
        <v>5.175</v>
      </c>
      <c r="I377" s="175"/>
      <c r="L377" s="171"/>
      <c r="M377" s="176"/>
      <c r="N377" s="177"/>
      <c r="O377" s="177"/>
      <c r="P377" s="177"/>
      <c r="Q377" s="177"/>
      <c r="R377" s="177"/>
      <c r="S377" s="177"/>
      <c r="T377" s="178"/>
      <c r="AT377" s="172" t="s">
        <v>139</v>
      </c>
      <c r="AU377" s="172" t="s">
        <v>84</v>
      </c>
      <c r="AV377" s="14" t="s">
        <v>84</v>
      </c>
      <c r="AW377" s="14" t="s">
        <v>31</v>
      </c>
      <c r="AX377" s="14" t="s">
        <v>76</v>
      </c>
      <c r="AY377" s="172" t="s">
        <v>130</v>
      </c>
    </row>
    <row r="378" spans="2:51" s="14" customFormat="1" ht="12">
      <c r="B378" s="171"/>
      <c r="D378" s="164" t="s">
        <v>139</v>
      </c>
      <c r="E378" s="172" t="s">
        <v>1</v>
      </c>
      <c r="F378" s="173" t="s">
        <v>442</v>
      </c>
      <c r="H378" s="174">
        <v>3.804</v>
      </c>
      <c r="I378" s="175"/>
      <c r="L378" s="171"/>
      <c r="M378" s="176"/>
      <c r="N378" s="177"/>
      <c r="O378" s="177"/>
      <c r="P378" s="177"/>
      <c r="Q378" s="177"/>
      <c r="R378" s="177"/>
      <c r="S378" s="177"/>
      <c r="T378" s="178"/>
      <c r="AT378" s="172" t="s">
        <v>139</v>
      </c>
      <c r="AU378" s="172" t="s">
        <v>84</v>
      </c>
      <c r="AV378" s="14" t="s">
        <v>84</v>
      </c>
      <c r="AW378" s="14" t="s">
        <v>31</v>
      </c>
      <c r="AX378" s="14" t="s">
        <v>76</v>
      </c>
      <c r="AY378" s="172" t="s">
        <v>130</v>
      </c>
    </row>
    <row r="379" spans="2:51" s="14" customFormat="1" ht="12">
      <c r="B379" s="171"/>
      <c r="D379" s="164" t="s">
        <v>139</v>
      </c>
      <c r="E379" s="172" t="s">
        <v>1</v>
      </c>
      <c r="F379" s="173" t="s">
        <v>443</v>
      </c>
      <c r="H379" s="174">
        <v>24.871</v>
      </c>
      <c r="I379" s="175"/>
      <c r="L379" s="171"/>
      <c r="M379" s="176"/>
      <c r="N379" s="177"/>
      <c r="O379" s="177"/>
      <c r="P379" s="177"/>
      <c r="Q379" s="177"/>
      <c r="R379" s="177"/>
      <c r="S379" s="177"/>
      <c r="T379" s="178"/>
      <c r="AT379" s="172" t="s">
        <v>139</v>
      </c>
      <c r="AU379" s="172" t="s">
        <v>84</v>
      </c>
      <c r="AV379" s="14" t="s">
        <v>84</v>
      </c>
      <c r="AW379" s="14" t="s">
        <v>31</v>
      </c>
      <c r="AX379" s="14" t="s">
        <v>76</v>
      </c>
      <c r="AY379" s="172" t="s">
        <v>130</v>
      </c>
    </row>
    <row r="380" spans="2:51" s="14" customFormat="1" ht="12">
      <c r="B380" s="171"/>
      <c r="D380" s="164" t="s">
        <v>139</v>
      </c>
      <c r="E380" s="172" t="s">
        <v>1</v>
      </c>
      <c r="F380" s="173" t="s">
        <v>444</v>
      </c>
      <c r="H380" s="174">
        <v>3.846</v>
      </c>
      <c r="I380" s="175"/>
      <c r="L380" s="171"/>
      <c r="M380" s="176"/>
      <c r="N380" s="177"/>
      <c r="O380" s="177"/>
      <c r="P380" s="177"/>
      <c r="Q380" s="177"/>
      <c r="R380" s="177"/>
      <c r="S380" s="177"/>
      <c r="T380" s="178"/>
      <c r="AT380" s="172" t="s">
        <v>139</v>
      </c>
      <c r="AU380" s="172" t="s">
        <v>84</v>
      </c>
      <c r="AV380" s="14" t="s">
        <v>84</v>
      </c>
      <c r="AW380" s="14" t="s">
        <v>31</v>
      </c>
      <c r="AX380" s="14" t="s">
        <v>76</v>
      </c>
      <c r="AY380" s="172" t="s">
        <v>130</v>
      </c>
    </row>
    <row r="381" spans="2:51" s="14" customFormat="1" ht="12">
      <c r="B381" s="171"/>
      <c r="D381" s="164" t="s">
        <v>139</v>
      </c>
      <c r="E381" s="172" t="s">
        <v>1</v>
      </c>
      <c r="F381" s="173" t="s">
        <v>445</v>
      </c>
      <c r="H381" s="174">
        <v>5.006</v>
      </c>
      <c r="I381" s="175"/>
      <c r="L381" s="171"/>
      <c r="M381" s="176"/>
      <c r="N381" s="177"/>
      <c r="O381" s="177"/>
      <c r="P381" s="177"/>
      <c r="Q381" s="177"/>
      <c r="R381" s="177"/>
      <c r="S381" s="177"/>
      <c r="T381" s="178"/>
      <c r="AT381" s="172" t="s">
        <v>139</v>
      </c>
      <c r="AU381" s="172" t="s">
        <v>84</v>
      </c>
      <c r="AV381" s="14" t="s">
        <v>84</v>
      </c>
      <c r="AW381" s="14" t="s">
        <v>31</v>
      </c>
      <c r="AX381" s="14" t="s">
        <v>76</v>
      </c>
      <c r="AY381" s="172" t="s">
        <v>130</v>
      </c>
    </row>
    <row r="382" spans="2:51" s="14" customFormat="1" ht="12">
      <c r="B382" s="171"/>
      <c r="D382" s="164" t="s">
        <v>139</v>
      </c>
      <c r="E382" s="172" t="s">
        <v>1</v>
      </c>
      <c r="F382" s="173" t="s">
        <v>446</v>
      </c>
      <c r="H382" s="174">
        <v>4.944</v>
      </c>
      <c r="I382" s="175"/>
      <c r="L382" s="171"/>
      <c r="M382" s="176"/>
      <c r="N382" s="177"/>
      <c r="O382" s="177"/>
      <c r="P382" s="177"/>
      <c r="Q382" s="177"/>
      <c r="R382" s="177"/>
      <c r="S382" s="177"/>
      <c r="T382" s="178"/>
      <c r="AT382" s="172" t="s">
        <v>139</v>
      </c>
      <c r="AU382" s="172" t="s">
        <v>84</v>
      </c>
      <c r="AV382" s="14" t="s">
        <v>84</v>
      </c>
      <c r="AW382" s="14" t="s">
        <v>31</v>
      </c>
      <c r="AX382" s="14" t="s">
        <v>76</v>
      </c>
      <c r="AY382" s="172" t="s">
        <v>130</v>
      </c>
    </row>
    <row r="383" spans="2:51" s="16" customFormat="1" ht="12">
      <c r="B383" s="187"/>
      <c r="D383" s="164" t="s">
        <v>139</v>
      </c>
      <c r="E383" s="188" t="s">
        <v>1</v>
      </c>
      <c r="F383" s="189" t="s">
        <v>165</v>
      </c>
      <c r="H383" s="190">
        <v>841.055</v>
      </c>
      <c r="I383" s="191"/>
      <c r="L383" s="187"/>
      <c r="M383" s="192"/>
      <c r="N383" s="193"/>
      <c r="O383" s="193"/>
      <c r="P383" s="193"/>
      <c r="Q383" s="193"/>
      <c r="R383" s="193"/>
      <c r="S383" s="193"/>
      <c r="T383" s="194"/>
      <c r="AT383" s="188" t="s">
        <v>139</v>
      </c>
      <c r="AU383" s="188" t="s">
        <v>84</v>
      </c>
      <c r="AV383" s="16" t="s">
        <v>148</v>
      </c>
      <c r="AW383" s="16" t="s">
        <v>31</v>
      </c>
      <c r="AX383" s="16" t="s">
        <v>76</v>
      </c>
      <c r="AY383" s="188" t="s">
        <v>130</v>
      </c>
    </row>
    <row r="384" spans="2:51" s="14" customFormat="1" ht="12">
      <c r="B384" s="171"/>
      <c r="D384" s="164" t="s">
        <v>139</v>
      </c>
      <c r="E384" s="172" t="s">
        <v>1</v>
      </c>
      <c r="F384" s="173" t="s">
        <v>447</v>
      </c>
      <c r="H384" s="174">
        <v>-66.503</v>
      </c>
      <c r="I384" s="175"/>
      <c r="L384" s="171"/>
      <c r="M384" s="176"/>
      <c r="N384" s="177"/>
      <c r="O384" s="177"/>
      <c r="P384" s="177"/>
      <c r="Q384" s="177"/>
      <c r="R384" s="177"/>
      <c r="S384" s="177"/>
      <c r="T384" s="178"/>
      <c r="AT384" s="172" t="s">
        <v>139</v>
      </c>
      <c r="AU384" s="172" t="s">
        <v>84</v>
      </c>
      <c r="AV384" s="14" t="s">
        <v>84</v>
      </c>
      <c r="AW384" s="14" t="s">
        <v>31</v>
      </c>
      <c r="AX384" s="14" t="s">
        <v>76</v>
      </c>
      <c r="AY384" s="172" t="s">
        <v>130</v>
      </c>
    </row>
    <row r="385" spans="2:51" s="16" customFormat="1" ht="12">
      <c r="B385" s="187"/>
      <c r="D385" s="164" t="s">
        <v>139</v>
      </c>
      <c r="E385" s="188" t="s">
        <v>1</v>
      </c>
      <c r="F385" s="189" t="s">
        <v>165</v>
      </c>
      <c r="H385" s="190">
        <v>-66.503</v>
      </c>
      <c r="I385" s="191"/>
      <c r="L385" s="187"/>
      <c r="M385" s="192"/>
      <c r="N385" s="193"/>
      <c r="O385" s="193"/>
      <c r="P385" s="193"/>
      <c r="Q385" s="193"/>
      <c r="R385" s="193"/>
      <c r="S385" s="193"/>
      <c r="T385" s="194"/>
      <c r="AT385" s="188" t="s">
        <v>139</v>
      </c>
      <c r="AU385" s="188" t="s">
        <v>84</v>
      </c>
      <c r="AV385" s="16" t="s">
        <v>148</v>
      </c>
      <c r="AW385" s="16" t="s">
        <v>31</v>
      </c>
      <c r="AX385" s="16" t="s">
        <v>76</v>
      </c>
      <c r="AY385" s="188" t="s">
        <v>130</v>
      </c>
    </row>
    <row r="386" spans="2:51" s="15" customFormat="1" ht="12">
      <c r="B386" s="179"/>
      <c r="D386" s="164" t="s">
        <v>139</v>
      </c>
      <c r="E386" s="180" t="s">
        <v>1</v>
      </c>
      <c r="F386" s="181" t="s">
        <v>144</v>
      </c>
      <c r="H386" s="182">
        <v>774.552</v>
      </c>
      <c r="I386" s="183"/>
      <c r="L386" s="179"/>
      <c r="M386" s="184"/>
      <c r="N386" s="185"/>
      <c r="O386" s="185"/>
      <c r="P386" s="185"/>
      <c r="Q386" s="185"/>
      <c r="R386" s="185"/>
      <c r="S386" s="185"/>
      <c r="T386" s="186"/>
      <c r="AT386" s="180" t="s">
        <v>139</v>
      </c>
      <c r="AU386" s="180" t="s">
        <v>84</v>
      </c>
      <c r="AV386" s="15" t="s">
        <v>137</v>
      </c>
      <c r="AW386" s="15" t="s">
        <v>31</v>
      </c>
      <c r="AX386" s="15" t="s">
        <v>32</v>
      </c>
      <c r="AY386" s="180" t="s">
        <v>130</v>
      </c>
    </row>
    <row r="387" spans="1:65" s="2" customFormat="1" ht="16.5" customHeight="1">
      <c r="A387" s="33"/>
      <c r="B387" s="149"/>
      <c r="C387" s="195" t="s">
        <v>448</v>
      </c>
      <c r="D387" s="195" t="s">
        <v>268</v>
      </c>
      <c r="E387" s="196" t="s">
        <v>449</v>
      </c>
      <c r="F387" s="197" t="s">
        <v>450</v>
      </c>
      <c r="G387" s="198" t="s">
        <v>407</v>
      </c>
      <c r="H387" s="199">
        <v>1610.294</v>
      </c>
      <c r="I387" s="200"/>
      <c r="J387" s="201">
        <f>ROUND(I387*H387,2)</f>
        <v>0</v>
      </c>
      <c r="K387" s="197" t="s">
        <v>1</v>
      </c>
      <c r="L387" s="202"/>
      <c r="M387" s="203" t="s">
        <v>1</v>
      </c>
      <c r="N387" s="204" t="s">
        <v>41</v>
      </c>
      <c r="O387" s="59"/>
      <c r="P387" s="159">
        <f>O387*H387</f>
        <v>0</v>
      </c>
      <c r="Q387" s="159">
        <v>0</v>
      </c>
      <c r="R387" s="159">
        <f>Q387*H387</f>
        <v>0</v>
      </c>
      <c r="S387" s="159">
        <v>0</v>
      </c>
      <c r="T387" s="160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1" t="s">
        <v>184</v>
      </c>
      <c r="AT387" s="161" t="s">
        <v>268</v>
      </c>
      <c r="AU387" s="161" t="s">
        <v>84</v>
      </c>
      <c r="AY387" s="18" t="s">
        <v>130</v>
      </c>
      <c r="BE387" s="162">
        <f>IF(N387="základní",J387,0)</f>
        <v>0</v>
      </c>
      <c r="BF387" s="162">
        <f>IF(N387="snížená",J387,0)</f>
        <v>0</v>
      </c>
      <c r="BG387" s="162">
        <f>IF(N387="zákl. přenesená",J387,0)</f>
        <v>0</v>
      </c>
      <c r="BH387" s="162">
        <f>IF(N387="sníž. přenesená",J387,0)</f>
        <v>0</v>
      </c>
      <c r="BI387" s="162">
        <f>IF(N387="nulová",J387,0)</f>
        <v>0</v>
      </c>
      <c r="BJ387" s="18" t="s">
        <v>32</v>
      </c>
      <c r="BK387" s="162">
        <f>ROUND(I387*H387,2)</f>
        <v>0</v>
      </c>
      <c r="BL387" s="18" t="s">
        <v>137</v>
      </c>
      <c r="BM387" s="161" t="s">
        <v>451</v>
      </c>
    </row>
    <row r="388" spans="2:51" s="14" customFormat="1" ht="12">
      <c r="B388" s="171"/>
      <c r="D388" s="164" t="s">
        <v>139</v>
      </c>
      <c r="E388" s="172" t="s">
        <v>1</v>
      </c>
      <c r="F388" s="173" t="s">
        <v>452</v>
      </c>
      <c r="H388" s="174">
        <v>1610.294</v>
      </c>
      <c r="I388" s="175"/>
      <c r="L388" s="171"/>
      <c r="M388" s="176"/>
      <c r="N388" s="177"/>
      <c r="O388" s="177"/>
      <c r="P388" s="177"/>
      <c r="Q388" s="177"/>
      <c r="R388" s="177"/>
      <c r="S388" s="177"/>
      <c r="T388" s="178"/>
      <c r="AT388" s="172" t="s">
        <v>139</v>
      </c>
      <c r="AU388" s="172" t="s">
        <v>84</v>
      </c>
      <c r="AV388" s="14" t="s">
        <v>84</v>
      </c>
      <c r="AW388" s="14" t="s">
        <v>31</v>
      </c>
      <c r="AX388" s="14" t="s">
        <v>76</v>
      </c>
      <c r="AY388" s="172" t="s">
        <v>130</v>
      </c>
    </row>
    <row r="389" spans="2:51" s="15" customFormat="1" ht="12">
      <c r="B389" s="179"/>
      <c r="D389" s="164" t="s">
        <v>139</v>
      </c>
      <c r="E389" s="180" t="s">
        <v>1</v>
      </c>
      <c r="F389" s="181" t="s">
        <v>144</v>
      </c>
      <c r="H389" s="182">
        <v>1610.294</v>
      </c>
      <c r="I389" s="183"/>
      <c r="L389" s="179"/>
      <c r="M389" s="184"/>
      <c r="N389" s="185"/>
      <c r="O389" s="185"/>
      <c r="P389" s="185"/>
      <c r="Q389" s="185"/>
      <c r="R389" s="185"/>
      <c r="S389" s="185"/>
      <c r="T389" s="186"/>
      <c r="AT389" s="180" t="s">
        <v>139</v>
      </c>
      <c r="AU389" s="180" t="s">
        <v>84</v>
      </c>
      <c r="AV389" s="15" t="s">
        <v>137</v>
      </c>
      <c r="AW389" s="15" t="s">
        <v>31</v>
      </c>
      <c r="AX389" s="15" t="s">
        <v>32</v>
      </c>
      <c r="AY389" s="180" t="s">
        <v>130</v>
      </c>
    </row>
    <row r="390" spans="1:65" s="2" customFormat="1" ht="16.5" customHeight="1">
      <c r="A390" s="33"/>
      <c r="B390" s="149"/>
      <c r="C390" s="150" t="s">
        <v>453</v>
      </c>
      <c r="D390" s="150" t="s">
        <v>132</v>
      </c>
      <c r="E390" s="151" t="s">
        <v>454</v>
      </c>
      <c r="F390" s="152" t="s">
        <v>455</v>
      </c>
      <c r="G390" s="153" t="s">
        <v>135</v>
      </c>
      <c r="H390" s="154">
        <v>46.9</v>
      </c>
      <c r="I390" s="155"/>
      <c r="J390" s="156">
        <f>ROUND(I390*H390,2)</f>
        <v>0</v>
      </c>
      <c r="K390" s="152" t="s">
        <v>136</v>
      </c>
      <c r="L390" s="34"/>
      <c r="M390" s="157" t="s">
        <v>1</v>
      </c>
      <c r="N390" s="158" t="s">
        <v>41</v>
      </c>
      <c r="O390" s="59"/>
      <c r="P390" s="159">
        <f>O390*H390</f>
        <v>0</v>
      </c>
      <c r="Q390" s="159">
        <v>0</v>
      </c>
      <c r="R390" s="159">
        <f>Q390*H390</f>
        <v>0</v>
      </c>
      <c r="S390" s="159">
        <v>0</v>
      </c>
      <c r="T390" s="160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61" t="s">
        <v>137</v>
      </c>
      <c r="AT390" s="161" t="s">
        <v>132</v>
      </c>
      <c r="AU390" s="161" t="s">
        <v>84</v>
      </c>
      <c r="AY390" s="18" t="s">
        <v>130</v>
      </c>
      <c r="BE390" s="162">
        <f>IF(N390="základní",J390,0)</f>
        <v>0</v>
      </c>
      <c r="BF390" s="162">
        <f>IF(N390="snížená",J390,0)</f>
        <v>0</v>
      </c>
      <c r="BG390" s="162">
        <f>IF(N390="zákl. přenesená",J390,0)</f>
        <v>0</v>
      </c>
      <c r="BH390" s="162">
        <f>IF(N390="sníž. přenesená",J390,0)</f>
        <v>0</v>
      </c>
      <c r="BI390" s="162">
        <f>IF(N390="nulová",J390,0)</f>
        <v>0</v>
      </c>
      <c r="BJ390" s="18" t="s">
        <v>32</v>
      </c>
      <c r="BK390" s="162">
        <f>ROUND(I390*H390,2)</f>
        <v>0</v>
      </c>
      <c r="BL390" s="18" t="s">
        <v>137</v>
      </c>
      <c r="BM390" s="161" t="s">
        <v>456</v>
      </c>
    </row>
    <row r="391" spans="2:51" s="13" customFormat="1" ht="12">
      <c r="B391" s="163"/>
      <c r="D391" s="164" t="s">
        <v>139</v>
      </c>
      <c r="E391" s="165" t="s">
        <v>1</v>
      </c>
      <c r="F391" s="166" t="s">
        <v>282</v>
      </c>
      <c r="H391" s="165" t="s">
        <v>1</v>
      </c>
      <c r="I391" s="167"/>
      <c r="L391" s="163"/>
      <c r="M391" s="168"/>
      <c r="N391" s="169"/>
      <c r="O391" s="169"/>
      <c r="P391" s="169"/>
      <c r="Q391" s="169"/>
      <c r="R391" s="169"/>
      <c r="S391" s="169"/>
      <c r="T391" s="170"/>
      <c r="AT391" s="165" t="s">
        <v>139</v>
      </c>
      <c r="AU391" s="165" t="s">
        <v>84</v>
      </c>
      <c r="AV391" s="13" t="s">
        <v>32</v>
      </c>
      <c r="AW391" s="13" t="s">
        <v>31</v>
      </c>
      <c r="AX391" s="13" t="s">
        <v>76</v>
      </c>
      <c r="AY391" s="165" t="s">
        <v>130</v>
      </c>
    </row>
    <row r="392" spans="2:51" s="13" customFormat="1" ht="12">
      <c r="B392" s="163"/>
      <c r="D392" s="164" t="s">
        <v>139</v>
      </c>
      <c r="E392" s="165" t="s">
        <v>1</v>
      </c>
      <c r="F392" s="166" t="s">
        <v>457</v>
      </c>
      <c r="H392" s="165" t="s">
        <v>1</v>
      </c>
      <c r="I392" s="167"/>
      <c r="L392" s="163"/>
      <c r="M392" s="168"/>
      <c r="N392" s="169"/>
      <c r="O392" s="169"/>
      <c r="P392" s="169"/>
      <c r="Q392" s="169"/>
      <c r="R392" s="169"/>
      <c r="S392" s="169"/>
      <c r="T392" s="170"/>
      <c r="AT392" s="165" t="s">
        <v>139</v>
      </c>
      <c r="AU392" s="165" t="s">
        <v>84</v>
      </c>
      <c r="AV392" s="13" t="s">
        <v>32</v>
      </c>
      <c r="AW392" s="13" t="s">
        <v>31</v>
      </c>
      <c r="AX392" s="13" t="s">
        <v>76</v>
      </c>
      <c r="AY392" s="165" t="s">
        <v>130</v>
      </c>
    </row>
    <row r="393" spans="2:51" s="14" customFormat="1" ht="12">
      <c r="B393" s="171"/>
      <c r="D393" s="164" t="s">
        <v>139</v>
      </c>
      <c r="E393" s="172" t="s">
        <v>1</v>
      </c>
      <c r="F393" s="173" t="s">
        <v>284</v>
      </c>
      <c r="H393" s="174">
        <v>46.9</v>
      </c>
      <c r="I393" s="175"/>
      <c r="L393" s="171"/>
      <c r="M393" s="176"/>
      <c r="N393" s="177"/>
      <c r="O393" s="177"/>
      <c r="P393" s="177"/>
      <c r="Q393" s="177"/>
      <c r="R393" s="177"/>
      <c r="S393" s="177"/>
      <c r="T393" s="178"/>
      <c r="AT393" s="172" t="s">
        <v>139</v>
      </c>
      <c r="AU393" s="172" t="s">
        <v>84</v>
      </c>
      <c r="AV393" s="14" t="s">
        <v>84</v>
      </c>
      <c r="AW393" s="14" t="s">
        <v>31</v>
      </c>
      <c r="AX393" s="14" t="s">
        <v>32</v>
      </c>
      <c r="AY393" s="172" t="s">
        <v>130</v>
      </c>
    </row>
    <row r="394" spans="1:65" s="2" customFormat="1" ht="16.5" customHeight="1">
      <c r="A394" s="33"/>
      <c r="B394" s="149"/>
      <c r="C394" s="195" t="s">
        <v>458</v>
      </c>
      <c r="D394" s="195" t="s">
        <v>268</v>
      </c>
      <c r="E394" s="196" t="s">
        <v>459</v>
      </c>
      <c r="F394" s="197" t="s">
        <v>460</v>
      </c>
      <c r="G394" s="198" t="s">
        <v>407</v>
      </c>
      <c r="H394" s="199">
        <v>7.504</v>
      </c>
      <c r="I394" s="200"/>
      <c r="J394" s="201">
        <f>ROUND(I394*H394,2)</f>
        <v>0</v>
      </c>
      <c r="K394" s="197" t="s">
        <v>136</v>
      </c>
      <c r="L394" s="202"/>
      <c r="M394" s="203" t="s">
        <v>1</v>
      </c>
      <c r="N394" s="204" t="s">
        <v>41</v>
      </c>
      <c r="O394" s="59"/>
      <c r="P394" s="159">
        <f>O394*H394</f>
        <v>0</v>
      </c>
      <c r="Q394" s="159">
        <v>0</v>
      </c>
      <c r="R394" s="159">
        <f>Q394*H394</f>
        <v>0</v>
      </c>
      <c r="S394" s="159">
        <v>0</v>
      </c>
      <c r="T394" s="160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61" t="s">
        <v>184</v>
      </c>
      <c r="AT394" s="161" t="s">
        <v>268</v>
      </c>
      <c r="AU394" s="161" t="s">
        <v>84</v>
      </c>
      <c r="AY394" s="18" t="s">
        <v>130</v>
      </c>
      <c r="BE394" s="162">
        <f>IF(N394="základní",J394,0)</f>
        <v>0</v>
      </c>
      <c r="BF394" s="162">
        <f>IF(N394="snížená",J394,0)</f>
        <v>0</v>
      </c>
      <c r="BG394" s="162">
        <f>IF(N394="zákl. přenesená",J394,0)</f>
        <v>0</v>
      </c>
      <c r="BH394" s="162">
        <f>IF(N394="sníž. přenesená",J394,0)</f>
        <v>0</v>
      </c>
      <c r="BI394" s="162">
        <f>IF(N394="nulová",J394,0)</f>
        <v>0</v>
      </c>
      <c r="BJ394" s="18" t="s">
        <v>32</v>
      </c>
      <c r="BK394" s="162">
        <f>ROUND(I394*H394,2)</f>
        <v>0</v>
      </c>
      <c r="BL394" s="18" t="s">
        <v>137</v>
      </c>
      <c r="BM394" s="161" t="s">
        <v>461</v>
      </c>
    </row>
    <row r="395" spans="2:51" s="14" customFormat="1" ht="12">
      <c r="B395" s="171"/>
      <c r="D395" s="164" t="s">
        <v>139</v>
      </c>
      <c r="E395" s="172" t="s">
        <v>1</v>
      </c>
      <c r="F395" s="173" t="s">
        <v>462</v>
      </c>
      <c r="H395" s="174">
        <v>7.504</v>
      </c>
      <c r="I395" s="175"/>
      <c r="L395" s="171"/>
      <c r="M395" s="176"/>
      <c r="N395" s="177"/>
      <c r="O395" s="177"/>
      <c r="P395" s="177"/>
      <c r="Q395" s="177"/>
      <c r="R395" s="177"/>
      <c r="S395" s="177"/>
      <c r="T395" s="178"/>
      <c r="AT395" s="172" t="s">
        <v>139</v>
      </c>
      <c r="AU395" s="172" t="s">
        <v>84</v>
      </c>
      <c r="AV395" s="14" t="s">
        <v>84</v>
      </c>
      <c r="AW395" s="14" t="s">
        <v>31</v>
      </c>
      <c r="AX395" s="14" t="s">
        <v>76</v>
      </c>
      <c r="AY395" s="172" t="s">
        <v>130</v>
      </c>
    </row>
    <row r="396" spans="2:51" s="15" customFormat="1" ht="12">
      <c r="B396" s="179"/>
      <c r="D396" s="164" t="s">
        <v>139</v>
      </c>
      <c r="E396" s="180" t="s">
        <v>1</v>
      </c>
      <c r="F396" s="181" t="s">
        <v>144</v>
      </c>
      <c r="H396" s="182">
        <v>7.504</v>
      </c>
      <c r="I396" s="183"/>
      <c r="L396" s="179"/>
      <c r="M396" s="184"/>
      <c r="N396" s="185"/>
      <c r="O396" s="185"/>
      <c r="P396" s="185"/>
      <c r="Q396" s="185"/>
      <c r="R396" s="185"/>
      <c r="S396" s="185"/>
      <c r="T396" s="186"/>
      <c r="AT396" s="180" t="s">
        <v>139</v>
      </c>
      <c r="AU396" s="180" t="s">
        <v>84</v>
      </c>
      <c r="AV396" s="15" t="s">
        <v>137</v>
      </c>
      <c r="AW396" s="15" t="s">
        <v>31</v>
      </c>
      <c r="AX396" s="15" t="s">
        <v>32</v>
      </c>
      <c r="AY396" s="180" t="s">
        <v>130</v>
      </c>
    </row>
    <row r="397" spans="1:65" s="2" customFormat="1" ht="16.5" customHeight="1">
      <c r="A397" s="33"/>
      <c r="B397" s="149"/>
      <c r="C397" s="150" t="s">
        <v>463</v>
      </c>
      <c r="D397" s="150" t="s">
        <v>132</v>
      </c>
      <c r="E397" s="151" t="s">
        <v>464</v>
      </c>
      <c r="F397" s="152" t="s">
        <v>465</v>
      </c>
      <c r="G397" s="153" t="s">
        <v>135</v>
      </c>
      <c r="H397" s="154">
        <v>46.9</v>
      </c>
      <c r="I397" s="155"/>
      <c r="J397" s="156">
        <f>ROUND(I397*H397,2)</f>
        <v>0</v>
      </c>
      <c r="K397" s="152" t="s">
        <v>136</v>
      </c>
      <c r="L397" s="34"/>
      <c r="M397" s="157" t="s">
        <v>1</v>
      </c>
      <c r="N397" s="158" t="s">
        <v>41</v>
      </c>
      <c r="O397" s="59"/>
      <c r="P397" s="159">
        <f>O397*H397</f>
        <v>0</v>
      </c>
      <c r="Q397" s="159">
        <v>0</v>
      </c>
      <c r="R397" s="159">
        <f>Q397*H397</f>
        <v>0</v>
      </c>
      <c r="S397" s="159">
        <v>0</v>
      </c>
      <c r="T397" s="160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61" t="s">
        <v>137</v>
      </c>
      <c r="AT397" s="161" t="s">
        <v>132</v>
      </c>
      <c r="AU397" s="161" t="s">
        <v>84</v>
      </c>
      <c r="AY397" s="18" t="s">
        <v>130</v>
      </c>
      <c r="BE397" s="162">
        <f>IF(N397="základní",J397,0)</f>
        <v>0</v>
      </c>
      <c r="BF397" s="162">
        <f>IF(N397="snížená",J397,0)</f>
        <v>0</v>
      </c>
      <c r="BG397" s="162">
        <f>IF(N397="zákl. přenesená",J397,0)</f>
        <v>0</v>
      </c>
      <c r="BH397" s="162">
        <f>IF(N397="sníž. přenesená",J397,0)</f>
        <v>0</v>
      </c>
      <c r="BI397" s="162">
        <f>IF(N397="nulová",J397,0)</f>
        <v>0</v>
      </c>
      <c r="BJ397" s="18" t="s">
        <v>32</v>
      </c>
      <c r="BK397" s="162">
        <f>ROUND(I397*H397,2)</f>
        <v>0</v>
      </c>
      <c r="BL397" s="18" t="s">
        <v>137</v>
      </c>
      <c r="BM397" s="161" t="s">
        <v>466</v>
      </c>
    </row>
    <row r="398" spans="2:51" s="14" customFormat="1" ht="12">
      <c r="B398" s="171"/>
      <c r="D398" s="164" t="s">
        <v>139</v>
      </c>
      <c r="E398" s="172" t="s">
        <v>1</v>
      </c>
      <c r="F398" s="173" t="s">
        <v>284</v>
      </c>
      <c r="H398" s="174">
        <v>46.9</v>
      </c>
      <c r="I398" s="175"/>
      <c r="L398" s="171"/>
      <c r="M398" s="176"/>
      <c r="N398" s="177"/>
      <c r="O398" s="177"/>
      <c r="P398" s="177"/>
      <c r="Q398" s="177"/>
      <c r="R398" s="177"/>
      <c r="S398" s="177"/>
      <c r="T398" s="178"/>
      <c r="AT398" s="172" t="s">
        <v>139</v>
      </c>
      <c r="AU398" s="172" t="s">
        <v>84</v>
      </c>
      <c r="AV398" s="14" t="s">
        <v>84</v>
      </c>
      <c r="AW398" s="14" t="s">
        <v>31</v>
      </c>
      <c r="AX398" s="14" t="s">
        <v>32</v>
      </c>
      <c r="AY398" s="172" t="s">
        <v>130</v>
      </c>
    </row>
    <row r="399" spans="1:65" s="2" customFormat="1" ht="16.5" customHeight="1">
      <c r="A399" s="33"/>
      <c r="B399" s="149"/>
      <c r="C399" s="195" t="s">
        <v>467</v>
      </c>
      <c r="D399" s="195" t="s">
        <v>268</v>
      </c>
      <c r="E399" s="196" t="s">
        <v>468</v>
      </c>
      <c r="F399" s="197" t="s">
        <v>469</v>
      </c>
      <c r="G399" s="198" t="s">
        <v>470</v>
      </c>
      <c r="H399" s="199">
        <v>1.477</v>
      </c>
      <c r="I399" s="200"/>
      <c r="J399" s="201">
        <f>ROUND(I399*H399,2)</f>
        <v>0</v>
      </c>
      <c r="K399" s="197" t="s">
        <v>136</v>
      </c>
      <c r="L399" s="202"/>
      <c r="M399" s="203" t="s">
        <v>1</v>
      </c>
      <c r="N399" s="204" t="s">
        <v>41</v>
      </c>
      <c r="O399" s="59"/>
      <c r="P399" s="159">
        <f>O399*H399</f>
        <v>0</v>
      </c>
      <c r="Q399" s="159">
        <v>0.001</v>
      </c>
      <c r="R399" s="159">
        <f>Q399*H399</f>
        <v>0.001477</v>
      </c>
      <c r="S399" s="159">
        <v>0</v>
      </c>
      <c r="T399" s="160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61" t="s">
        <v>184</v>
      </c>
      <c r="AT399" s="161" t="s">
        <v>268</v>
      </c>
      <c r="AU399" s="161" t="s">
        <v>84</v>
      </c>
      <c r="AY399" s="18" t="s">
        <v>130</v>
      </c>
      <c r="BE399" s="162">
        <f>IF(N399="základní",J399,0)</f>
        <v>0</v>
      </c>
      <c r="BF399" s="162">
        <f>IF(N399="snížená",J399,0)</f>
        <v>0</v>
      </c>
      <c r="BG399" s="162">
        <f>IF(N399="zákl. přenesená",J399,0)</f>
        <v>0</v>
      </c>
      <c r="BH399" s="162">
        <f>IF(N399="sníž. přenesená",J399,0)</f>
        <v>0</v>
      </c>
      <c r="BI399" s="162">
        <f>IF(N399="nulová",J399,0)</f>
        <v>0</v>
      </c>
      <c r="BJ399" s="18" t="s">
        <v>32</v>
      </c>
      <c r="BK399" s="162">
        <f>ROUND(I399*H399,2)</f>
        <v>0</v>
      </c>
      <c r="BL399" s="18" t="s">
        <v>137</v>
      </c>
      <c r="BM399" s="161" t="s">
        <v>471</v>
      </c>
    </row>
    <row r="400" spans="2:51" s="14" customFormat="1" ht="12">
      <c r="B400" s="171"/>
      <c r="D400" s="164" t="s">
        <v>139</v>
      </c>
      <c r="E400" s="172" t="s">
        <v>1</v>
      </c>
      <c r="F400" s="173" t="s">
        <v>472</v>
      </c>
      <c r="H400" s="174">
        <v>1.477</v>
      </c>
      <c r="I400" s="175"/>
      <c r="L400" s="171"/>
      <c r="M400" s="176"/>
      <c r="N400" s="177"/>
      <c r="O400" s="177"/>
      <c r="P400" s="177"/>
      <c r="Q400" s="177"/>
      <c r="R400" s="177"/>
      <c r="S400" s="177"/>
      <c r="T400" s="178"/>
      <c r="AT400" s="172" t="s">
        <v>139</v>
      </c>
      <c r="AU400" s="172" t="s">
        <v>84</v>
      </c>
      <c r="AV400" s="14" t="s">
        <v>84</v>
      </c>
      <c r="AW400" s="14" t="s">
        <v>31</v>
      </c>
      <c r="AX400" s="14" t="s">
        <v>76</v>
      </c>
      <c r="AY400" s="172" t="s">
        <v>130</v>
      </c>
    </row>
    <row r="401" spans="2:51" s="15" customFormat="1" ht="12">
      <c r="B401" s="179"/>
      <c r="D401" s="164" t="s">
        <v>139</v>
      </c>
      <c r="E401" s="180" t="s">
        <v>1</v>
      </c>
      <c r="F401" s="181" t="s">
        <v>144</v>
      </c>
      <c r="H401" s="182">
        <v>1.477</v>
      </c>
      <c r="I401" s="183"/>
      <c r="L401" s="179"/>
      <c r="M401" s="184"/>
      <c r="N401" s="185"/>
      <c r="O401" s="185"/>
      <c r="P401" s="185"/>
      <c r="Q401" s="185"/>
      <c r="R401" s="185"/>
      <c r="S401" s="185"/>
      <c r="T401" s="186"/>
      <c r="AT401" s="180" t="s">
        <v>139</v>
      </c>
      <c r="AU401" s="180" t="s">
        <v>84</v>
      </c>
      <c r="AV401" s="15" t="s">
        <v>137</v>
      </c>
      <c r="AW401" s="15" t="s">
        <v>31</v>
      </c>
      <c r="AX401" s="15" t="s">
        <v>32</v>
      </c>
      <c r="AY401" s="180" t="s">
        <v>130</v>
      </c>
    </row>
    <row r="402" spans="1:65" s="2" customFormat="1" ht="16.5" customHeight="1">
      <c r="A402" s="33"/>
      <c r="B402" s="149"/>
      <c r="C402" s="150" t="s">
        <v>473</v>
      </c>
      <c r="D402" s="150" t="s">
        <v>132</v>
      </c>
      <c r="E402" s="151" t="s">
        <v>474</v>
      </c>
      <c r="F402" s="152" t="s">
        <v>475</v>
      </c>
      <c r="G402" s="153" t="s">
        <v>135</v>
      </c>
      <c r="H402" s="154">
        <v>46.9</v>
      </c>
      <c r="I402" s="155"/>
      <c r="J402" s="156">
        <f>ROUND(I402*H402,2)</f>
        <v>0</v>
      </c>
      <c r="K402" s="152" t="s">
        <v>1</v>
      </c>
      <c r="L402" s="34"/>
      <c r="M402" s="157" t="s">
        <v>1</v>
      </c>
      <c r="N402" s="158" t="s">
        <v>41</v>
      </c>
      <c r="O402" s="59"/>
      <c r="P402" s="159">
        <f>O402*H402</f>
        <v>0</v>
      </c>
      <c r="Q402" s="159">
        <v>0</v>
      </c>
      <c r="R402" s="159">
        <f>Q402*H402</f>
        <v>0</v>
      </c>
      <c r="S402" s="159">
        <v>0</v>
      </c>
      <c r="T402" s="160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61" t="s">
        <v>137</v>
      </c>
      <c r="AT402" s="161" t="s">
        <v>132</v>
      </c>
      <c r="AU402" s="161" t="s">
        <v>84</v>
      </c>
      <c r="AY402" s="18" t="s">
        <v>130</v>
      </c>
      <c r="BE402" s="162">
        <f>IF(N402="základní",J402,0)</f>
        <v>0</v>
      </c>
      <c r="BF402" s="162">
        <f>IF(N402="snížená",J402,0)</f>
        <v>0</v>
      </c>
      <c r="BG402" s="162">
        <f>IF(N402="zákl. přenesená",J402,0)</f>
        <v>0</v>
      </c>
      <c r="BH402" s="162">
        <f>IF(N402="sníž. přenesená",J402,0)</f>
        <v>0</v>
      </c>
      <c r="BI402" s="162">
        <f>IF(N402="nulová",J402,0)</f>
        <v>0</v>
      </c>
      <c r="BJ402" s="18" t="s">
        <v>32</v>
      </c>
      <c r="BK402" s="162">
        <f>ROUND(I402*H402,2)</f>
        <v>0</v>
      </c>
      <c r="BL402" s="18" t="s">
        <v>137</v>
      </c>
      <c r="BM402" s="161" t="s">
        <v>476</v>
      </c>
    </row>
    <row r="403" spans="2:51" s="14" customFormat="1" ht="12">
      <c r="B403" s="171"/>
      <c r="D403" s="164" t="s">
        <v>139</v>
      </c>
      <c r="E403" s="172" t="s">
        <v>1</v>
      </c>
      <c r="F403" s="173" t="s">
        <v>284</v>
      </c>
      <c r="H403" s="174">
        <v>46.9</v>
      </c>
      <c r="I403" s="175"/>
      <c r="L403" s="171"/>
      <c r="M403" s="176"/>
      <c r="N403" s="177"/>
      <c r="O403" s="177"/>
      <c r="P403" s="177"/>
      <c r="Q403" s="177"/>
      <c r="R403" s="177"/>
      <c r="S403" s="177"/>
      <c r="T403" s="178"/>
      <c r="AT403" s="172" t="s">
        <v>139</v>
      </c>
      <c r="AU403" s="172" t="s">
        <v>84</v>
      </c>
      <c r="AV403" s="14" t="s">
        <v>84</v>
      </c>
      <c r="AW403" s="14" t="s">
        <v>31</v>
      </c>
      <c r="AX403" s="14" t="s">
        <v>32</v>
      </c>
      <c r="AY403" s="172" t="s">
        <v>130</v>
      </c>
    </row>
    <row r="404" spans="1:65" s="2" customFormat="1" ht="16.5" customHeight="1">
      <c r="A404" s="33"/>
      <c r="B404" s="149"/>
      <c r="C404" s="150" t="s">
        <v>477</v>
      </c>
      <c r="D404" s="150" t="s">
        <v>132</v>
      </c>
      <c r="E404" s="151" t="s">
        <v>478</v>
      </c>
      <c r="F404" s="152" t="s">
        <v>479</v>
      </c>
      <c r="G404" s="153" t="s">
        <v>135</v>
      </c>
      <c r="H404" s="154">
        <v>1445.535</v>
      </c>
      <c r="I404" s="155"/>
      <c r="J404" s="156">
        <f>ROUND(I404*H404,2)</f>
        <v>0</v>
      </c>
      <c r="K404" s="152" t="s">
        <v>136</v>
      </c>
      <c r="L404" s="34"/>
      <c r="M404" s="157" t="s">
        <v>1</v>
      </c>
      <c r="N404" s="158" t="s">
        <v>41</v>
      </c>
      <c r="O404" s="59"/>
      <c r="P404" s="159">
        <f>O404*H404</f>
        <v>0</v>
      </c>
      <c r="Q404" s="159">
        <v>0</v>
      </c>
      <c r="R404" s="159">
        <f>Q404*H404</f>
        <v>0</v>
      </c>
      <c r="S404" s="159">
        <v>0</v>
      </c>
      <c r="T404" s="160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61" t="s">
        <v>137</v>
      </c>
      <c r="AT404" s="161" t="s">
        <v>132</v>
      </c>
      <c r="AU404" s="161" t="s">
        <v>84</v>
      </c>
      <c r="AY404" s="18" t="s">
        <v>130</v>
      </c>
      <c r="BE404" s="162">
        <f>IF(N404="základní",J404,0)</f>
        <v>0</v>
      </c>
      <c r="BF404" s="162">
        <f>IF(N404="snížená",J404,0)</f>
        <v>0</v>
      </c>
      <c r="BG404" s="162">
        <f>IF(N404="zákl. přenesená",J404,0)</f>
        <v>0</v>
      </c>
      <c r="BH404" s="162">
        <f>IF(N404="sníž. přenesená",J404,0)</f>
        <v>0</v>
      </c>
      <c r="BI404" s="162">
        <f>IF(N404="nulová",J404,0)</f>
        <v>0</v>
      </c>
      <c r="BJ404" s="18" t="s">
        <v>32</v>
      </c>
      <c r="BK404" s="162">
        <f>ROUND(I404*H404,2)</f>
        <v>0</v>
      </c>
      <c r="BL404" s="18" t="s">
        <v>137</v>
      </c>
      <c r="BM404" s="161" t="s">
        <v>480</v>
      </c>
    </row>
    <row r="405" spans="2:51" s="14" customFormat="1" ht="12">
      <c r="B405" s="171"/>
      <c r="D405" s="164" t="s">
        <v>139</v>
      </c>
      <c r="E405" s="172" t="s">
        <v>1</v>
      </c>
      <c r="F405" s="173" t="s">
        <v>481</v>
      </c>
      <c r="H405" s="174">
        <v>1317.82</v>
      </c>
      <c r="I405" s="175"/>
      <c r="L405" s="171"/>
      <c r="M405" s="176"/>
      <c r="N405" s="177"/>
      <c r="O405" s="177"/>
      <c r="P405" s="177"/>
      <c r="Q405" s="177"/>
      <c r="R405" s="177"/>
      <c r="S405" s="177"/>
      <c r="T405" s="178"/>
      <c r="AT405" s="172" t="s">
        <v>139</v>
      </c>
      <c r="AU405" s="172" t="s">
        <v>84</v>
      </c>
      <c r="AV405" s="14" t="s">
        <v>84</v>
      </c>
      <c r="AW405" s="14" t="s">
        <v>31</v>
      </c>
      <c r="AX405" s="14" t="s">
        <v>76</v>
      </c>
      <c r="AY405" s="172" t="s">
        <v>130</v>
      </c>
    </row>
    <row r="406" spans="2:51" s="14" customFormat="1" ht="12">
      <c r="B406" s="171"/>
      <c r="D406" s="164" t="s">
        <v>139</v>
      </c>
      <c r="E406" s="172" t="s">
        <v>1</v>
      </c>
      <c r="F406" s="173" t="s">
        <v>141</v>
      </c>
      <c r="H406" s="174">
        <v>7.15</v>
      </c>
      <c r="I406" s="175"/>
      <c r="L406" s="171"/>
      <c r="M406" s="176"/>
      <c r="N406" s="177"/>
      <c r="O406" s="177"/>
      <c r="P406" s="177"/>
      <c r="Q406" s="177"/>
      <c r="R406" s="177"/>
      <c r="S406" s="177"/>
      <c r="T406" s="178"/>
      <c r="AT406" s="172" t="s">
        <v>139</v>
      </c>
      <c r="AU406" s="172" t="s">
        <v>84</v>
      </c>
      <c r="AV406" s="14" t="s">
        <v>84</v>
      </c>
      <c r="AW406" s="14" t="s">
        <v>31</v>
      </c>
      <c r="AX406" s="14" t="s">
        <v>76</v>
      </c>
      <c r="AY406" s="172" t="s">
        <v>130</v>
      </c>
    </row>
    <row r="407" spans="2:51" s="14" customFormat="1" ht="12">
      <c r="B407" s="171"/>
      <c r="D407" s="164" t="s">
        <v>139</v>
      </c>
      <c r="E407" s="172" t="s">
        <v>1</v>
      </c>
      <c r="F407" s="173" t="s">
        <v>189</v>
      </c>
      <c r="H407" s="174">
        <v>11.5</v>
      </c>
      <c r="I407" s="175"/>
      <c r="L407" s="171"/>
      <c r="M407" s="176"/>
      <c r="N407" s="177"/>
      <c r="O407" s="177"/>
      <c r="P407" s="177"/>
      <c r="Q407" s="177"/>
      <c r="R407" s="177"/>
      <c r="S407" s="177"/>
      <c r="T407" s="178"/>
      <c r="AT407" s="172" t="s">
        <v>139</v>
      </c>
      <c r="AU407" s="172" t="s">
        <v>84</v>
      </c>
      <c r="AV407" s="14" t="s">
        <v>84</v>
      </c>
      <c r="AW407" s="14" t="s">
        <v>31</v>
      </c>
      <c r="AX407" s="14" t="s">
        <v>76</v>
      </c>
      <c r="AY407" s="172" t="s">
        <v>130</v>
      </c>
    </row>
    <row r="408" spans="2:51" s="14" customFormat="1" ht="12">
      <c r="B408" s="171"/>
      <c r="D408" s="164" t="s">
        <v>139</v>
      </c>
      <c r="E408" s="172" t="s">
        <v>1</v>
      </c>
      <c r="F408" s="173" t="s">
        <v>482</v>
      </c>
      <c r="H408" s="174">
        <v>10.01</v>
      </c>
      <c r="I408" s="175"/>
      <c r="L408" s="171"/>
      <c r="M408" s="176"/>
      <c r="N408" s="177"/>
      <c r="O408" s="177"/>
      <c r="P408" s="177"/>
      <c r="Q408" s="177"/>
      <c r="R408" s="177"/>
      <c r="S408" s="177"/>
      <c r="T408" s="178"/>
      <c r="AT408" s="172" t="s">
        <v>139</v>
      </c>
      <c r="AU408" s="172" t="s">
        <v>84</v>
      </c>
      <c r="AV408" s="14" t="s">
        <v>84</v>
      </c>
      <c r="AW408" s="14" t="s">
        <v>31</v>
      </c>
      <c r="AX408" s="14" t="s">
        <v>76</v>
      </c>
      <c r="AY408" s="172" t="s">
        <v>130</v>
      </c>
    </row>
    <row r="409" spans="2:51" s="14" customFormat="1" ht="12">
      <c r="B409" s="171"/>
      <c r="D409" s="164" t="s">
        <v>139</v>
      </c>
      <c r="E409" s="172" t="s">
        <v>1</v>
      </c>
      <c r="F409" s="173" t="s">
        <v>153</v>
      </c>
      <c r="H409" s="174">
        <v>65.45</v>
      </c>
      <c r="I409" s="175"/>
      <c r="L409" s="171"/>
      <c r="M409" s="176"/>
      <c r="N409" s="177"/>
      <c r="O409" s="177"/>
      <c r="P409" s="177"/>
      <c r="Q409" s="177"/>
      <c r="R409" s="177"/>
      <c r="S409" s="177"/>
      <c r="T409" s="178"/>
      <c r="AT409" s="172" t="s">
        <v>139</v>
      </c>
      <c r="AU409" s="172" t="s">
        <v>84</v>
      </c>
      <c r="AV409" s="14" t="s">
        <v>84</v>
      </c>
      <c r="AW409" s="14" t="s">
        <v>31</v>
      </c>
      <c r="AX409" s="14" t="s">
        <v>76</v>
      </c>
      <c r="AY409" s="172" t="s">
        <v>130</v>
      </c>
    </row>
    <row r="410" spans="2:51" s="14" customFormat="1" ht="12">
      <c r="B410" s="171"/>
      <c r="D410" s="164" t="s">
        <v>139</v>
      </c>
      <c r="E410" s="172" t="s">
        <v>1</v>
      </c>
      <c r="F410" s="173" t="s">
        <v>483</v>
      </c>
      <c r="H410" s="174">
        <v>10.12</v>
      </c>
      <c r="I410" s="175"/>
      <c r="L410" s="171"/>
      <c r="M410" s="176"/>
      <c r="N410" s="177"/>
      <c r="O410" s="177"/>
      <c r="P410" s="177"/>
      <c r="Q410" s="177"/>
      <c r="R410" s="177"/>
      <c r="S410" s="177"/>
      <c r="T410" s="178"/>
      <c r="AT410" s="172" t="s">
        <v>139</v>
      </c>
      <c r="AU410" s="172" t="s">
        <v>84</v>
      </c>
      <c r="AV410" s="14" t="s">
        <v>84</v>
      </c>
      <c r="AW410" s="14" t="s">
        <v>31</v>
      </c>
      <c r="AX410" s="14" t="s">
        <v>76</v>
      </c>
      <c r="AY410" s="172" t="s">
        <v>130</v>
      </c>
    </row>
    <row r="411" spans="2:51" s="14" customFormat="1" ht="12">
      <c r="B411" s="171"/>
      <c r="D411" s="164" t="s">
        <v>139</v>
      </c>
      <c r="E411" s="172" t="s">
        <v>1</v>
      </c>
      <c r="F411" s="173" t="s">
        <v>192</v>
      </c>
      <c r="H411" s="174">
        <v>11.125</v>
      </c>
      <c r="I411" s="175"/>
      <c r="L411" s="171"/>
      <c r="M411" s="176"/>
      <c r="N411" s="177"/>
      <c r="O411" s="177"/>
      <c r="P411" s="177"/>
      <c r="Q411" s="177"/>
      <c r="R411" s="177"/>
      <c r="S411" s="177"/>
      <c r="T411" s="178"/>
      <c r="AT411" s="172" t="s">
        <v>139</v>
      </c>
      <c r="AU411" s="172" t="s">
        <v>84</v>
      </c>
      <c r="AV411" s="14" t="s">
        <v>84</v>
      </c>
      <c r="AW411" s="14" t="s">
        <v>31</v>
      </c>
      <c r="AX411" s="14" t="s">
        <v>76</v>
      </c>
      <c r="AY411" s="172" t="s">
        <v>130</v>
      </c>
    </row>
    <row r="412" spans="2:51" s="14" customFormat="1" ht="12">
      <c r="B412" s="171"/>
      <c r="D412" s="164" t="s">
        <v>139</v>
      </c>
      <c r="E412" s="172" t="s">
        <v>1</v>
      </c>
      <c r="F412" s="173" t="s">
        <v>193</v>
      </c>
      <c r="H412" s="174">
        <v>12.36</v>
      </c>
      <c r="I412" s="175"/>
      <c r="L412" s="171"/>
      <c r="M412" s="176"/>
      <c r="N412" s="177"/>
      <c r="O412" s="177"/>
      <c r="P412" s="177"/>
      <c r="Q412" s="177"/>
      <c r="R412" s="177"/>
      <c r="S412" s="177"/>
      <c r="T412" s="178"/>
      <c r="AT412" s="172" t="s">
        <v>139</v>
      </c>
      <c r="AU412" s="172" t="s">
        <v>84</v>
      </c>
      <c r="AV412" s="14" t="s">
        <v>84</v>
      </c>
      <c r="AW412" s="14" t="s">
        <v>31</v>
      </c>
      <c r="AX412" s="14" t="s">
        <v>76</v>
      </c>
      <c r="AY412" s="172" t="s">
        <v>130</v>
      </c>
    </row>
    <row r="413" spans="2:51" s="15" customFormat="1" ht="12">
      <c r="B413" s="179"/>
      <c r="D413" s="164" t="s">
        <v>139</v>
      </c>
      <c r="E413" s="180" t="s">
        <v>1</v>
      </c>
      <c r="F413" s="181" t="s">
        <v>144</v>
      </c>
      <c r="H413" s="182">
        <v>1445.535</v>
      </c>
      <c r="I413" s="183"/>
      <c r="L413" s="179"/>
      <c r="M413" s="184"/>
      <c r="N413" s="185"/>
      <c r="O413" s="185"/>
      <c r="P413" s="185"/>
      <c r="Q413" s="185"/>
      <c r="R413" s="185"/>
      <c r="S413" s="185"/>
      <c r="T413" s="186"/>
      <c r="AT413" s="180" t="s">
        <v>139</v>
      </c>
      <c r="AU413" s="180" t="s">
        <v>84</v>
      </c>
      <c r="AV413" s="15" t="s">
        <v>137</v>
      </c>
      <c r="AW413" s="15" t="s">
        <v>31</v>
      </c>
      <c r="AX413" s="15" t="s">
        <v>32</v>
      </c>
      <c r="AY413" s="180" t="s">
        <v>130</v>
      </c>
    </row>
    <row r="414" spans="2:63" s="12" customFormat="1" ht="22.9" customHeight="1">
      <c r="B414" s="136"/>
      <c r="D414" s="137" t="s">
        <v>75</v>
      </c>
      <c r="E414" s="147" t="s">
        <v>84</v>
      </c>
      <c r="F414" s="147" t="s">
        <v>484</v>
      </c>
      <c r="I414" s="139"/>
      <c r="J414" s="148">
        <f>BK414</f>
        <v>0</v>
      </c>
      <c r="L414" s="136"/>
      <c r="M414" s="141"/>
      <c r="N414" s="142"/>
      <c r="O414" s="142"/>
      <c r="P414" s="143">
        <f>SUM(P415:P424)</f>
        <v>0</v>
      </c>
      <c r="Q414" s="142"/>
      <c r="R414" s="143">
        <f>SUM(R415:R424)</f>
        <v>287.52375600000005</v>
      </c>
      <c r="S414" s="142"/>
      <c r="T414" s="144">
        <f>SUM(T415:T424)</f>
        <v>0</v>
      </c>
      <c r="AR414" s="137" t="s">
        <v>32</v>
      </c>
      <c r="AT414" s="145" t="s">
        <v>75</v>
      </c>
      <c r="AU414" s="145" t="s">
        <v>32</v>
      </c>
      <c r="AY414" s="137" t="s">
        <v>130</v>
      </c>
      <c r="BK414" s="146">
        <f>SUM(BK415:BK424)</f>
        <v>0</v>
      </c>
    </row>
    <row r="415" spans="1:65" s="2" customFormat="1" ht="24.2" customHeight="1">
      <c r="A415" s="33"/>
      <c r="B415" s="149"/>
      <c r="C415" s="150" t="s">
        <v>485</v>
      </c>
      <c r="D415" s="150" t="s">
        <v>132</v>
      </c>
      <c r="E415" s="151" t="s">
        <v>486</v>
      </c>
      <c r="F415" s="152" t="s">
        <v>487</v>
      </c>
      <c r="G415" s="153" t="s">
        <v>211</v>
      </c>
      <c r="H415" s="154">
        <v>1050.2</v>
      </c>
      <c r="I415" s="155"/>
      <c r="J415" s="156">
        <f>ROUND(I415*H415,2)</f>
        <v>0</v>
      </c>
      <c r="K415" s="152" t="s">
        <v>136</v>
      </c>
      <c r="L415" s="34"/>
      <c r="M415" s="157" t="s">
        <v>1</v>
      </c>
      <c r="N415" s="158" t="s">
        <v>41</v>
      </c>
      <c r="O415" s="59"/>
      <c r="P415" s="159">
        <f>O415*H415</f>
        <v>0</v>
      </c>
      <c r="Q415" s="159">
        <v>0.27378</v>
      </c>
      <c r="R415" s="159">
        <f>Q415*H415</f>
        <v>287.52375600000005</v>
      </c>
      <c r="S415" s="159">
        <v>0</v>
      </c>
      <c r="T415" s="160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61" t="s">
        <v>137</v>
      </c>
      <c r="AT415" s="161" t="s">
        <v>132</v>
      </c>
      <c r="AU415" s="161" t="s">
        <v>84</v>
      </c>
      <c r="AY415" s="18" t="s">
        <v>130</v>
      </c>
      <c r="BE415" s="162">
        <f>IF(N415="základní",J415,0)</f>
        <v>0</v>
      </c>
      <c r="BF415" s="162">
        <f>IF(N415="snížená",J415,0)</f>
        <v>0</v>
      </c>
      <c r="BG415" s="162">
        <f>IF(N415="zákl. přenesená",J415,0)</f>
        <v>0</v>
      </c>
      <c r="BH415" s="162">
        <f>IF(N415="sníž. přenesená",J415,0)</f>
        <v>0</v>
      </c>
      <c r="BI415" s="162">
        <f>IF(N415="nulová",J415,0)</f>
        <v>0</v>
      </c>
      <c r="BJ415" s="18" t="s">
        <v>32</v>
      </c>
      <c r="BK415" s="162">
        <f>ROUND(I415*H415,2)</f>
        <v>0</v>
      </c>
      <c r="BL415" s="18" t="s">
        <v>137</v>
      </c>
      <c r="BM415" s="161" t="s">
        <v>488</v>
      </c>
    </row>
    <row r="416" spans="2:51" s="14" customFormat="1" ht="12">
      <c r="B416" s="171"/>
      <c r="D416" s="164" t="s">
        <v>139</v>
      </c>
      <c r="E416" s="172" t="s">
        <v>1</v>
      </c>
      <c r="F416" s="173" t="s">
        <v>489</v>
      </c>
      <c r="H416" s="174">
        <v>937.5</v>
      </c>
      <c r="I416" s="175"/>
      <c r="L416" s="171"/>
      <c r="M416" s="176"/>
      <c r="N416" s="177"/>
      <c r="O416" s="177"/>
      <c r="P416" s="177"/>
      <c r="Q416" s="177"/>
      <c r="R416" s="177"/>
      <c r="S416" s="177"/>
      <c r="T416" s="178"/>
      <c r="AT416" s="172" t="s">
        <v>139</v>
      </c>
      <c r="AU416" s="172" t="s">
        <v>84</v>
      </c>
      <c r="AV416" s="14" t="s">
        <v>84</v>
      </c>
      <c r="AW416" s="14" t="s">
        <v>31</v>
      </c>
      <c r="AX416" s="14" t="s">
        <v>76</v>
      </c>
      <c r="AY416" s="172" t="s">
        <v>130</v>
      </c>
    </row>
    <row r="417" spans="2:51" s="14" customFormat="1" ht="12">
      <c r="B417" s="171"/>
      <c r="D417" s="164" t="s">
        <v>139</v>
      </c>
      <c r="E417" s="172" t="s">
        <v>1</v>
      </c>
      <c r="F417" s="173" t="s">
        <v>490</v>
      </c>
      <c r="H417" s="174">
        <v>6.5</v>
      </c>
      <c r="I417" s="175"/>
      <c r="L417" s="171"/>
      <c r="M417" s="176"/>
      <c r="N417" s="177"/>
      <c r="O417" s="177"/>
      <c r="P417" s="177"/>
      <c r="Q417" s="177"/>
      <c r="R417" s="177"/>
      <c r="S417" s="177"/>
      <c r="T417" s="178"/>
      <c r="AT417" s="172" t="s">
        <v>139</v>
      </c>
      <c r="AU417" s="172" t="s">
        <v>84</v>
      </c>
      <c r="AV417" s="14" t="s">
        <v>84</v>
      </c>
      <c r="AW417" s="14" t="s">
        <v>31</v>
      </c>
      <c r="AX417" s="14" t="s">
        <v>76</v>
      </c>
      <c r="AY417" s="172" t="s">
        <v>130</v>
      </c>
    </row>
    <row r="418" spans="2:51" s="14" customFormat="1" ht="12">
      <c r="B418" s="171"/>
      <c r="D418" s="164" t="s">
        <v>139</v>
      </c>
      <c r="E418" s="172" t="s">
        <v>1</v>
      </c>
      <c r="F418" s="173" t="s">
        <v>491</v>
      </c>
      <c r="H418" s="174">
        <v>9.2</v>
      </c>
      <c r="I418" s="175"/>
      <c r="L418" s="171"/>
      <c r="M418" s="176"/>
      <c r="N418" s="177"/>
      <c r="O418" s="177"/>
      <c r="P418" s="177"/>
      <c r="Q418" s="177"/>
      <c r="R418" s="177"/>
      <c r="S418" s="177"/>
      <c r="T418" s="178"/>
      <c r="AT418" s="172" t="s">
        <v>139</v>
      </c>
      <c r="AU418" s="172" t="s">
        <v>84</v>
      </c>
      <c r="AV418" s="14" t="s">
        <v>84</v>
      </c>
      <c r="AW418" s="14" t="s">
        <v>31</v>
      </c>
      <c r="AX418" s="14" t="s">
        <v>76</v>
      </c>
      <c r="AY418" s="172" t="s">
        <v>130</v>
      </c>
    </row>
    <row r="419" spans="2:51" s="14" customFormat="1" ht="12">
      <c r="B419" s="171"/>
      <c r="D419" s="164" t="s">
        <v>139</v>
      </c>
      <c r="E419" s="172" t="s">
        <v>1</v>
      </c>
      <c r="F419" s="173" t="s">
        <v>492</v>
      </c>
      <c r="H419" s="174">
        <v>9.1</v>
      </c>
      <c r="I419" s="175"/>
      <c r="L419" s="171"/>
      <c r="M419" s="176"/>
      <c r="N419" s="177"/>
      <c r="O419" s="177"/>
      <c r="P419" s="177"/>
      <c r="Q419" s="177"/>
      <c r="R419" s="177"/>
      <c r="S419" s="177"/>
      <c r="T419" s="178"/>
      <c r="AT419" s="172" t="s">
        <v>139</v>
      </c>
      <c r="AU419" s="172" t="s">
        <v>84</v>
      </c>
      <c r="AV419" s="14" t="s">
        <v>84</v>
      </c>
      <c r="AW419" s="14" t="s">
        <v>31</v>
      </c>
      <c r="AX419" s="14" t="s">
        <v>76</v>
      </c>
      <c r="AY419" s="172" t="s">
        <v>130</v>
      </c>
    </row>
    <row r="420" spans="2:51" s="14" customFormat="1" ht="12">
      <c r="B420" s="171"/>
      <c r="D420" s="164" t="s">
        <v>139</v>
      </c>
      <c r="E420" s="172" t="s">
        <v>1</v>
      </c>
      <c r="F420" s="173" t="s">
        <v>493</v>
      </c>
      <c r="H420" s="174">
        <v>59.5</v>
      </c>
      <c r="I420" s="175"/>
      <c r="L420" s="171"/>
      <c r="M420" s="176"/>
      <c r="N420" s="177"/>
      <c r="O420" s="177"/>
      <c r="P420" s="177"/>
      <c r="Q420" s="177"/>
      <c r="R420" s="177"/>
      <c r="S420" s="177"/>
      <c r="T420" s="178"/>
      <c r="AT420" s="172" t="s">
        <v>139</v>
      </c>
      <c r="AU420" s="172" t="s">
        <v>84</v>
      </c>
      <c r="AV420" s="14" t="s">
        <v>84</v>
      </c>
      <c r="AW420" s="14" t="s">
        <v>31</v>
      </c>
      <c r="AX420" s="14" t="s">
        <v>76</v>
      </c>
      <c r="AY420" s="172" t="s">
        <v>130</v>
      </c>
    </row>
    <row r="421" spans="2:51" s="14" customFormat="1" ht="12">
      <c r="B421" s="171"/>
      <c r="D421" s="164" t="s">
        <v>139</v>
      </c>
      <c r="E421" s="172" t="s">
        <v>1</v>
      </c>
      <c r="F421" s="173" t="s">
        <v>494</v>
      </c>
      <c r="H421" s="174">
        <v>9.2</v>
      </c>
      <c r="I421" s="175"/>
      <c r="L421" s="171"/>
      <c r="M421" s="176"/>
      <c r="N421" s="177"/>
      <c r="O421" s="177"/>
      <c r="P421" s="177"/>
      <c r="Q421" s="177"/>
      <c r="R421" s="177"/>
      <c r="S421" s="177"/>
      <c r="T421" s="178"/>
      <c r="AT421" s="172" t="s">
        <v>139</v>
      </c>
      <c r="AU421" s="172" t="s">
        <v>84</v>
      </c>
      <c r="AV421" s="14" t="s">
        <v>84</v>
      </c>
      <c r="AW421" s="14" t="s">
        <v>31</v>
      </c>
      <c r="AX421" s="14" t="s">
        <v>76</v>
      </c>
      <c r="AY421" s="172" t="s">
        <v>130</v>
      </c>
    </row>
    <row r="422" spans="2:51" s="14" customFormat="1" ht="12">
      <c r="B422" s="171"/>
      <c r="D422" s="164" t="s">
        <v>139</v>
      </c>
      <c r="E422" s="172" t="s">
        <v>1</v>
      </c>
      <c r="F422" s="173" t="s">
        <v>495</v>
      </c>
      <c r="H422" s="174">
        <v>8.9</v>
      </c>
      <c r="I422" s="175"/>
      <c r="L422" s="171"/>
      <c r="M422" s="176"/>
      <c r="N422" s="177"/>
      <c r="O422" s="177"/>
      <c r="P422" s="177"/>
      <c r="Q422" s="177"/>
      <c r="R422" s="177"/>
      <c r="S422" s="177"/>
      <c r="T422" s="178"/>
      <c r="AT422" s="172" t="s">
        <v>139</v>
      </c>
      <c r="AU422" s="172" t="s">
        <v>84</v>
      </c>
      <c r="AV422" s="14" t="s">
        <v>84</v>
      </c>
      <c r="AW422" s="14" t="s">
        <v>31</v>
      </c>
      <c r="AX422" s="14" t="s">
        <v>76</v>
      </c>
      <c r="AY422" s="172" t="s">
        <v>130</v>
      </c>
    </row>
    <row r="423" spans="2:51" s="14" customFormat="1" ht="12">
      <c r="B423" s="171"/>
      <c r="D423" s="164" t="s">
        <v>139</v>
      </c>
      <c r="E423" s="172" t="s">
        <v>1</v>
      </c>
      <c r="F423" s="173" t="s">
        <v>496</v>
      </c>
      <c r="H423" s="174">
        <v>10.3</v>
      </c>
      <c r="I423" s="175"/>
      <c r="L423" s="171"/>
      <c r="M423" s="176"/>
      <c r="N423" s="177"/>
      <c r="O423" s="177"/>
      <c r="P423" s="177"/>
      <c r="Q423" s="177"/>
      <c r="R423" s="177"/>
      <c r="S423" s="177"/>
      <c r="T423" s="178"/>
      <c r="AT423" s="172" t="s">
        <v>139</v>
      </c>
      <c r="AU423" s="172" t="s">
        <v>84</v>
      </c>
      <c r="AV423" s="14" t="s">
        <v>84</v>
      </c>
      <c r="AW423" s="14" t="s">
        <v>31</v>
      </c>
      <c r="AX423" s="14" t="s">
        <v>76</v>
      </c>
      <c r="AY423" s="172" t="s">
        <v>130</v>
      </c>
    </row>
    <row r="424" spans="2:51" s="15" customFormat="1" ht="12">
      <c r="B424" s="179"/>
      <c r="D424" s="164" t="s">
        <v>139</v>
      </c>
      <c r="E424" s="180" t="s">
        <v>1</v>
      </c>
      <c r="F424" s="181" t="s">
        <v>144</v>
      </c>
      <c r="H424" s="182">
        <v>1050.2</v>
      </c>
      <c r="I424" s="183"/>
      <c r="L424" s="179"/>
      <c r="M424" s="184"/>
      <c r="N424" s="185"/>
      <c r="O424" s="185"/>
      <c r="P424" s="185"/>
      <c r="Q424" s="185"/>
      <c r="R424" s="185"/>
      <c r="S424" s="185"/>
      <c r="T424" s="186"/>
      <c r="AT424" s="180" t="s">
        <v>139</v>
      </c>
      <c r="AU424" s="180" t="s">
        <v>84</v>
      </c>
      <c r="AV424" s="15" t="s">
        <v>137</v>
      </c>
      <c r="AW424" s="15" t="s">
        <v>31</v>
      </c>
      <c r="AX424" s="15" t="s">
        <v>32</v>
      </c>
      <c r="AY424" s="180" t="s">
        <v>130</v>
      </c>
    </row>
    <row r="425" spans="2:63" s="12" customFormat="1" ht="22.9" customHeight="1">
      <c r="B425" s="136"/>
      <c r="D425" s="137" t="s">
        <v>75</v>
      </c>
      <c r="E425" s="147" t="s">
        <v>148</v>
      </c>
      <c r="F425" s="147" t="s">
        <v>497</v>
      </c>
      <c r="I425" s="139"/>
      <c r="J425" s="148">
        <f>BK425</f>
        <v>0</v>
      </c>
      <c r="L425" s="136"/>
      <c r="M425" s="141"/>
      <c r="N425" s="142"/>
      <c r="O425" s="142"/>
      <c r="P425" s="143">
        <f>SUM(P426:P466)</f>
        <v>0</v>
      </c>
      <c r="Q425" s="142"/>
      <c r="R425" s="143">
        <f>SUM(R426:R466)</f>
        <v>0</v>
      </c>
      <c r="S425" s="142"/>
      <c r="T425" s="144">
        <f>SUM(T426:T466)</f>
        <v>38.516400000000004</v>
      </c>
      <c r="AR425" s="137" t="s">
        <v>32</v>
      </c>
      <c r="AT425" s="145" t="s">
        <v>75</v>
      </c>
      <c r="AU425" s="145" t="s">
        <v>32</v>
      </c>
      <c r="AY425" s="137" t="s">
        <v>130</v>
      </c>
      <c r="BK425" s="146">
        <f>SUM(BK426:BK466)</f>
        <v>0</v>
      </c>
    </row>
    <row r="426" spans="1:65" s="2" customFormat="1" ht="16.5" customHeight="1">
      <c r="A426" s="33"/>
      <c r="B426" s="149"/>
      <c r="C426" s="150" t="s">
        <v>498</v>
      </c>
      <c r="D426" s="150" t="s">
        <v>132</v>
      </c>
      <c r="E426" s="151" t="s">
        <v>499</v>
      </c>
      <c r="F426" s="152" t="s">
        <v>500</v>
      </c>
      <c r="G426" s="153" t="s">
        <v>211</v>
      </c>
      <c r="H426" s="154">
        <v>128.2</v>
      </c>
      <c r="I426" s="155"/>
      <c r="J426" s="156">
        <f>ROUND(I426*H426,2)</f>
        <v>0</v>
      </c>
      <c r="K426" s="152" t="s">
        <v>136</v>
      </c>
      <c r="L426" s="34"/>
      <c r="M426" s="157" t="s">
        <v>1</v>
      </c>
      <c r="N426" s="158" t="s">
        <v>41</v>
      </c>
      <c r="O426" s="59"/>
      <c r="P426" s="159">
        <f>O426*H426</f>
        <v>0</v>
      </c>
      <c r="Q426" s="159">
        <v>0</v>
      </c>
      <c r="R426" s="159">
        <f>Q426*H426</f>
        <v>0</v>
      </c>
      <c r="S426" s="159">
        <v>0.044</v>
      </c>
      <c r="T426" s="160">
        <f>S426*H426</f>
        <v>5.6408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61" t="s">
        <v>137</v>
      </c>
      <c r="AT426" s="161" t="s">
        <v>132</v>
      </c>
      <c r="AU426" s="161" t="s">
        <v>84</v>
      </c>
      <c r="AY426" s="18" t="s">
        <v>130</v>
      </c>
      <c r="BE426" s="162">
        <f>IF(N426="základní",J426,0)</f>
        <v>0</v>
      </c>
      <c r="BF426" s="162">
        <f>IF(N426="snížená",J426,0)</f>
        <v>0</v>
      </c>
      <c r="BG426" s="162">
        <f>IF(N426="zákl. přenesená",J426,0)</f>
        <v>0</v>
      </c>
      <c r="BH426" s="162">
        <f>IF(N426="sníž. přenesená",J426,0)</f>
        <v>0</v>
      </c>
      <c r="BI426" s="162">
        <f>IF(N426="nulová",J426,0)</f>
        <v>0</v>
      </c>
      <c r="BJ426" s="18" t="s">
        <v>32</v>
      </c>
      <c r="BK426" s="162">
        <f>ROUND(I426*H426,2)</f>
        <v>0</v>
      </c>
      <c r="BL426" s="18" t="s">
        <v>137</v>
      </c>
      <c r="BM426" s="161" t="s">
        <v>501</v>
      </c>
    </row>
    <row r="427" spans="2:51" s="14" customFormat="1" ht="12">
      <c r="B427" s="171"/>
      <c r="D427" s="164" t="s">
        <v>139</v>
      </c>
      <c r="E427" s="172" t="s">
        <v>1</v>
      </c>
      <c r="F427" s="173" t="s">
        <v>502</v>
      </c>
      <c r="H427" s="174">
        <v>110.3</v>
      </c>
      <c r="I427" s="175"/>
      <c r="L427" s="171"/>
      <c r="M427" s="176"/>
      <c r="N427" s="177"/>
      <c r="O427" s="177"/>
      <c r="P427" s="177"/>
      <c r="Q427" s="177"/>
      <c r="R427" s="177"/>
      <c r="S427" s="177"/>
      <c r="T427" s="178"/>
      <c r="AT427" s="172" t="s">
        <v>139</v>
      </c>
      <c r="AU427" s="172" t="s">
        <v>84</v>
      </c>
      <c r="AV427" s="14" t="s">
        <v>84</v>
      </c>
      <c r="AW427" s="14" t="s">
        <v>31</v>
      </c>
      <c r="AX427" s="14" t="s">
        <v>76</v>
      </c>
      <c r="AY427" s="172" t="s">
        <v>130</v>
      </c>
    </row>
    <row r="428" spans="2:51" s="14" customFormat="1" ht="12">
      <c r="B428" s="171"/>
      <c r="D428" s="164" t="s">
        <v>139</v>
      </c>
      <c r="E428" s="172" t="s">
        <v>1</v>
      </c>
      <c r="F428" s="173" t="s">
        <v>503</v>
      </c>
      <c r="H428" s="174">
        <v>13.2</v>
      </c>
      <c r="I428" s="175"/>
      <c r="L428" s="171"/>
      <c r="M428" s="176"/>
      <c r="N428" s="177"/>
      <c r="O428" s="177"/>
      <c r="P428" s="177"/>
      <c r="Q428" s="177"/>
      <c r="R428" s="177"/>
      <c r="S428" s="177"/>
      <c r="T428" s="178"/>
      <c r="AT428" s="172" t="s">
        <v>139</v>
      </c>
      <c r="AU428" s="172" t="s">
        <v>84</v>
      </c>
      <c r="AV428" s="14" t="s">
        <v>84</v>
      </c>
      <c r="AW428" s="14" t="s">
        <v>31</v>
      </c>
      <c r="AX428" s="14" t="s">
        <v>76</v>
      </c>
      <c r="AY428" s="172" t="s">
        <v>130</v>
      </c>
    </row>
    <row r="429" spans="2:51" s="14" customFormat="1" ht="12">
      <c r="B429" s="171"/>
      <c r="D429" s="164" t="s">
        <v>139</v>
      </c>
      <c r="E429" s="172" t="s">
        <v>1</v>
      </c>
      <c r="F429" s="173" t="s">
        <v>504</v>
      </c>
      <c r="H429" s="174">
        <v>4.7</v>
      </c>
      <c r="I429" s="175"/>
      <c r="L429" s="171"/>
      <c r="M429" s="176"/>
      <c r="N429" s="177"/>
      <c r="O429" s="177"/>
      <c r="P429" s="177"/>
      <c r="Q429" s="177"/>
      <c r="R429" s="177"/>
      <c r="S429" s="177"/>
      <c r="T429" s="178"/>
      <c r="AT429" s="172" t="s">
        <v>139</v>
      </c>
      <c r="AU429" s="172" t="s">
        <v>84</v>
      </c>
      <c r="AV429" s="14" t="s">
        <v>84</v>
      </c>
      <c r="AW429" s="14" t="s">
        <v>31</v>
      </c>
      <c r="AX429" s="14" t="s">
        <v>76</v>
      </c>
      <c r="AY429" s="172" t="s">
        <v>130</v>
      </c>
    </row>
    <row r="430" spans="2:51" s="15" customFormat="1" ht="12">
      <c r="B430" s="179"/>
      <c r="D430" s="164" t="s">
        <v>139</v>
      </c>
      <c r="E430" s="180" t="s">
        <v>1</v>
      </c>
      <c r="F430" s="181" t="s">
        <v>144</v>
      </c>
      <c r="H430" s="182">
        <v>128.2</v>
      </c>
      <c r="I430" s="183"/>
      <c r="L430" s="179"/>
      <c r="M430" s="184"/>
      <c r="N430" s="185"/>
      <c r="O430" s="185"/>
      <c r="P430" s="185"/>
      <c r="Q430" s="185"/>
      <c r="R430" s="185"/>
      <c r="S430" s="185"/>
      <c r="T430" s="186"/>
      <c r="AT430" s="180" t="s">
        <v>139</v>
      </c>
      <c r="AU430" s="180" t="s">
        <v>84</v>
      </c>
      <c r="AV430" s="15" t="s">
        <v>137</v>
      </c>
      <c r="AW430" s="15" t="s">
        <v>31</v>
      </c>
      <c r="AX430" s="15" t="s">
        <v>32</v>
      </c>
      <c r="AY430" s="180" t="s">
        <v>130</v>
      </c>
    </row>
    <row r="431" spans="1:65" s="2" customFormat="1" ht="16.5" customHeight="1">
      <c r="A431" s="33"/>
      <c r="B431" s="149"/>
      <c r="C431" s="150" t="s">
        <v>505</v>
      </c>
      <c r="D431" s="150" t="s">
        <v>132</v>
      </c>
      <c r="E431" s="151" t="s">
        <v>506</v>
      </c>
      <c r="F431" s="152" t="s">
        <v>507</v>
      </c>
      <c r="G431" s="153" t="s">
        <v>211</v>
      </c>
      <c r="H431" s="154">
        <v>7.5</v>
      </c>
      <c r="I431" s="155"/>
      <c r="J431" s="156">
        <f>ROUND(I431*H431,2)</f>
        <v>0</v>
      </c>
      <c r="K431" s="152" t="s">
        <v>136</v>
      </c>
      <c r="L431" s="34"/>
      <c r="M431" s="157" t="s">
        <v>1</v>
      </c>
      <c r="N431" s="158" t="s">
        <v>41</v>
      </c>
      <c r="O431" s="59"/>
      <c r="P431" s="159">
        <f>O431*H431</f>
        <v>0</v>
      </c>
      <c r="Q431" s="159">
        <v>0</v>
      </c>
      <c r="R431" s="159">
        <f>Q431*H431</f>
        <v>0</v>
      </c>
      <c r="S431" s="159">
        <v>0.097</v>
      </c>
      <c r="T431" s="160">
        <f>S431*H431</f>
        <v>0.7275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1" t="s">
        <v>137</v>
      </c>
      <c r="AT431" s="161" t="s">
        <v>132</v>
      </c>
      <c r="AU431" s="161" t="s">
        <v>84</v>
      </c>
      <c r="AY431" s="18" t="s">
        <v>130</v>
      </c>
      <c r="BE431" s="162">
        <f>IF(N431="základní",J431,0)</f>
        <v>0</v>
      </c>
      <c r="BF431" s="162">
        <f>IF(N431="snížená",J431,0)</f>
        <v>0</v>
      </c>
      <c r="BG431" s="162">
        <f>IF(N431="zákl. přenesená",J431,0)</f>
        <v>0</v>
      </c>
      <c r="BH431" s="162">
        <f>IF(N431="sníž. přenesená",J431,0)</f>
        <v>0</v>
      </c>
      <c r="BI431" s="162">
        <f>IF(N431="nulová",J431,0)</f>
        <v>0</v>
      </c>
      <c r="BJ431" s="18" t="s">
        <v>32</v>
      </c>
      <c r="BK431" s="162">
        <f>ROUND(I431*H431,2)</f>
        <v>0</v>
      </c>
      <c r="BL431" s="18" t="s">
        <v>137</v>
      </c>
      <c r="BM431" s="161" t="s">
        <v>508</v>
      </c>
    </row>
    <row r="432" spans="2:51" s="14" customFormat="1" ht="12">
      <c r="B432" s="171"/>
      <c r="D432" s="164" t="s">
        <v>139</v>
      </c>
      <c r="E432" s="172" t="s">
        <v>1</v>
      </c>
      <c r="F432" s="173" t="s">
        <v>509</v>
      </c>
      <c r="H432" s="174">
        <v>7.5</v>
      </c>
      <c r="I432" s="175"/>
      <c r="L432" s="171"/>
      <c r="M432" s="176"/>
      <c r="N432" s="177"/>
      <c r="O432" s="177"/>
      <c r="P432" s="177"/>
      <c r="Q432" s="177"/>
      <c r="R432" s="177"/>
      <c r="S432" s="177"/>
      <c r="T432" s="178"/>
      <c r="AT432" s="172" t="s">
        <v>139</v>
      </c>
      <c r="AU432" s="172" t="s">
        <v>84</v>
      </c>
      <c r="AV432" s="14" t="s">
        <v>84</v>
      </c>
      <c r="AW432" s="14" t="s">
        <v>31</v>
      </c>
      <c r="AX432" s="14" t="s">
        <v>32</v>
      </c>
      <c r="AY432" s="172" t="s">
        <v>130</v>
      </c>
    </row>
    <row r="433" spans="1:65" s="2" customFormat="1" ht="16.5" customHeight="1">
      <c r="A433" s="33"/>
      <c r="B433" s="149"/>
      <c r="C433" s="150" t="s">
        <v>510</v>
      </c>
      <c r="D433" s="150" t="s">
        <v>132</v>
      </c>
      <c r="E433" s="151" t="s">
        <v>511</v>
      </c>
      <c r="F433" s="152" t="s">
        <v>512</v>
      </c>
      <c r="G433" s="153" t="s">
        <v>211</v>
      </c>
      <c r="H433" s="154">
        <v>64.3</v>
      </c>
      <c r="I433" s="155"/>
      <c r="J433" s="156">
        <f>ROUND(I433*H433,2)</f>
        <v>0</v>
      </c>
      <c r="K433" s="152" t="s">
        <v>136</v>
      </c>
      <c r="L433" s="34"/>
      <c r="M433" s="157" t="s">
        <v>1</v>
      </c>
      <c r="N433" s="158" t="s">
        <v>41</v>
      </c>
      <c r="O433" s="59"/>
      <c r="P433" s="159">
        <f>O433*H433</f>
        <v>0</v>
      </c>
      <c r="Q433" s="159">
        <v>0</v>
      </c>
      <c r="R433" s="159">
        <f>Q433*H433</f>
        <v>0</v>
      </c>
      <c r="S433" s="159">
        <v>0.177</v>
      </c>
      <c r="T433" s="160">
        <f>S433*H433</f>
        <v>11.381099999999998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1" t="s">
        <v>137</v>
      </c>
      <c r="AT433" s="161" t="s">
        <v>132</v>
      </c>
      <c r="AU433" s="161" t="s">
        <v>84</v>
      </c>
      <c r="AY433" s="18" t="s">
        <v>130</v>
      </c>
      <c r="BE433" s="162">
        <f>IF(N433="základní",J433,0)</f>
        <v>0</v>
      </c>
      <c r="BF433" s="162">
        <f>IF(N433="snížená",J433,0)</f>
        <v>0</v>
      </c>
      <c r="BG433" s="162">
        <f>IF(N433="zákl. přenesená",J433,0)</f>
        <v>0</v>
      </c>
      <c r="BH433" s="162">
        <f>IF(N433="sníž. přenesená",J433,0)</f>
        <v>0</v>
      </c>
      <c r="BI433" s="162">
        <f>IF(N433="nulová",J433,0)</f>
        <v>0</v>
      </c>
      <c r="BJ433" s="18" t="s">
        <v>32</v>
      </c>
      <c r="BK433" s="162">
        <f>ROUND(I433*H433,2)</f>
        <v>0</v>
      </c>
      <c r="BL433" s="18" t="s">
        <v>137</v>
      </c>
      <c r="BM433" s="161" t="s">
        <v>513</v>
      </c>
    </row>
    <row r="434" spans="2:51" s="14" customFormat="1" ht="12">
      <c r="B434" s="171"/>
      <c r="D434" s="164" t="s">
        <v>139</v>
      </c>
      <c r="E434" s="172" t="s">
        <v>1</v>
      </c>
      <c r="F434" s="173" t="s">
        <v>514</v>
      </c>
      <c r="H434" s="174">
        <v>64.3</v>
      </c>
      <c r="I434" s="175"/>
      <c r="L434" s="171"/>
      <c r="M434" s="176"/>
      <c r="N434" s="177"/>
      <c r="O434" s="177"/>
      <c r="P434" s="177"/>
      <c r="Q434" s="177"/>
      <c r="R434" s="177"/>
      <c r="S434" s="177"/>
      <c r="T434" s="178"/>
      <c r="AT434" s="172" t="s">
        <v>139</v>
      </c>
      <c r="AU434" s="172" t="s">
        <v>84</v>
      </c>
      <c r="AV434" s="14" t="s">
        <v>84</v>
      </c>
      <c r="AW434" s="14" t="s">
        <v>31</v>
      </c>
      <c r="AX434" s="14" t="s">
        <v>32</v>
      </c>
      <c r="AY434" s="172" t="s">
        <v>130</v>
      </c>
    </row>
    <row r="435" spans="1:65" s="2" customFormat="1" ht="16.5" customHeight="1">
      <c r="A435" s="33"/>
      <c r="B435" s="149"/>
      <c r="C435" s="150" t="s">
        <v>515</v>
      </c>
      <c r="D435" s="150" t="s">
        <v>132</v>
      </c>
      <c r="E435" s="151" t="s">
        <v>516</v>
      </c>
      <c r="F435" s="152" t="s">
        <v>517</v>
      </c>
      <c r="G435" s="153" t="s">
        <v>271</v>
      </c>
      <c r="H435" s="154">
        <v>10</v>
      </c>
      <c r="I435" s="155"/>
      <c r="J435" s="156">
        <f>ROUND(I435*H435,2)</f>
        <v>0</v>
      </c>
      <c r="K435" s="152" t="s">
        <v>1</v>
      </c>
      <c r="L435" s="34"/>
      <c r="M435" s="157" t="s">
        <v>1</v>
      </c>
      <c r="N435" s="158" t="s">
        <v>41</v>
      </c>
      <c r="O435" s="59"/>
      <c r="P435" s="159">
        <f>O435*H435</f>
        <v>0</v>
      </c>
      <c r="Q435" s="159">
        <v>0</v>
      </c>
      <c r="R435" s="159">
        <f>Q435*H435</f>
        <v>0</v>
      </c>
      <c r="S435" s="159">
        <v>0.023</v>
      </c>
      <c r="T435" s="160">
        <f>S435*H435</f>
        <v>0.22999999999999998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1" t="s">
        <v>137</v>
      </c>
      <c r="AT435" s="161" t="s">
        <v>132</v>
      </c>
      <c r="AU435" s="161" t="s">
        <v>84</v>
      </c>
      <c r="AY435" s="18" t="s">
        <v>130</v>
      </c>
      <c r="BE435" s="162">
        <f>IF(N435="základní",J435,0)</f>
        <v>0</v>
      </c>
      <c r="BF435" s="162">
        <f>IF(N435="snížená",J435,0)</f>
        <v>0</v>
      </c>
      <c r="BG435" s="162">
        <f>IF(N435="zákl. přenesená",J435,0)</f>
        <v>0</v>
      </c>
      <c r="BH435" s="162">
        <f>IF(N435="sníž. přenesená",J435,0)</f>
        <v>0</v>
      </c>
      <c r="BI435" s="162">
        <f>IF(N435="nulová",J435,0)</f>
        <v>0</v>
      </c>
      <c r="BJ435" s="18" t="s">
        <v>32</v>
      </c>
      <c r="BK435" s="162">
        <f>ROUND(I435*H435,2)</f>
        <v>0</v>
      </c>
      <c r="BL435" s="18" t="s">
        <v>137</v>
      </c>
      <c r="BM435" s="161" t="s">
        <v>518</v>
      </c>
    </row>
    <row r="436" spans="2:51" s="14" customFormat="1" ht="12">
      <c r="B436" s="171"/>
      <c r="D436" s="164" t="s">
        <v>139</v>
      </c>
      <c r="E436" s="172" t="s">
        <v>1</v>
      </c>
      <c r="F436" s="173" t="s">
        <v>34</v>
      </c>
      <c r="H436" s="174">
        <v>10</v>
      </c>
      <c r="I436" s="175"/>
      <c r="L436" s="171"/>
      <c r="M436" s="176"/>
      <c r="N436" s="177"/>
      <c r="O436" s="177"/>
      <c r="P436" s="177"/>
      <c r="Q436" s="177"/>
      <c r="R436" s="177"/>
      <c r="S436" s="177"/>
      <c r="T436" s="178"/>
      <c r="AT436" s="172" t="s">
        <v>139</v>
      </c>
      <c r="AU436" s="172" t="s">
        <v>84</v>
      </c>
      <c r="AV436" s="14" t="s">
        <v>84</v>
      </c>
      <c r="AW436" s="14" t="s">
        <v>31</v>
      </c>
      <c r="AX436" s="14" t="s">
        <v>32</v>
      </c>
      <c r="AY436" s="172" t="s">
        <v>130</v>
      </c>
    </row>
    <row r="437" spans="1:65" s="2" customFormat="1" ht="16.5" customHeight="1">
      <c r="A437" s="33"/>
      <c r="B437" s="149"/>
      <c r="C437" s="150" t="s">
        <v>519</v>
      </c>
      <c r="D437" s="150" t="s">
        <v>132</v>
      </c>
      <c r="E437" s="151" t="s">
        <v>520</v>
      </c>
      <c r="F437" s="152" t="s">
        <v>521</v>
      </c>
      <c r="G437" s="153" t="s">
        <v>271</v>
      </c>
      <c r="H437" s="154">
        <v>14</v>
      </c>
      <c r="I437" s="155"/>
      <c r="J437" s="156">
        <f>ROUND(I437*H437,2)</f>
        <v>0</v>
      </c>
      <c r="K437" s="152" t="s">
        <v>1</v>
      </c>
      <c r="L437" s="34"/>
      <c r="M437" s="157" t="s">
        <v>1</v>
      </c>
      <c r="N437" s="158" t="s">
        <v>41</v>
      </c>
      <c r="O437" s="59"/>
      <c r="P437" s="159">
        <f>O437*H437</f>
        <v>0</v>
      </c>
      <c r="Q437" s="159">
        <v>0</v>
      </c>
      <c r="R437" s="159">
        <f>Q437*H437</f>
        <v>0</v>
      </c>
      <c r="S437" s="159">
        <v>0.068</v>
      </c>
      <c r="T437" s="160">
        <f>S437*H437</f>
        <v>0.9520000000000001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1" t="s">
        <v>137</v>
      </c>
      <c r="AT437" s="161" t="s">
        <v>132</v>
      </c>
      <c r="AU437" s="161" t="s">
        <v>84</v>
      </c>
      <c r="AY437" s="18" t="s">
        <v>130</v>
      </c>
      <c r="BE437" s="162">
        <f>IF(N437="základní",J437,0)</f>
        <v>0</v>
      </c>
      <c r="BF437" s="162">
        <f>IF(N437="snížená",J437,0)</f>
        <v>0</v>
      </c>
      <c r="BG437" s="162">
        <f>IF(N437="zákl. přenesená",J437,0)</f>
        <v>0</v>
      </c>
      <c r="BH437" s="162">
        <f>IF(N437="sníž. přenesená",J437,0)</f>
        <v>0</v>
      </c>
      <c r="BI437" s="162">
        <f>IF(N437="nulová",J437,0)</f>
        <v>0</v>
      </c>
      <c r="BJ437" s="18" t="s">
        <v>32</v>
      </c>
      <c r="BK437" s="162">
        <f>ROUND(I437*H437,2)</f>
        <v>0</v>
      </c>
      <c r="BL437" s="18" t="s">
        <v>137</v>
      </c>
      <c r="BM437" s="161" t="s">
        <v>522</v>
      </c>
    </row>
    <row r="438" spans="2:51" s="14" customFormat="1" ht="12">
      <c r="B438" s="171"/>
      <c r="D438" s="164" t="s">
        <v>139</v>
      </c>
      <c r="E438" s="172" t="s">
        <v>1</v>
      </c>
      <c r="F438" s="173" t="s">
        <v>234</v>
      </c>
      <c r="H438" s="174">
        <v>14</v>
      </c>
      <c r="I438" s="175"/>
      <c r="L438" s="171"/>
      <c r="M438" s="176"/>
      <c r="N438" s="177"/>
      <c r="O438" s="177"/>
      <c r="P438" s="177"/>
      <c r="Q438" s="177"/>
      <c r="R438" s="177"/>
      <c r="S438" s="177"/>
      <c r="T438" s="178"/>
      <c r="AT438" s="172" t="s">
        <v>139</v>
      </c>
      <c r="AU438" s="172" t="s">
        <v>84</v>
      </c>
      <c r="AV438" s="14" t="s">
        <v>84</v>
      </c>
      <c r="AW438" s="14" t="s">
        <v>31</v>
      </c>
      <c r="AX438" s="14" t="s">
        <v>32</v>
      </c>
      <c r="AY438" s="172" t="s">
        <v>130</v>
      </c>
    </row>
    <row r="439" spans="1:65" s="2" customFormat="1" ht="16.5" customHeight="1">
      <c r="A439" s="33"/>
      <c r="B439" s="149"/>
      <c r="C439" s="150" t="s">
        <v>523</v>
      </c>
      <c r="D439" s="150" t="s">
        <v>132</v>
      </c>
      <c r="E439" s="151" t="s">
        <v>524</v>
      </c>
      <c r="F439" s="152" t="s">
        <v>525</v>
      </c>
      <c r="G439" s="153" t="s">
        <v>271</v>
      </c>
      <c r="H439" s="154">
        <v>1</v>
      </c>
      <c r="I439" s="155"/>
      <c r="J439" s="156">
        <f>ROUND(I439*H439,2)</f>
        <v>0</v>
      </c>
      <c r="K439" s="152" t="s">
        <v>1</v>
      </c>
      <c r="L439" s="34"/>
      <c r="M439" s="157" t="s">
        <v>1</v>
      </c>
      <c r="N439" s="158" t="s">
        <v>41</v>
      </c>
      <c r="O439" s="59"/>
      <c r="P439" s="159">
        <f>O439*H439</f>
        <v>0</v>
      </c>
      <c r="Q439" s="159">
        <v>0</v>
      </c>
      <c r="R439" s="159">
        <f>Q439*H439</f>
        <v>0</v>
      </c>
      <c r="S439" s="159">
        <v>0.085</v>
      </c>
      <c r="T439" s="160">
        <f>S439*H439</f>
        <v>0.085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61" t="s">
        <v>137</v>
      </c>
      <c r="AT439" s="161" t="s">
        <v>132</v>
      </c>
      <c r="AU439" s="161" t="s">
        <v>84</v>
      </c>
      <c r="AY439" s="18" t="s">
        <v>130</v>
      </c>
      <c r="BE439" s="162">
        <f>IF(N439="základní",J439,0)</f>
        <v>0</v>
      </c>
      <c r="BF439" s="162">
        <f>IF(N439="snížená",J439,0)</f>
        <v>0</v>
      </c>
      <c r="BG439" s="162">
        <f>IF(N439="zákl. přenesená",J439,0)</f>
        <v>0</v>
      </c>
      <c r="BH439" s="162">
        <f>IF(N439="sníž. přenesená",J439,0)</f>
        <v>0</v>
      </c>
      <c r="BI439" s="162">
        <f>IF(N439="nulová",J439,0)</f>
        <v>0</v>
      </c>
      <c r="BJ439" s="18" t="s">
        <v>32</v>
      </c>
      <c r="BK439" s="162">
        <f>ROUND(I439*H439,2)</f>
        <v>0</v>
      </c>
      <c r="BL439" s="18" t="s">
        <v>137</v>
      </c>
      <c r="BM439" s="161" t="s">
        <v>526</v>
      </c>
    </row>
    <row r="440" spans="2:51" s="14" customFormat="1" ht="12">
      <c r="B440" s="171"/>
      <c r="D440" s="164" t="s">
        <v>139</v>
      </c>
      <c r="E440" s="172" t="s">
        <v>1</v>
      </c>
      <c r="F440" s="173" t="s">
        <v>32</v>
      </c>
      <c r="H440" s="174">
        <v>1</v>
      </c>
      <c r="I440" s="175"/>
      <c r="L440" s="171"/>
      <c r="M440" s="176"/>
      <c r="N440" s="177"/>
      <c r="O440" s="177"/>
      <c r="P440" s="177"/>
      <c r="Q440" s="177"/>
      <c r="R440" s="177"/>
      <c r="S440" s="177"/>
      <c r="T440" s="178"/>
      <c r="AT440" s="172" t="s">
        <v>139</v>
      </c>
      <c r="AU440" s="172" t="s">
        <v>84</v>
      </c>
      <c r="AV440" s="14" t="s">
        <v>84</v>
      </c>
      <c r="AW440" s="14" t="s">
        <v>31</v>
      </c>
      <c r="AX440" s="14" t="s">
        <v>32</v>
      </c>
      <c r="AY440" s="172" t="s">
        <v>130</v>
      </c>
    </row>
    <row r="441" spans="1:65" s="2" customFormat="1" ht="16.5" customHeight="1">
      <c r="A441" s="33"/>
      <c r="B441" s="149"/>
      <c r="C441" s="150" t="s">
        <v>527</v>
      </c>
      <c r="D441" s="150" t="s">
        <v>132</v>
      </c>
      <c r="E441" s="151" t="s">
        <v>528</v>
      </c>
      <c r="F441" s="152" t="s">
        <v>529</v>
      </c>
      <c r="G441" s="153" t="s">
        <v>271</v>
      </c>
      <c r="H441" s="154">
        <v>1</v>
      </c>
      <c r="I441" s="155"/>
      <c r="J441" s="156">
        <f>ROUND(I441*H441,2)</f>
        <v>0</v>
      </c>
      <c r="K441" s="152" t="s">
        <v>1</v>
      </c>
      <c r="L441" s="34"/>
      <c r="M441" s="157" t="s">
        <v>1</v>
      </c>
      <c r="N441" s="158" t="s">
        <v>41</v>
      </c>
      <c r="O441" s="59"/>
      <c r="P441" s="159">
        <f>O441*H441</f>
        <v>0</v>
      </c>
      <c r="Q441" s="159">
        <v>0</v>
      </c>
      <c r="R441" s="159">
        <f>Q441*H441</f>
        <v>0</v>
      </c>
      <c r="S441" s="159">
        <v>0</v>
      </c>
      <c r="T441" s="160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1" t="s">
        <v>137</v>
      </c>
      <c r="AT441" s="161" t="s">
        <v>132</v>
      </c>
      <c r="AU441" s="161" t="s">
        <v>84</v>
      </c>
      <c r="AY441" s="18" t="s">
        <v>130</v>
      </c>
      <c r="BE441" s="162">
        <f>IF(N441="základní",J441,0)</f>
        <v>0</v>
      </c>
      <c r="BF441" s="162">
        <f>IF(N441="snížená",J441,0)</f>
        <v>0</v>
      </c>
      <c r="BG441" s="162">
        <f>IF(N441="zákl. přenesená",J441,0)</f>
        <v>0</v>
      </c>
      <c r="BH441" s="162">
        <f>IF(N441="sníž. přenesená",J441,0)</f>
        <v>0</v>
      </c>
      <c r="BI441" s="162">
        <f>IF(N441="nulová",J441,0)</f>
        <v>0</v>
      </c>
      <c r="BJ441" s="18" t="s">
        <v>32</v>
      </c>
      <c r="BK441" s="162">
        <f>ROUND(I441*H441,2)</f>
        <v>0</v>
      </c>
      <c r="BL441" s="18" t="s">
        <v>137</v>
      </c>
      <c r="BM441" s="161" t="s">
        <v>530</v>
      </c>
    </row>
    <row r="442" spans="2:51" s="14" customFormat="1" ht="12">
      <c r="B442" s="171"/>
      <c r="D442" s="164" t="s">
        <v>139</v>
      </c>
      <c r="E442" s="172" t="s">
        <v>1</v>
      </c>
      <c r="F442" s="173" t="s">
        <v>32</v>
      </c>
      <c r="H442" s="174">
        <v>1</v>
      </c>
      <c r="I442" s="175"/>
      <c r="L442" s="171"/>
      <c r="M442" s="176"/>
      <c r="N442" s="177"/>
      <c r="O442" s="177"/>
      <c r="P442" s="177"/>
      <c r="Q442" s="177"/>
      <c r="R442" s="177"/>
      <c r="S442" s="177"/>
      <c r="T442" s="178"/>
      <c r="AT442" s="172" t="s">
        <v>139</v>
      </c>
      <c r="AU442" s="172" t="s">
        <v>84</v>
      </c>
      <c r="AV442" s="14" t="s">
        <v>84</v>
      </c>
      <c r="AW442" s="14" t="s">
        <v>31</v>
      </c>
      <c r="AX442" s="14" t="s">
        <v>32</v>
      </c>
      <c r="AY442" s="172" t="s">
        <v>130</v>
      </c>
    </row>
    <row r="443" spans="1:65" s="2" customFormat="1" ht="16.5" customHeight="1">
      <c r="A443" s="33"/>
      <c r="B443" s="149"/>
      <c r="C443" s="150" t="s">
        <v>531</v>
      </c>
      <c r="D443" s="150" t="s">
        <v>132</v>
      </c>
      <c r="E443" s="151" t="s">
        <v>532</v>
      </c>
      <c r="F443" s="152" t="s">
        <v>533</v>
      </c>
      <c r="G443" s="153" t="s">
        <v>271</v>
      </c>
      <c r="H443" s="154">
        <v>1</v>
      </c>
      <c r="I443" s="155"/>
      <c r="J443" s="156">
        <f>ROUND(I443*H443,2)</f>
        <v>0</v>
      </c>
      <c r="K443" s="152" t="s">
        <v>1</v>
      </c>
      <c r="L443" s="34"/>
      <c r="M443" s="157" t="s">
        <v>1</v>
      </c>
      <c r="N443" s="158" t="s">
        <v>41</v>
      </c>
      <c r="O443" s="59"/>
      <c r="P443" s="159">
        <f>O443*H443</f>
        <v>0</v>
      </c>
      <c r="Q443" s="159">
        <v>0</v>
      </c>
      <c r="R443" s="159">
        <f>Q443*H443</f>
        <v>0</v>
      </c>
      <c r="S443" s="159">
        <v>0.032</v>
      </c>
      <c r="T443" s="160">
        <f>S443*H443</f>
        <v>0.032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1" t="s">
        <v>137</v>
      </c>
      <c r="AT443" s="161" t="s">
        <v>132</v>
      </c>
      <c r="AU443" s="161" t="s">
        <v>84</v>
      </c>
      <c r="AY443" s="18" t="s">
        <v>130</v>
      </c>
      <c r="BE443" s="162">
        <f>IF(N443="základní",J443,0)</f>
        <v>0</v>
      </c>
      <c r="BF443" s="162">
        <f>IF(N443="snížená",J443,0)</f>
        <v>0</v>
      </c>
      <c r="BG443" s="162">
        <f>IF(N443="zákl. přenesená",J443,0)</f>
        <v>0</v>
      </c>
      <c r="BH443" s="162">
        <f>IF(N443="sníž. přenesená",J443,0)</f>
        <v>0</v>
      </c>
      <c r="BI443" s="162">
        <f>IF(N443="nulová",J443,0)</f>
        <v>0</v>
      </c>
      <c r="BJ443" s="18" t="s">
        <v>32</v>
      </c>
      <c r="BK443" s="162">
        <f>ROUND(I443*H443,2)</f>
        <v>0</v>
      </c>
      <c r="BL443" s="18" t="s">
        <v>137</v>
      </c>
      <c r="BM443" s="161" t="s">
        <v>534</v>
      </c>
    </row>
    <row r="444" spans="2:51" s="14" customFormat="1" ht="12">
      <c r="B444" s="171"/>
      <c r="D444" s="164" t="s">
        <v>139</v>
      </c>
      <c r="E444" s="172" t="s">
        <v>1</v>
      </c>
      <c r="F444" s="173" t="s">
        <v>32</v>
      </c>
      <c r="H444" s="174">
        <v>1</v>
      </c>
      <c r="I444" s="175"/>
      <c r="L444" s="171"/>
      <c r="M444" s="176"/>
      <c r="N444" s="177"/>
      <c r="O444" s="177"/>
      <c r="P444" s="177"/>
      <c r="Q444" s="177"/>
      <c r="R444" s="177"/>
      <c r="S444" s="177"/>
      <c r="T444" s="178"/>
      <c r="AT444" s="172" t="s">
        <v>139</v>
      </c>
      <c r="AU444" s="172" t="s">
        <v>84</v>
      </c>
      <c r="AV444" s="14" t="s">
        <v>84</v>
      </c>
      <c r="AW444" s="14" t="s">
        <v>31</v>
      </c>
      <c r="AX444" s="14" t="s">
        <v>32</v>
      </c>
      <c r="AY444" s="172" t="s">
        <v>130</v>
      </c>
    </row>
    <row r="445" spans="1:65" s="2" customFormat="1" ht="16.5" customHeight="1">
      <c r="A445" s="33"/>
      <c r="B445" s="149"/>
      <c r="C445" s="150" t="s">
        <v>535</v>
      </c>
      <c r="D445" s="150" t="s">
        <v>132</v>
      </c>
      <c r="E445" s="151" t="s">
        <v>536</v>
      </c>
      <c r="F445" s="152" t="s">
        <v>537</v>
      </c>
      <c r="G445" s="153" t="s">
        <v>271</v>
      </c>
      <c r="H445" s="154">
        <v>1</v>
      </c>
      <c r="I445" s="155"/>
      <c r="J445" s="156">
        <f>ROUND(I445*H445,2)</f>
        <v>0</v>
      </c>
      <c r="K445" s="152" t="s">
        <v>1</v>
      </c>
      <c r="L445" s="34"/>
      <c r="M445" s="157" t="s">
        <v>1</v>
      </c>
      <c r="N445" s="158" t="s">
        <v>41</v>
      </c>
      <c r="O445" s="59"/>
      <c r="P445" s="159">
        <f>O445*H445</f>
        <v>0</v>
      </c>
      <c r="Q445" s="159">
        <v>0</v>
      </c>
      <c r="R445" s="159">
        <f>Q445*H445</f>
        <v>0</v>
      </c>
      <c r="S445" s="159">
        <v>0.038</v>
      </c>
      <c r="T445" s="160">
        <f>S445*H445</f>
        <v>0.038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61" t="s">
        <v>137</v>
      </c>
      <c r="AT445" s="161" t="s">
        <v>132</v>
      </c>
      <c r="AU445" s="161" t="s">
        <v>84</v>
      </c>
      <c r="AY445" s="18" t="s">
        <v>130</v>
      </c>
      <c r="BE445" s="162">
        <f>IF(N445="základní",J445,0)</f>
        <v>0</v>
      </c>
      <c r="BF445" s="162">
        <f>IF(N445="snížená",J445,0)</f>
        <v>0</v>
      </c>
      <c r="BG445" s="162">
        <f>IF(N445="zákl. přenesená",J445,0)</f>
        <v>0</v>
      </c>
      <c r="BH445" s="162">
        <f>IF(N445="sníž. přenesená",J445,0)</f>
        <v>0</v>
      </c>
      <c r="BI445" s="162">
        <f>IF(N445="nulová",J445,0)</f>
        <v>0</v>
      </c>
      <c r="BJ445" s="18" t="s">
        <v>32</v>
      </c>
      <c r="BK445" s="162">
        <f>ROUND(I445*H445,2)</f>
        <v>0</v>
      </c>
      <c r="BL445" s="18" t="s">
        <v>137</v>
      </c>
      <c r="BM445" s="161" t="s">
        <v>538</v>
      </c>
    </row>
    <row r="446" spans="2:51" s="14" customFormat="1" ht="12">
      <c r="B446" s="171"/>
      <c r="D446" s="164" t="s">
        <v>139</v>
      </c>
      <c r="E446" s="172" t="s">
        <v>1</v>
      </c>
      <c r="F446" s="173" t="s">
        <v>32</v>
      </c>
      <c r="H446" s="174">
        <v>1</v>
      </c>
      <c r="I446" s="175"/>
      <c r="L446" s="171"/>
      <c r="M446" s="176"/>
      <c r="N446" s="177"/>
      <c r="O446" s="177"/>
      <c r="P446" s="177"/>
      <c r="Q446" s="177"/>
      <c r="R446" s="177"/>
      <c r="S446" s="177"/>
      <c r="T446" s="178"/>
      <c r="AT446" s="172" t="s">
        <v>139</v>
      </c>
      <c r="AU446" s="172" t="s">
        <v>84</v>
      </c>
      <c r="AV446" s="14" t="s">
        <v>84</v>
      </c>
      <c r="AW446" s="14" t="s">
        <v>31</v>
      </c>
      <c r="AX446" s="14" t="s">
        <v>32</v>
      </c>
      <c r="AY446" s="172" t="s">
        <v>130</v>
      </c>
    </row>
    <row r="447" spans="1:65" s="2" customFormat="1" ht="16.5" customHeight="1">
      <c r="A447" s="33"/>
      <c r="B447" s="149"/>
      <c r="C447" s="150" t="s">
        <v>539</v>
      </c>
      <c r="D447" s="150" t="s">
        <v>132</v>
      </c>
      <c r="E447" s="151" t="s">
        <v>540</v>
      </c>
      <c r="F447" s="152" t="s">
        <v>541</v>
      </c>
      <c r="G447" s="153" t="s">
        <v>271</v>
      </c>
      <c r="H447" s="154">
        <v>6</v>
      </c>
      <c r="I447" s="155"/>
      <c r="J447" s="156">
        <f>ROUND(I447*H447,2)</f>
        <v>0</v>
      </c>
      <c r="K447" s="152" t="s">
        <v>1</v>
      </c>
      <c r="L447" s="34"/>
      <c r="M447" s="157" t="s">
        <v>1</v>
      </c>
      <c r="N447" s="158" t="s">
        <v>41</v>
      </c>
      <c r="O447" s="59"/>
      <c r="P447" s="159">
        <f>O447*H447</f>
        <v>0</v>
      </c>
      <c r="Q447" s="159">
        <v>0</v>
      </c>
      <c r="R447" s="159">
        <f>Q447*H447</f>
        <v>0</v>
      </c>
      <c r="S447" s="159">
        <v>0.085</v>
      </c>
      <c r="T447" s="160">
        <f>S447*H447</f>
        <v>0.51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61" t="s">
        <v>137</v>
      </c>
      <c r="AT447" s="161" t="s">
        <v>132</v>
      </c>
      <c r="AU447" s="161" t="s">
        <v>84</v>
      </c>
      <c r="AY447" s="18" t="s">
        <v>130</v>
      </c>
      <c r="BE447" s="162">
        <f>IF(N447="základní",J447,0)</f>
        <v>0</v>
      </c>
      <c r="BF447" s="162">
        <f>IF(N447="snížená",J447,0)</f>
        <v>0</v>
      </c>
      <c r="BG447" s="162">
        <f>IF(N447="zákl. přenesená",J447,0)</f>
        <v>0</v>
      </c>
      <c r="BH447" s="162">
        <f>IF(N447="sníž. přenesená",J447,0)</f>
        <v>0</v>
      </c>
      <c r="BI447" s="162">
        <f>IF(N447="nulová",J447,0)</f>
        <v>0</v>
      </c>
      <c r="BJ447" s="18" t="s">
        <v>32</v>
      </c>
      <c r="BK447" s="162">
        <f>ROUND(I447*H447,2)</f>
        <v>0</v>
      </c>
      <c r="BL447" s="18" t="s">
        <v>137</v>
      </c>
      <c r="BM447" s="161" t="s">
        <v>542</v>
      </c>
    </row>
    <row r="448" spans="2:51" s="14" customFormat="1" ht="12">
      <c r="B448" s="171"/>
      <c r="D448" s="164" t="s">
        <v>139</v>
      </c>
      <c r="E448" s="172" t="s">
        <v>1</v>
      </c>
      <c r="F448" s="173" t="s">
        <v>170</v>
      </c>
      <c r="H448" s="174">
        <v>6</v>
      </c>
      <c r="I448" s="175"/>
      <c r="L448" s="171"/>
      <c r="M448" s="176"/>
      <c r="N448" s="177"/>
      <c r="O448" s="177"/>
      <c r="P448" s="177"/>
      <c r="Q448" s="177"/>
      <c r="R448" s="177"/>
      <c r="S448" s="177"/>
      <c r="T448" s="178"/>
      <c r="AT448" s="172" t="s">
        <v>139</v>
      </c>
      <c r="AU448" s="172" t="s">
        <v>84</v>
      </c>
      <c r="AV448" s="14" t="s">
        <v>84</v>
      </c>
      <c r="AW448" s="14" t="s">
        <v>31</v>
      </c>
      <c r="AX448" s="14" t="s">
        <v>32</v>
      </c>
      <c r="AY448" s="172" t="s">
        <v>130</v>
      </c>
    </row>
    <row r="449" spans="1:65" s="2" customFormat="1" ht="16.5" customHeight="1">
      <c r="A449" s="33"/>
      <c r="B449" s="149"/>
      <c r="C449" s="150" t="s">
        <v>543</v>
      </c>
      <c r="D449" s="150" t="s">
        <v>132</v>
      </c>
      <c r="E449" s="151" t="s">
        <v>544</v>
      </c>
      <c r="F449" s="152" t="s">
        <v>545</v>
      </c>
      <c r="G449" s="153" t="s">
        <v>287</v>
      </c>
      <c r="H449" s="154">
        <v>8.6</v>
      </c>
      <c r="I449" s="155"/>
      <c r="J449" s="156">
        <f>ROUND(I449*H449,2)</f>
        <v>0</v>
      </c>
      <c r="K449" s="152" t="s">
        <v>136</v>
      </c>
      <c r="L449" s="34"/>
      <c r="M449" s="157" t="s">
        <v>1</v>
      </c>
      <c r="N449" s="158" t="s">
        <v>41</v>
      </c>
      <c r="O449" s="59"/>
      <c r="P449" s="159">
        <f>O449*H449</f>
        <v>0</v>
      </c>
      <c r="Q449" s="159">
        <v>0</v>
      </c>
      <c r="R449" s="159">
        <f>Q449*H449</f>
        <v>0</v>
      </c>
      <c r="S449" s="159">
        <v>2.2</v>
      </c>
      <c r="T449" s="160">
        <f>S449*H449</f>
        <v>18.92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61" t="s">
        <v>137</v>
      </c>
      <c r="AT449" s="161" t="s">
        <v>132</v>
      </c>
      <c r="AU449" s="161" t="s">
        <v>84</v>
      </c>
      <c r="AY449" s="18" t="s">
        <v>130</v>
      </c>
      <c r="BE449" s="162">
        <f>IF(N449="základní",J449,0)</f>
        <v>0</v>
      </c>
      <c r="BF449" s="162">
        <f>IF(N449="snížená",J449,0)</f>
        <v>0</v>
      </c>
      <c r="BG449" s="162">
        <f>IF(N449="zákl. přenesená",J449,0)</f>
        <v>0</v>
      </c>
      <c r="BH449" s="162">
        <f>IF(N449="sníž. přenesená",J449,0)</f>
        <v>0</v>
      </c>
      <c r="BI449" s="162">
        <f>IF(N449="nulová",J449,0)</f>
        <v>0</v>
      </c>
      <c r="BJ449" s="18" t="s">
        <v>32</v>
      </c>
      <c r="BK449" s="162">
        <f>ROUND(I449*H449,2)</f>
        <v>0</v>
      </c>
      <c r="BL449" s="18" t="s">
        <v>137</v>
      </c>
      <c r="BM449" s="161" t="s">
        <v>546</v>
      </c>
    </row>
    <row r="450" spans="2:51" s="13" customFormat="1" ht="12">
      <c r="B450" s="163"/>
      <c r="D450" s="164" t="s">
        <v>139</v>
      </c>
      <c r="E450" s="165" t="s">
        <v>1</v>
      </c>
      <c r="F450" s="166" t="s">
        <v>547</v>
      </c>
      <c r="H450" s="165" t="s">
        <v>1</v>
      </c>
      <c r="I450" s="167"/>
      <c r="L450" s="163"/>
      <c r="M450" s="168"/>
      <c r="N450" s="169"/>
      <c r="O450" s="169"/>
      <c r="P450" s="169"/>
      <c r="Q450" s="169"/>
      <c r="R450" s="169"/>
      <c r="S450" s="169"/>
      <c r="T450" s="170"/>
      <c r="AT450" s="165" t="s">
        <v>139</v>
      </c>
      <c r="AU450" s="165" t="s">
        <v>84</v>
      </c>
      <c r="AV450" s="13" t="s">
        <v>32</v>
      </c>
      <c r="AW450" s="13" t="s">
        <v>31</v>
      </c>
      <c r="AX450" s="13" t="s">
        <v>76</v>
      </c>
      <c r="AY450" s="165" t="s">
        <v>130</v>
      </c>
    </row>
    <row r="451" spans="2:51" s="14" customFormat="1" ht="12">
      <c r="B451" s="171"/>
      <c r="D451" s="164" t="s">
        <v>139</v>
      </c>
      <c r="E451" s="172" t="s">
        <v>1</v>
      </c>
      <c r="F451" s="173" t="s">
        <v>548</v>
      </c>
      <c r="H451" s="174">
        <v>8.6</v>
      </c>
      <c r="I451" s="175"/>
      <c r="L451" s="171"/>
      <c r="M451" s="176"/>
      <c r="N451" s="177"/>
      <c r="O451" s="177"/>
      <c r="P451" s="177"/>
      <c r="Q451" s="177"/>
      <c r="R451" s="177"/>
      <c r="S451" s="177"/>
      <c r="T451" s="178"/>
      <c r="AT451" s="172" t="s">
        <v>139</v>
      </c>
      <c r="AU451" s="172" t="s">
        <v>84</v>
      </c>
      <c r="AV451" s="14" t="s">
        <v>84</v>
      </c>
      <c r="AW451" s="14" t="s">
        <v>31</v>
      </c>
      <c r="AX451" s="14" t="s">
        <v>32</v>
      </c>
      <c r="AY451" s="172" t="s">
        <v>130</v>
      </c>
    </row>
    <row r="452" spans="1:65" s="2" customFormat="1" ht="21.75" customHeight="1">
      <c r="A452" s="33"/>
      <c r="B452" s="149"/>
      <c r="C452" s="150" t="s">
        <v>549</v>
      </c>
      <c r="D452" s="150" t="s">
        <v>132</v>
      </c>
      <c r="E452" s="151" t="s">
        <v>550</v>
      </c>
      <c r="F452" s="152" t="s">
        <v>551</v>
      </c>
      <c r="G452" s="153" t="s">
        <v>407</v>
      </c>
      <c r="H452" s="154">
        <v>38.516</v>
      </c>
      <c r="I452" s="155"/>
      <c r="J452" s="156">
        <f>ROUND(I452*H452,2)</f>
        <v>0</v>
      </c>
      <c r="K452" s="152" t="s">
        <v>136</v>
      </c>
      <c r="L452" s="34"/>
      <c r="M452" s="157" t="s">
        <v>1</v>
      </c>
      <c r="N452" s="158" t="s">
        <v>41</v>
      </c>
      <c r="O452" s="59"/>
      <c r="P452" s="159">
        <f>O452*H452</f>
        <v>0</v>
      </c>
      <c r="Q452" s="159">
        <v>0</v>
      </c>
      <c r="R452" s="159">
        <f>Q452*H452</f>
        <v>0</v>
      </c>
      <c r="S452" s="159">
        <v>0</v>
      </c>
      <c r="T452" s="160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61" t="s">
        <v>137</v>
      </c>
      <c r="AT452" s="161" t="s">
        <v>132</v>
      </c>
      <c r="AU452" s="161" t="s">
        <v>84</v>
      </c>
      <c r="AY452" s="18" t="s">
        <v>130</v>
      </c>
      <c r="BE452" s="162">
        <f>IF(N452="základní",J452,0)</f>
        <v>0</v>
      </c>
      <c r="BF452" s="162">
        <f>IF(N452="snížená",J452,0)</f>
        <v>0</v>
      </c>
      <c r="BG452" s="162">
        <f>IF(N452="zákl. přenesená",J452,0)</f>
        <v>0</v>
      </c>
      <c r="BH452" s="162">
        <f>IF(N452="sníž. přenesená",J452,0)</f>
        <v>0</v>
      </c>
      <c r="BI452" s="162">
        <f>IF(N452="nulová",J452,0)</f>
        <v>0</v>
      </c>
      <c r="BJ452" s="18" t="s">
        <v>32</v>
      </c>
      <c r="BK452" s="162">
        <f>ROUND(I452*H452,2)</f>
        <v>0</v>
      </c>
      <c r="BL452" s="18" t="s">
        <v>137</v>
      </c>
      <c r="BM452" s="161" t="s">
        <v>552</v>
      </c>
    </row>
    <row r="453" spans="2:51" s="14" customFormat="1" ht="12">
      <c r="B453" s="171"/>
      <c r="D453" s="164" t="s">
        <v>139</v>
      </c>
      <c r="E453" s="172" t="s">
        <v>1</v>
      </c>
      <c r="F453" s="173" t="s">
        <v>553</v>
      </c>
      <c r="H453" s="174">
        <v>38.516</v>
      </c>
      <c r="I453" s="175"/>
      <c r="L453" s="171"/>
      <c r="M453" s="176"/>
      <c r="N453" s="177"/>
      <c r="O453" s="177"/>
      <c r="P453" s="177"/>
      <c r="Q453" s="177"/>
      <c r="R453" s="177"/>
      <c r="S453" s="177"/>
      <c r="T453" s="178"/>
      <c r="AT453" s="172" t="s">
        <v>139</v>
      </c>
      <c r="AU453" s="172" t="s">
        <v>84</v>
      </c>
      <c r="AV453" s="14" t="s">
        <v>84</v>
      </c>
      <c r="AW453" s="14" t="s">
        <v>31</v>
      </c>
      <c r="AX453" s="14" t="s">
        <v>32</v>
      </c>
      <c r="AY453" s="172" t="s">
        <v>130</v>
      </c>
    </row>
    <row r="454" spans="1:65" s="2" customFormat="1" ht="16.5" customHeight="1">
      <c r="A454" s="33"/>
      <c r="B454" s="149"/>
      <c r="C454" s="150" t="s">
        <v>554</v>
      </c>
      <c r="D454" s="150" t="s">
        <v>132</v>
      </c>
      <c r="E454" s="151" t="s">
        <v>555</v>
      </c>
      <c r="F454" s="152" t="s">
        <v>556</v>
      </c>
      <c r="G454" s="153" t="s">
        <v>407</v>
      </c>
      <c r="H454" s="154">
        <v>38.516</v>
      </c>
      <c r="I454" s="155"/>
      <c r="J454" s="156">
        <f>ROUND(I454*H454,2)</f>
        <v>0</v>
      </c>
      <c r="K454" s="152" t="s">
        <v>136</v>
      </c>
      <c r="L454" s="34"/>
      <c r="M454" s="157" t="s">
        <v>1</v>
      </c>
      <c r="N454" s="158" t="s">
        <v>41</v>
      </c>
      <c r="O454" s="59"/>
      <c r="P454" s="159">
        <f>O454*H454</f>
        <v>0</v>
      </c>
      <c r="Q454" s="159">
        <v>0</v>
      </c>
      <c r="R454" s="159">
        <f>Q454*H454</f>
        <v>0</v>
      </c>
      <c r="S454" s="159">
        <v>0</v>
      </c>
      <c r="T454" s="160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61" t="s">
        <v>137</v>
      </c>
      <c r="AT454" s="161" t="s">
        <v>132</v>
      </c>
      <c r="AU454" s="161" t="s">
        <v>84</v>
      </c>
      <c r="AY454" s="18" t="s">
        <v>130</v>
      </c>
      <c r="BE454" s="162">
        <f>IF(N454="základní",J454,0)</f>
        <v>0</v>
      </c>
      <c r="BF454" s="162">
        <f>IF(N454="snížená",J454,0)</f>
        <v>0</v>
      </c>
      <c r="BG454" s="162">
        <f>IF(N454="zákl. přenesená",J454,0)</f>
        <v>0</v>
      </c>
      <c r="BH454" s="162">
        <f>IF(N454="sníž. přenesená",J454,0)</f>
        <v>0</v>
      </c>
      <c r="BI454" s="162">
        <f>IF(N454="nulová",J454,0)</f>
        <v>0</v>
      </c>
      <c r="BJ454" s="18" t="s">
        <v>32</v>
      </c>
      <c r="BK454" s="162">
        <f>ROUND(I454*H454,2)</f>
        <v>0</v>
      </c>
      <c r="BL454" s="18" t="s">
        <v>137</v>
      </c>
      <c r="BM454" s="161" t="s">
        <v>557</v>
      </c>
    </row>
    <row r="455" spans="2:51" s="14" customFormat="1" ht="12">
      <c r="B455" s="171"/>
      <c r="D455" s="164" t="s">
        <v>139</v>
      </c>
      <c r="E455" s="172" t="s">
        <v>1</v>
      </c>
      <c r="F455" s="173" t="s">
        <v>553</v>
      </c>
      <c r="H455" s="174">
        <v>38.516</v>
      </c>
      <c r="I455" s="175"/>
      <c r="L455" s="171"/>
      <c r="M455" s="176"/>
      <c r="N455" s="177"/>
      <c r="O455" s="177"/>
      <c r="P455" s="177"/>
      <c r="Q455" s="177"/>
      <c r="R455" s="177"/>
      <c r="S455" s="177"/>
      <c r="T455" s="178"/>
      <c r="AT455" s="172" t="s">
        <v>139</v>
      </c>
      <c r="AU455" s="172" t="s">
        <v>84</v>
      </c>
      <c r="AV455" s="14" t="s">
        <v>84</v>
      </c>
      <c r="AW455" s="14" t="s">
        <v>31</v>
      </c>
      <c r="AX455" s="14" t="s">
        <v>32</v>
      </c>
      <c r="AY455" s="172" t="s">
        <v>130</v>
      </c>
    </row>
    <row r="456" spans="1:65" s="2" customFormat="1" ht="16.5" customHeight="1">
      <c r="A456" s="33"/>
      <c r="B456" s="149"/>
      <c r="C456" s="150" t="s">
        <v>558</v>
      </c>
      <c r="D456" s="150" t="s">
        <v>132</v>
      </c>
      <c r="E456" s="151" t="s">
        <v>559</v>
      </c>
      <c r="F456" s="152" t="s">
        <v>560</v>
      </c>
      <c r="G456" s="153" t="s">
        <v>407</v>
      </c>
      <c r="H456" s="154">
        <v>539.224</v>
      </c>
      <c r="I456" s="155"/>
      <c r="J456" s="156">
        <f>ROUND(I456*H456,2)</f>
        <v>0</v>
      </c>
      <c r="K456" s="152" t="s">
        <v>136</v>
      </c>
      <c r="L456" s="34"/>
      <c r="M456" s="157" t="s">
        <v>1</v>
      </c>
      <c r="N456" s="158" t="s">
        <v>41</v>
      </c>
      <c r="O456" s="59"/>
      <c r="P456" s="159">
        <f>O456*H456</f>
        <v>0</v>
      </c>
      <c r="Q456" s="159">
        <v>0</v>
      </c>
      <c r="R456" s="159">
        <f>Q456*H456</f>
        <v>0</v>
      </c>
      <c r="S456" s="159">
        <v>0</v>
      </c>
      <c r="T456" s="160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61" t="s">
        <v>137</v>
      </c>
      <c r="AT456" s="161" t="s">
        <v>132</v>
      </c>
      <c r="AU456" s="161" t="s">
        <v>84</v>
      </c>
      <c r="AY456" s="18" t="s">
        <v>130</v>
      </c>
      <c r="BE456" s="162">
        <f>IF(N456="základní",J456,0)</f>
        <v>0</v>
      </c>
      <c r="BF456" s="162">
        <f>IF(N456="snížená",J456,0)</f>
        <v>0</v>
      </c>
      <c r="BG456" s="162">
        <f>IF(N456="zákl. přenesená",J456,0)</f>
        <v>0</v>
      </c>
      <c r="BH456" s="162">
        <f>IF(N456="sníž. přenesená",J456,0)</f>
        <v>0</v>
      </c>
      <c r="BI456" s="162">
        <f>IF(N456="nulová",J456,0)</f>
        <v>0</v>
      </c>
      <c r="BJ456" s="18" t="s">
        <v>32</v>
      </c>
      <c r="BK456" s="162">
        <f>ROUND(I456*H456,2)</f>
        <v>0</v>
      </c>
      <c r="BL456" s="18" t="s">
        <v>137</v>
      </c>
      <c r="BM456" s="161" t="s">
        <v>561</v>
      </c>
    </row>
    <row r="457" spans="2:51" s="14" customFormat="1" ht="12">
      <c r="B457" s="171"/>
      <c r="D457" s="164" t="s">
        <v>139</v>
      </c>
      <c r="E457" s="172" t="s">
        <v>1</v>
      </c>
      <c r="F457" s="173" t="s">
        <v>562</v>
      </c>
      <c r="H457" s="174">
        <v>539.224</v>
      </c>
      <c r="I457" s="175"/>
      <c r="L457" s="171"/>
      <c r="M457" s="176"/>
      <c r="N457" s="177"/>
      <c r="O457" s="177"/>
      <c r="P457" s="177"/>
      <c r="Q457" s="177"/>
      <c r="R457" s="177"/>
      <c r="S457" s="177"/>
      <c r="T457" s="178"/>
      <c r="AT457" s="172" t="s">
        <v>139</v>
      </c>
      <c r="AU457" s="172" t="s">
        <v>84</v>
      </c>
      <c r="AV457" s="14" t="s">
        <v>84</v>
      </c>
      <c r="AW457" s="14" t="s">
        <v>31</v>
      </c>
      <c r="AX457" s="14" t="s">
        <v>76</v>
      </c>
      <c r="AY457" s="172" t="s">
        <v>130</v>
      </c>
    </row>
    <row r="458" spans="2:51" s="15" customFormat="1" ht="12">
      <c r="B458" s="179"/>
      <c r="D458" s="164" t="s">
        <v>139</v>
      </c>
      <c r="E458" s="180" t="s">
        <v>1</v>
      </c>
      <c r="F458" s="181" t="s">
        <v>144</v>
      </c>
      <c r="H458" s="182">
        <v>539.224</v>
      </c>
      <c r="I458" s="183"/>
      <c r="L458" s="179"/>
      <c r="M458" s="184"/>
      <c r="N458" s="185"/>
      <c r="O458" s="185"/>
      <c r="P458" s="185"/>
      <c r="Q458" s="185"/>
      <c r="R458" s="185"/>
      <c r="S458" s="185"/>
      <c r="T458" s="186"/>
      <c r="AT458" s="180" t="s">
        <v>139</v>
      </c>
      <c r="AU458" s="180" t="s">
        <v>84</v>
      </c>
      <c r="AV458" s="15" t="s">
        <v>137</v>
      </c>
      <c r="AW458" s="15" t="s">
        <v>31</v>
      </c>
      <c r="AX458" s="15" t="s">
        <v>32</v>
      </c>
      <c r="AY458" s="180" t="s">
        <v>130</v>
      </c>
    </row>
    <row r="459" spans="1:65" s="2" customFormat="1" ht="16.5" customHeight="1">
      <c r="A459" s="33"/>
      <c r="B459" s="149"/>
      <c r="C459" s="150" t="s">
        <v>563</v>
      </c>
      <c r="D459" s="150" t="s">
        <v>132</v>
      </c>
      <c r="E459" s="151" t="s">
        <v>564</v>
      </c>
      <c r="F459" s="152" t="s">
        <v>565</v>
      </c>
      <c r="G459" s="153" t="s">
        <v>407</v>
      </c>
      <c r="H459" s="154">
        <v>38.516</v>
      </c>
      <c r="I459" s="155"/>
      <c r="J459" s="156">
        <f>ROUND(I459*H459,2)</f>
        <v>0</v>
      </c>
      <c r="K459" s="152" t="s">
        <v>1</v>
      </c>
      <c r="L459" s="34"/>
      <c r="M459" s="157" t="s">
        <v>1</v>
      </c>
      <c r="N459" s="158" t="s">
        <v>41</v>
      </c>
      <c r="O459" s="59"/>
      <c r="P459" s="159">
        <f>O459*H459</f>
        <v>0</v>
      </c>
      <c r="Q459" s="159">
        <v>0</v>
      </c>
      <c r="R459" s="159">
        <f>Q459*H459</f>
        <v>0</v>
      </c>
      <c r="S459" s="159">
        <v>0</v>
      </c>
      <c r="T459" s="160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61" t="s">
        <v>137</v>
      </c>
      <c r="AT459" s="161" t="s">
        <v>132</v>
      </c>
      <c r="AU459" s="161" t="s">
        <v>84</v>
      </c>
      <c r="AY459" s="18" t="s">
        <v>130</v>
      </c>
      <c r="BE459" s="162">
        <f>IF(N459="základní",J459,0)</f>
        <v>0</v>
      </c>
      <c r="BF459" s="162">
        <f>IF(N459="snížená",J459,0)</f>
        <v>0</v>
      </c>
      <c r="BG459" s="162">
        <f>IF(N459="zákl. přenesená",J459,0)</f>
        <v>0</v>
      </c>
      <c r="BH459" s="162">
        <f>IF(N459="sníž. přenesená",J459,0)</f>
        <v>0</v>
      </c>
      <c r="BI459" s="162">
        <f>IF(N459="nulová",J459,0)</f>
        <v>0</v>
      </c>
      <c r="BJ459" s="18" t="s">
        <v>32</v>
      </c>
      <c r="BK459" s="162">
        <f>ROUND(I459*H459,2)</f>
        <v>0</v>
      </c>
      <c r="BL459" s="18" t="s">
        <v>137</v>
      </c>
      <c r="BM459" s="161" t="s">
        <v>566</v>
      </c>
    </row>
    <row r="460" spans="2:51" s="14" customFormat="1" ht="12">
      <c r="B460" s="171"/>
      <c r="D460" s="164" t="s">
        <v>139</v>
      </c>
      <c r="E460" s="172" t="s">
        <v>1</v>
      </c>
      <c r="F460" s="173" t="s">
        <v>553</v>
      </c>
      <c r="H460" s="174">
        <v>38.516</v>
      </c>
      <c r="I460" s="175"/>
      <c r="L460" s="171"/>
      <c r="M460" s="176"/>
      <c r="N460" s="177"/>
      <c r="O460" s="177"/>
      <c r="P460" s="177"/>
      <c r="Q460" s="177"/>
      <c r="R460" s="177"/>
      <c r="S460" s="177"/>
      <c r="T460" s="178"/>
      <c r="AT460" s="172" t="s">
        <v>139</v>
      </c>
      <c r="AU460" s="172" t="s">
        <v>84</v>
      </c>
      <c r="AV460" s="14" t="s">
        <v>84</v>
      </c>
      <c r="AW460" s="14" t="s">
        <v>31</v>
      </c>
      <c r="AX460" s="14" t="s">
        <v>32</v>
      </c>
      <c r="AY460" s="172" t="s">
        <v>130</v>
      </c>
    </row>
    <row r="461" spans="1:65" s="2" customFormat="1" ht="24.2" customHeight="1">
      <c r="A461" s="33"/>
      <c r="B461" s="149"/>
      <c r="C461" s="150" t="s">
        <v>567</v>
      </c>
      <c r="D461" s="150" t="s">
        <v>132</v>
      </c>
      <c r="E461" s="151" t="s">
        <v>568</v>
      </c>
      <c r="F461" s="152" t="s">
        <v>569</v>
      </c>
      <c r="G461" s="153" t="s">
        <v>287</v>
      </c>
      <c r="H461" s="154">
        <v>116.872</v>
      </c>
      <c r="I461" s="155"/>
      <c r="J461" s="156">
        <f>ROUND(I461*H461,2)</f>
        <v>0</v>
      </c>
      <c r="K461" s="152" t="s">
        <v>1</v>
      </c>
      <c r="L461" s="34"/>
      <c r="M461" s="157" t="s">
        <v>1</v>
      </c>
      <c r="N461" s="158" t="s">
        <v>41</v>
      </c>
      <c r="O461" s="59"/>
      <c r="P461" s="159">
        <f>O461*H461</f>
        <v>0</v>
      </c>
      <c r="Q461" s="159">
        <v>0</v>
      </c>
      <c r="R461" s="159">
        <f>Q461*H461</f>
        <v>0</v>
      </c>
      <c r="S461" s="159">
        <v>0</v>
      </c>
      <c r="T461" s="160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61" t="s">
        <v>137</v>
      </c>
      <c r="AT461" s="161" t="s">
        <v>132</v>
      </c>
      <c r="AU461" s="161" t="s">
        <v>84</v>
      </c>
      <c r="AY461" s="18" t="s">
        <v>130</v>
      </c>
      <c r="BE461" s="162">
        <f>IF(N461="základní",J461,0)</f>
        <v>0</v>
      </c>
      <c r="BF461" s="162">
        <f>IF(N461="snížená",J461,0)</f>
        <v>0</v>
      </c>
      <c r="BG461" s="162">
        <f>IF(N461="zákl. přenesená",J461,0)</f>
        <v>0</v>
      </c>
      <c r="BH461" s="162">
        <f>IF(N461="sníž. přenesená",J461,0)</f>
        <v>0</v>
      </c>
      <c r="BI461" s="162">
        <f>IF(N461="nulová",J461,0)</f>
        <v>0</v>
      </c>
      <c r="BJ461" s="18" t="s">
        <v>32</v>
      </c>
      <c r="BK461" s="162">
        <f>ROUND(I461*H461,2)</f>
        <v>0</v>
      </c>
      <c r="BL461" s="18" t="s">
        <v>137</v>
      </c>
      <c r="BM461" s="161" t="s">
        <v>570</v>
      </c>
    </row>
    <row r="462" spans="2:51" s="14" customFormat="1" ht="12">
      <c r="B462" s="171"/>
      <c r="D462" s="164" t="s">
        <v>139</v>
      </c>
      <c r="E462" s="172" t="s">
        <v>1</v>
      </c>
      <c r="F462" s="173" t="s">
        <v>571</v>
      </c>
      <c r="H462" s="174">
        <v>1.597</v>
      </c>
      <c r="I462" s="175"/>
      <c r="L462" s="171"/>
      <c r="M462" s="176"/>
      <c r="N462" s="177"/>
      <c r="O462" s="177"/>
      <c r="P462" s="177"/>
      <c r="Q462" s="177"/>
      <c r="R462" s="177"/>
      <c r="S462" s="177"/>
      <c r="T462" s="178"/>
      <c r="AT462" s="172" t="s">
        <v>139</v>
      </c>
      <c r="AU462" s="172" t="s">
        <v>84</v>
      </c>
      <c r="AV462" s="14" t="s">
        <v>84</v>
      </c>
      <c r="AW462" s="14" t="s">
        <v>31</v>
      </c>
      <c r="AX462" s="14" t="s">
        <v>76</v>
      </c>
      <c r="AY462" s="172" t="s">
        <v>130</v>
      </c>
    </row>
    <row r="463" spans="2:51" s="14" customFormat="1" ht="12">
      <c r="B463" s="171"/>
      <c r="D463" s="164" t="s">
        <v>139</v>
      </c>
      <c r="E463" s="172" t="s">
        <v>1</v>
      </c>
      <c r="F463" s="173" t="s">
        <v>572</v>
      </c>
      <c r="H463" s="174">
        <v>0.049</v>
      </c>
      <c r="I463" s="175"/>
      <c r="L463" s="171"/>
      <c r="M463" s="176"/>
      <c r="N463" s="177"/>
      <c r="O463" s="177"/>
      <c r="P463" s="177"/>
      <c r="Q463" s="177"/>
      <c r="R463" s="177"/>
      <c r="S463" s="177"/>
      <c r="T463" s="178"/>
      <c r="AT463" s="172" t="s">
        <v>139</v>
      </c>
      <c r="AU463" s="172" t="s">
        <v>84</v>
      </c>
      <c r="AV463" s="14" t="s">
        <v>84</v>
      </c>
      <c r="AW463" s="14" t="s">
        <v>31</v>
      </c>
      <c r="AX463" s="14" t="s">
        <v>76</v>
      </c>
      <c r="AY463" s="172" t="s">
        <v>130</v>
      </c>
    </row>
    <row r="464" spans="2:51" s="14" customFormat="1" ht="12">
      <c r="B464" s="171"/>
      <c r="D464" s="164" t="s">
        <v>139</v>
      </c>
      <c r="E464" s="172" t="s">
        <v>1</v>
      </c>
      <c r="F464" s="173" t="s">
        <v>573</v>
      </c>
      <c r="H464" s="174">
        <v>31.584</v>
      </c>
      <c r="I464" s="175"/>
      <c r="L464" s="171"/>
      <c r="M464" s="176"/>
      <c r="N464" s="177"/>
      <c r="O464" s="177"/>
      <c r="P464" s="177"/>
      <c r="Q464" s="177"/>
      <c r="R464" s="177"/>
      <c r="S464" s="177"/>
      <c r="T464" s="178"/>
      <c r="AT464" s="172" t="s">
        <v>139</v>
      </c>
      <c r="AU464" s="172" t="s">
        <v>84</v>
      </c>
      <c r="AV464" s="14" t="s">
        <v>84</v>
      </c>
      <c r="AW464" s="14" t="s">
        <v>31</v>
      </c>
      <c r="AX464" s="14" t="s">
        <v>76</v>
      </c>
      <c r="AY464" s="172" t="s">
        <v>130</v>
      </c>
    </row>
    <row r="465" spans="2:51" s="14" customFormat="1" ht="12">
      <c r="B465" s="171"/>
      <c r="D465" s="164" t="s">
        <v>139</v>
      </c>
      <c r="E465" s="172" t="s">
        <v>1</v>
      </c>
      <c r="F465" s="173" t="s">
        <v>574</v>
      </c>
      <c r="H465" s="174">
        <v>83.642</v>
      </c>
      <c r="I465" s="175"/>
      <c r="L465" s="171"/>
      <c r="M465" s="176"/>
      <c r="N465" s="177"/>
      <c r="O465" s="177"/>
      <c r="P465" s="177"/>
      <c r="Q465" s="177"/>
      <c r="R465" s="177"/>
      <c r="S465" s="177"/>
      <c r="T465" s="178"/>
      <c r="AT465" s="172" t="s">
        <v>139</v>
      </c>
      <c r="AU465" s="172" t="s">
        <v>84</v>
      </c>
      <c r="AV465" s="14" t="s">
        <v>84</v>
      </c>
      <c r="AW465" s="14" t="s">
        <v>31</v>
      </c>
      <c r="AX465" s="14" t="s">
        <v>76</v>
      </c>
      <c r="AY465" s="172" t="s">
        <v>130</v>
      </c>
    </row>
    <row r="466" spans="2:51" s="15" customFormat="1" ht="12">
      <c r="B466" s="179"/>
      <c r="D466" s="164" t="s">
        <v>139</v>
      </c>
      <c r="E466" s="180" t="s">
        <v>1</v>
      </c>
      <c r="F466" s="181" t="s">
        <v>144</v>
      </c>
      <c r="H466" s="182">
        <v>116.872</v>
      </c>
      <c r="I466" s="183"/>
      <c r="L466" s="179"/>
      <c r="M466" s="184"/>
      <c r="N466" s="185"/>
      <c r="O466" s="185"/>
      <c r="P466" s="185"/>
      <c r="Q466" s="185"/>
      <c r="R466" s="185"/>
      <c r="S466" s="185"/>
      <c r="T466" s="186"/>
      <c r="AT466" s="180" t="s">
        <v>139</v>
      </c>
      <c r="AU466" s="180" t="s">
        <v>84</v>
      </c>
      <c r="AV466" s="15" t="s">
        <v>137</v>
      </c>
      <c r="AW466" s="15" t="s">
        <v>31</v>
      </c>
      <c r="AX466" s="15" t="s">
        <v>32</v>
      </c>
      <c r="AY466" s="180" t="s">
        <v>130</v>
      </c>
    </row>
    <row r="467" spans="2:63" s="12" customFormat="1" ht="22.9" customHeight="1">
      <c r="B467" s="136"/>
      <c r="D467" s="137" t="s">
        <v>75</v>
      </c>
      <c r="E467" s="147" t="s">
        <v>137</v>
      </c>
      <c r="F467" s="147" t="s">
        <v>575</v>
      </c>
      <c r="I467" s="139"/>
      <c r="J467" s="148">
        <f>BK467</f>
        <v>0</v>
      </c>
      <c r="L467" s="136"/>
      <c r="M467" s="141"/>
      <c r="N467" s="142"/>
      <c r="O467" s="142"/>
      <c r="P467" s="143">
        <f>SUM(P468:P488)</f>
        <v>0</v>
      </c>
      <c r="Q467" s="142"/>
      <c r="R467" s="143">
        <f>SUM(R468:R488)</f>
        <v>51.46722609999999</v>
      </c>
      <c r="S467" s="142"/>
      <c r="T467" s="144">
        <f>SUM(T468:T488)</f>
        <v>0</v>
      </c>
      <c r="AR467" s="137" t="s">
        <v>32</v>
      </c>
      <c r="AT467" s="145" t="s">
        <v>75</v>
      </c>
      <c r="AU467" s="145" t="s">
        <v>32</v>
      </c>
      <c r="AY467" s="137" t="s">
        <v>130</v>
      </c>
      <c r="BK467" s="146">
        <f>SUM(BK468:BK488)</f>
        <v>0</v>
      </c>
    </row>
    <row r="468" spans="1:65" s="2" customFormat="1" ht="16.5" customHeight="1">
      <c r="A468" s="33"/>
      <c r="B468" s="149"/>
      <c r="C468" s="150" t="s">
        <v>576</v>
      </c>
      <c r="D468" s="150" t="s">
        <v>132</v>
      </c>
      <c r="E468" s="151" t="s">
        <v>577</v>
      </c>
      <c r="F468" s="152" t="s">
        <v>578</v>
      </c>
      <c r="G468" s="153" t="s">
        <v>287</v>
      </c>
      <c r="H468" s="154">
        <v>216.832</v>
      </c>
      <c r="I468" s="155"/>
      <c r="J468" s="156">
        <f>ROUND(I468*H468,2)</f>
        <v>0</v>
      </c>
      <c r="K468" s="152" t="s">
        <v>136</v>
      </c>
      <c r="L468" s="34"/>
      <c r="M468" s="157" t="s">
        <v>1</v>
      </c>
      <c r="N468" s="158" t="s">
        <v>41</v>
      </c>
      <c r="O468" s="59"/>
      <c r="P468" s="159">
        <f>O468*H468</f>
        <v>0</v>
      </c>
      <c r="Q468" s="159">
        <v>0</v>
      </c>
      <c r="R468" s="159">
        <f>Q468*H468</f>
        <v>0</v>
      </c>
      <c r="S468" s="159">
        <v>0</v>
      </c>
      <c r="T468" s="160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61" t="s">
        <v>137</v>
      </c>
      <c r="AT468" s="161" t="s">
        <v>132</v>
      </c>
      <c r="AU468" s="161" t="s">
        <v>84</v>
      </c>
      <c r="AY468" s="18" t="s">
        <v>130</v>
      </c>
      <c r="BE468" s="162">
        <f>IF(N468="základní",J468,0)</f>
        <v>0</v>
      </c>
      <c r="BF468" s="162">
        <f>IF(N468="snížená",J468,0)</f>
        <v>0</v>
      </c>
      <c r="BG468" s="162">
        <f>IF(N468="zákl. přenesená",J468,0)</f>
        <v>0</v>
      </c>
      <c r="BH468" s="162">
        <f>IF(N468="sníž. přenesená",J468,0)</f>
        <v>0</v>
      </c>
      <c r="BI468" s="162">
        <f>IF(N468="nulová",J468,0)</f>
        <v>0</v>
      </c>
      <c r="BJ468" s="18" t="s">
        <v>32</v>
      </c>
      <c r="BK468" s="162">
        <f>ROUND(I468*H468,2)</f>
        <v>0</v>
      </c>
      <c r="BL468" s="18" t="s">
        <v>137</v>
      </c>
      <c r="BM468" s="161" t="s">
        <v>579</v>
      </c>
    </row>
    <row r="469" spans="2:51" s="14" customFormat="1" ht="12">
      <c r="B469" s="171"/>
      <c r="D469" s="164" t="s">
        <v>139</v>
      </c>
      <c r="E469" s="172" t="s">
        <v>1</v>
      </c>
      <c r="F469" s="173" t="s">
        <v>580</v>
      </c>
      <c r="H469" s="174">
        <v>197.673</v>
      </c>
      <c r="I469" s="175"/>
      <c r="L469" s="171"/>
      <c r="M469" s="176"/>
      <c r="N469" s="177"/>
      <c r="O469" s="177"/>
      <c r="P469" s="177"/>
      <c r="Q469" s="177"/>
      <c r="R469" s="177"/>
      <c r="S469" s="177"/>
      <c r="T469" s="178"/>
      <c r="AT469" s="172" t="s">
        <v>139</v>
      </c>
      <c r="AU469" s="172" t="s">
        <v>84</v>
      </c>
      <c r="AV469" s="14" t="s">
        <v>84</v>
      </c>
      <c r="AW469" s="14" t="s">
        <v>31</v>
      </c>
      <c r="AX469" s="14" t="s">
        <v>76</v>
      </c>
      <c r="AY469" s="172" t="s">
        <v>130</v>
      </c>
    </row>
    <row r="470" spans="2:51" s="14" customFormat="1" ht="12">
      <c r="B470" s="171"/>
      <c r="D470" s="164" t="s">
        <v>139</v>
      </c>
      <c r="E470" s="172" t="s">
        <v>1</v>
      </c>
      <c r="F470" s="173" t="s">
        <v>581</v>
      </c>
      <c r="H470" s="174">
        <v>1.073</v>
      </c>
      <c r="I470" s="175"/>
      <c r="L470" s="171"/>
      <c r="M470" s="176"/>
      <c r="N470" s="177"/>
      <c r="O470" s="177"/>
      <c r="P470" s="177"/>
      <c r="Q470" s="177"/>
      <c r="R470" s="177"/>
      <c r="S470" s="177"/>
      <c r="T470" s="178"/>
      <c r="AT470" s="172" t="s">
        <v>139</v>
      </c>
      <c r="AU470" s="172" t="s">
        <v>84</v>
      </c>
      <c r="AV470" s="14" t="s">
        <v>84</v>
      </c>
      <c r="AW470" s="14" t="s">
        <v>31</v>
      </c>
      <c r="AX470" s="14" t="s">
        <v>76</v>
      </c>
      <c r="AY470" s="172" t="s">
        <v>130</v>
      </c>
    </row>
    <row r="471" spans="2:51" s="14" customFormat="1" ht="12">
      <c r="B471" s="171"/>
      <c r="D471" s="164" t="s">
        <v>139</v>
      </c>
      <c r="E471" s="172" t="s">
        <v>1</v>
      </c>
      <c r="F471" s="173" t="s">
        <v>582</v>
      </c>
      <c r="H471" s="174">
        <v>1.725</v>
      </c>
      <c r="I471" s="175"/>
      <c r="L471" s="171"/>
      <c r="M471" s="176"/>
      <c r="N471" s="177"/>
      <c r="O471" s="177"/>
      <c r="P471" s="177"/>
      <c r="Q471" s="177"/>
      <c r="R471" s="177"/>
      <c r="S471" s="177"/>
      <c r="T471" s="178"/>
      <c r="AT471" s="172" t="s">
        <v>139</v>
      </c>
      <c r="AU471" s="172" t="s">
        <v>84</v>
      </c>
      <c r="AV471" s="14" t="s">
        <v>84</v>
      </c>
      <c r="AW471" s="14" t="s">
        <v>31</v>
      </c>
      <c r="AX471" s="14" t="s">
        <v>76</v>
      </c>
      <c r="AY471" s="172" t="s">
        <v>130</v>
      </c>
    </row>
    <row r="472" spans="2:51" s="14" customFormat="1" ht="12">
      <c r="B472" s="171"/>
      <c r="D472" s="164" t="s">
        <v>139</v>
      </c>
      <c r="E472" s="172" t="s">
        <v>1</v>
      </c>
      <c r="F472" s="173" t="s">
        <v>583</v>
      </c>
      <c r="H472" s="174">
        <v>1.502</v>
      </c>
      <c r="I472" s="175"/>
      <c r="L472" s="171"/>
      <c r="M472" s="176"/>
      <c r="N472" s="177"/>
      <c r="O472" s="177"/>
      <c r="P472" s="177"/>
      <c r="Q472" s="177"/>
      <c r="R472" s="177"/>
      <c r="S472" s="177"/>
      <c r="T472" s="178"/>
      <c r="AT472" s="172" t="s">
        <v>139</v>
      </c>
      <c r="AU472" s="172" t="s">
        <v>84</v>
      </c>
      <c r="AV472" s="14" t="s">
        <v>84</v>
      </c>
      <c r="AW472" s="14" t="s">
        <v>31</v>
      </c>
      <c r="AX472" s="14" t="s">
        <v>76</v>
      </c>
      <c r="AY472" s="172" t="s">
        <v>130</v>
      </c>
    </row>
    <row r="473" spans="2:51" s="14" customFormat="1" ht="12">
      <c r="B473" s="171"/>
      <c r="D473" s="164" t="s">
        <v>139</v>
      </c>
      <c r="E473" s="172" t="s">
        <v>1</v>
      </c>
      <c r="F473" s="173" t="s">
        <v>584</v>
      </c>
      <c r="H473" s="174">
        <v>9.818</v>
      </c>
      <c r="I473" s="175"/>
      <c r="L473" s="171"/>
      <c r="M473" s="176"/>
      <c r="N473" s="177"/>
      <c r="O473" s="177"/>
      <c r="P473" s="177"/>
      <c r="Q473" s="177"/>
      <c r="R473" s="177"/>
      <c r="S473" s="177"/>
      <c r="T473" s="178"/>
      <c r="AT473" s="172" t="s">
        <v>139</v>
      </c>
      <c r="AU473" s="172" t="s">
        <v>84</v>
      </c>
      <c r="AV473" s="14" t="s">
        <v>84</v>
      </c>
      <c r="AW473" s="14" t="s">
        <v>31</v>
      </c>
      <c r="AX473" s="14" t="s">
        <v>76</v>
      </c>
      <c r="AY473" s="172" t="s">
        <v>130</v>
      </c>
    </row>
    <row r="474" spans="2:51" s="14" customFormat="1" ht="12">
      <c r="B474" s="171"/>
      <c r="D474" s="164" t="s">
        <v>139</v>
      </c>
      <c r="E474" s="172" t="s">
        <v>1</v>
      </c>
      <c r="F474" s="173" t="s">
        <v>585</v>
      </c>
      <c r="H474" s="174">
        <v>1.518</v>
      </c>
      <c r="I474" s="175"/>
      <c r="L474" s="171"/>
      <c r="M474" s="176"/>
      <c r="N474" s="177"/>
      <c r="O474" s="177"/>
      <c r="P474" s="177"/>
      <c r="Q474" s="177"/>
      <c r="R474" s="177"/>
      <c r="S474" s="177"/>
      <c r="T474" s="178"/>
      <c r="AT474" s="172" t="s">
        <v>139</v>
      </c>
      <c r="AU474" s="172" t="s">
        <v>84</v>
      </c>
      <c r="AV474" s="14" t="s">
        <v>84</v>
      </c>
      <c r="AW474" s="14" t="s">
        <v>31</v>
      </c>
      <c r="AX474" s="14" t="s">
        <v>76</v>
      </c>
      <c r="AY474" s="172" t="s">
        <v>130</v>
      </c>
    </row>
    <row r="475" spans="2:51" s="14" customFormat="1" ht="12">
      <c r="B475" s="171"/>
      <c r="D475" s="164" t="s">
        <v>139</v>
      </c>
      <c r="E475" s="172" t="s">
        <v>1</v>
      </c>
      <c r="F475" s="173" t="s">
        <v>586</v>
      </c>
      <c r="H475" s="174">
        <v>1.669</v>
      </c>
      <c r="I475" s="175"/>
      <c r="L475" s="171"/>
      <c r="M475" s="176"/>
      <c r="N475" s="177"/>
      <c r="O475" s="177"/>
      <c r="P475" s="177"/>
      <c r="Q475" s="177"/>
      <c r="R475" s="177"/>
      <c r="S475" s="177"/>
      <c r="T475" s="178"/>
      <c r="AT475" s="172" t="s">
        <v>139</v>
      </c>
      <c r="AU475" s="172" t="s">
        <v>84</v>
      </c>
      <c r="AV475" s="14" t="s">
        <v>84</v>
      </c>
      <c r="AW475" s="14" t="s">
        <v>31</v>
      </c>
      <c r="AX475" s="14" t="s">
        <v>76</v>
      </c>
      <c r="AY475" s="172" t="s">
        <v>130</v>
      </c>
    </row>
    <row r="476" spans="2:51" s="14" customFormat="1" ht="12">
      <c r="B476" s="171"/>
      <c r="D476" s="164" t="s">
        <v>139</v>
      </c>
      <c r="E476" s="172" t="s">
        <v>1</v>
      </c>
      <c r="F476" s="173" t="s">
        <v>587</v>
      </c>
      <c r="H476" s="174">
        <v>1.854</v>
      </c>
      <c r="I476" s="175"/>
      <c r="L476" s="171"/>
      <c r="M476" s="176"/>
      <c r="N476" s="177"/>
      <c r="O476" s="177"/>
      <c r="P476" s="177"/>
      <c r="Q476" s="177"/>
      <c r="R476" s="177"/>
      <c r="S476" s="177"/>
      <c r="T476" s="178"/>
      <c r="AT476" s="172" t="s">
        <v>139</v>
      </c>
      <c r="AU476" s="172" t="s">
        <v>84</v>
      </c>
      <c r="AV476" s="14" t="s">
        <v>84</v>
      </c>
      <c r="AW476" s="14" t="s">
        <v>31</v>
      </c>
      <c r="AX476" s="14" t="s">
        <v>76</v>
      </c>
      <c r="AY476" s="172" t="s">
        <v>130</v>
      </c>
    </row>
    <row r="477" spans="2:51" s="15" customFormat="1" ht="12">
      <c r="B477" s="179"/>
      <c r="D477" s="164" t="s">
        <v>139</v>
      </c>
      <c r="E477" s="180" t="s">
        <v>1</v>
      </c>
      <c r="F477" s="181" t="s">
        <v>144</v>
      </c>
      <c r="H477" s="182">
        <v>216.832</v>
      </c>
      <c r="I477" s="183"/>
      <c r="L477" s="179"/>
      <c r="M477" s="184"/>
      <c r="N477" s="185"/>
      <c r="O477" s="185"/>
      <c r="P477" s="185"/>
      <c r="Q477" s="185"/>
      <c r="R477" s="185"/>
      <c r="S477" s="185"/>
      <c r="T477" s="186"/>
      <c r="AT477" s="180" t="s">
        <v>139</v>
      </c>
      <c r="AU477" s="180" t="s">
        <v>84</v>
      </c>
      <c r="AV477" s="15" t="s">
        <v>137</v>
      </c>
      <c r="AW477" s="15" t="s">
        <v>31</v>
      </c>
      <c r="AX477" s="15" t="s">
        <v>32</v>
      </c>
      <c r="AY477" s="180" t="s">
        <v>130</v>
      </c>
    </row>
    <row r="478" spans="1:65" s="2" customFormat="1" ht="16.5" customHeight="1">
      <c r="A478" s="33"/>
      <c r="B478" s="149"/>
      <c r="C478" s="150" t="s">
        <v>588</v>
      </c>
      <c r="D478" s="150" t="s">
        <v>132</v>
      </c>
      <c r="E478" s="151" t="s">
        <v>424</v>
      </c>
      <c r="F478" s="152" t="s">
        <v>425</v>
      </c>
      <c r="G478" s="153" t="s">
        <v>287</v>
      </c>
      <c r="H478" s="154">
        <v>216.832</v>
      </c>
      <c r="I478" s="155"/>
      <c r="J478" s="156">
        <f>ROUND(I478*H478,2)</f>
        <v>0</v>
      </c>
      <c r="K478" s="152" t="s">
        <v>136</v>
      </c>
      <c r="L478" s="34"/>
      <c r="M478" s="157" t="s">
        <v>1</v>
      </c>
      <c r="N478" s="158" t="s">
        <v>41</v>
      </c>
      <c r="O478" s="59"/>
      <c r="P478" s="159">
        <f>O478*H478</f>
        <v>0</v>
      </c>
      <c r="Q478" s="159">
        <v>0</v>
      </c>
      <c r="R478" s="159">
        <f>Q478*H478</f>
        <v>0</v>
      </c>
      <c r="S478" s="159">
        <v>0</v>
      </c>
      <c r="T478" s="160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61" t="s">
        <v>137</v>
      </c>
      <c r="AT478" s="161" t="s">
        <v>132</v>
      </c>
      <c r="AU478" s="161" t="s">
        <v>84</v>
      </c>
      <c r="AY478" s="18" t="s">
        <v>130</v>
      </c>
      <c r="BE478" s="162">
        <f>IF(N478="základní",J478,0)</f>
        <v>0</v>
      </c>
      <c r="BF478" s="162">
        <f>IF(N478="snížená",J478,0)</f>
        <v>0</v>
      </c>
      <c r="BG478" s="162">
        <f>IF(N478="zákl. přenesená",J478,0)</f>
        <v>0</v>
      </c>
      <c r="BH478" s="162">
        <f>IF(N478="sníž. přenesená",J478,0)</f>
        <v>0</v>
      </c>
      <c r="BI478" s="162">
        <f>IF(N478="nulová",J478,0)</f>
        <v>0</v>
      </c>
      <c r="BJ478" s="18" t="s">
        <v>32</v>
      </c>
      <c r="BK478" s="162">
        <f>ROUND(I478*H478,2)</f>
        <v>0</v>
      </c>
      <c r="BL478" s="18" t="s">
        <v>137</v>
      </c>
      <c r="BM478" s="161" t="s">
        <v>589</v>
      </c>
    </row>
    <row r="479" spans="2:51" s="14" customFormat="1" ht="12">
      <c r="B479" s="171"/>
      <c r="D479" s="164" t="s">
        <v>139</v>
      </c>
      <c r="E479" s="172" t="s">
        <v>1</v>
      </c>
      <c r="F479" s="173" t="s">
        <v>590</v>
      </c>
      <c r="H479" s="174">
        <v>216.832</v>
      </c>
      <c r="I479" s="175"/>
      <c r="L479" s="171"/>
      <c r="M479" s="176"/>
      <c r="N479" s="177"/>
      <c r="O479" s="177"/>
      <c r="P479" s="177"/>
      <c r="Q479" s="177"/>
      <c r="R479" s="177"/>
      <c r="S479" s="177"/>
      <c r="T479" s="178"/>
      <c r="AT479" s="172" t="s">
        <v>139</v>
      </c>
      <c r="AU479" s="172" t="s">
        <v>84</v>
      </c>
      <c r="AV479" s="14" t="s">
        <v>84</v>
      </c>
      <c r="AW479" s="14" t="s">
        <v>31</v>
      </c>
      <c r="AX479" s="14" t="s">
        <v>32</v>
      </c>
      <c r="AY479" s="172" t="s">
        <v>130</v>
      </c>
    </row>
    <row r="480" spans="1:65" s="2" customFormat="1" ht="21.75" customHeight="1">
      <c r="A480" s="33"/>
      <c r="B480" s="149"/>
      <c r="C480" s="150" t="s">
        <v>591</v>
      </c>
      <c r="D480" s="150" t="s">
        <v>132</v>
      </c>
      <c r="E480" s="151" t="s">
        <v>431</v>
      </c>
      <c r="F480" s="152" t="s">
        <v>432</v>
      </c>
      <c r="G480" s="153" t="s">
        <v>287</v>
      </c>
      <c r="H480" s="154">
        <v>216.832</v>
      </c>
      <c r="I480" s="155"/>
      <c r="J480" s="156">
        <f>ROUND(I480*H480,2)</f>
        <v>0</v>
      </c>
      <c r="K480" s="152" t="s">
        <v>136</v>
      </c>
      <c r="L480" s="34"/>
      <c r="M480" s="157" t="s">
        <v>1</v>
      </c>
      <c r="N480" s="158" t="s">
        <v>41</v>
      </c>
      <c r="O480" s="59"/>
      <c r="P480" s="159">
        <f>O480*H480</f>
        <v>0</v>
      </c>
      <c r="Q480" s="159">
        <v>0</v>
      </c>
      <c r="R480" s="159">
        <f>Q480*H480</f>
        <v>0</v>
      </c>
      <c r="S480" s="159">
        <v>0</v>
      </c>
      <c r="T480" s="160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61" t="s">
        <v>137</v>
      </c>
      <c r="AT480" s="161" t="s">
        <v>132</v>
      </c>
      <c r="AU480" s="161" t="s">
        <v>84</v>
      </c>
      <c r="AY480" s="18" t="s">
        <v>130</v>
      </c>
      <c r="BE480" s="162">
        <f>IF(N480="základní",J480,0)</f>
        <v>0</v>
      </c>
      <c r="BF480" s="162">
        <f>IF(N480="snížená",J480,0)</f>
        <v>0</v>
      </c>
      <c r="BG480" s="162">
        <f>IF(N480="zákl. přenesená",J480,0)</f>
        <v>0</v>
      </c>
      <c r="BH480" s="162">
        <f>IF(N480="sníž. přenesená",J480,0)</f>
        <v>0</v>
      </c>
      <c r="BI480" s="162">
        <f>IF(N480="nulová",J480,0)</f>
        <v>0</v>
      </c>
      <c r="BJ480" s="18" t="s">
        <v>32</v>
      </c>
      <c r="BK480" s="162">
        <f>ROUND(I480*H480,2)</f>
        <v>0</v>
      </c>
      <c r="BL480" s="18" t="s">
        <v>137</v>
      </c>
      <c r="BM480" s="161" t="s">
        <v>592</v>
      </c>
    </row>
    <row r="481" spans="2:51" s="14" customFormat="1" ht="12">
      <c r="B481" s="171"/>
      <c r="D481" s="164" t="s">
        <v>139</v>
      </c>
      <c r="E481" s="172" t="s">
        <v>1</v>
      </c>
      <c r="F481" s="173" t="s">
        <v>590</v>
      </c>
      <c r="H481" s="174">
        <v>216.832</v>
      </c>
      <c r="I481" s="175"/>
      <c r="L481" s="171"/>
      <c r="M481" s="176"/>
      <c r="N481" s="177"/>
      <c r="O481" s="177"/>
      <c r="P481" s="177"/>
      <c r="Q481" s="177"/>
      <c r="R481" s="177"/>
      <c r="S481" s="177"/>
      <c r="T481" s="178"/>
      <c r="AT481" s="172" t="s">
        <v>139</v>
      </c>
      <c r="AU481" s="172" t="s">
        <v>84</v>
      </c>
      <c r="AV481" s="14" t="s">
        <v>84</v>
      </c>
      <c r="AW481" s="14" t="s">
        <v>31</v>
      </c>
      <c r="AX481" s="14" t="s">
        <v>32</v>
      </c>
      <c r="AY481" s="172" t="s">
        <v>130</v>
      </c>
    </row>
    <row r="482" spans="1:65" s="2" customFormat="1" ht="16.5" customHeight="1">
      <c r="A482" s="33"/>
      <c r="B482" s="149"/>
      <c r="C482" s="150" t="s">
        <v>593</v>
      </c>
      <c r="D482" s="150" t="s">
        <v>132</v>
      </c>
      <c r="E482" s="151" t="s">
        <v>594</v>
      </c>
      <c r="F482" s="152" t="s">
        <v>595</v>
      </c>
      <c r="G482" s="153" t="s">
        <v>287</v>
      </c>
      <c r="H482" s="154">
        <v>20.999</v>
      </c>
      <c r="I482" s="155"/>
      <c r="J482" s="156">
        <f>ROUND(I482*H482,2)</f>
        <v>0</v>
      </c>
      <c r="K482" s="152" t="s">
        <v>1</v>
      </c>
      <c r="L482" s="34"/>
      <c r="M482" s="157" t="s">
        <v>1</v>
      </c>
      <c r="N482" s="158" t="s">
        <v>41</v>
      </c>
      <c r="O482" s="59"/>
      <c r="P482" s="159">
        <f>O482*H482</f>
        <v>0</v>
      </c>
      <c r="Q482" s="159">
        <v>2.429</v>
      </c>
      <c r="R482" s="159">
        <f>Q482*H482</f>
        <v>51.006570999999994</v>
      </c>
      <c r="S482" s="159">
        <v>0</v>
      </c>
      <c r="T482" s="160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61" t="s">
        <v>137</v>
      </c>
      <c r="AT482" s="161" t="s">
        <v>132</v>
      </c>
      <c r="AU482" s="161" t="s">
        <v>84</v>
      </c>
      <c r="AY482" s="18" t="s">
        <v>130</v>
      </c>
      <c r="BE482" s="162">
        <f>IF(N482="základní",J482,0)</f>
        <v>0</v>
      </c>
      <c r="BF482" s="162">
        <f>IF(N482="snížená",J482,0)</f>
        <v>0</v>
      </c>
      <c r="BG482" s="162">
        <f>IF(N482="zákl. přenesená",J482,0)</f>
        <v>0</v>
      </c>
      <c r="BH482" s="162">
        <f>IF(N482="sníž. přenesená",J482,0)</f>
        <v>0</v>
      </c>
      <c r="BI482" s="162">
        <f>IF(N482="nulová",J482,0)</f>
        <v>0</v>
      </c>
      <c r="BJ482" s="18" t="s">
        <v>32</v>
      </c>
      <c r="BK482" s="162">
        <f>ROUND(I482*H482,2)</f>
        <v>0</v>
      </c>
      <c r="BL482" s="18" t="s">
        <v>137</v>
      </c>
      <c r="BM482" s="161" t="s">
        <v>596</v>
      </c>
    </row>
    <row r="483" spans="2:51" s="13" customFormat="1" ht="12">
      <c r="B483" s="163"/>
      <c r="D483" s="164" t="s">
        <v>139</v>
      </c>
      <c r="E483" s="165" t="s">
        <v>1</v>
      </c>
      <c r="F483" s="166" t="s">
        <v>597</v>
      </c>
      <c r="H483" s="165" t="s">
        <v>1</v>
      </c>
      <c r="I483" s="167"/>
      <c r="L483" s="163"/>
      <c r="M483" s="168"/>
      <c r="N483" s="169"/>
      <c r="O483" s="169"/>
      <c r="P483" s="169"/>
      <c r="Q483" s="169"/>
      <c r="R483" s="169"/>
      <c r="S483" s="169"/>
      <c r="T483" s="170"/>
      <c r="AT483" s="165" t="s">
        <v>139</v>
      </c>
      <c r="AU483" s="165" t="s">
        <v>84</v>
      </c>
      <c r="AV483" s="13" t="s">
        <v>32</v>
      </c>
      <c r="AW483" s="13" t="s">
        <v>31</v>
      </c>
      <c r="AX483" s="13" t="s">
        <v>76</v>
      </c>
      <c r="AY483" s="165" t="s">
        <v>130</v>
      </c>
    </row>
    <row r="484" spans="2:51" s="14" customFormat="1" ht="12">
      <c r="B484" s="171"/>
      <c r="D484" s="164" t="s">
        <v>139</v>
      </c>
      <c r="E484" s="172" t="s">
        <v>1</v>
      </c>
      <c r="F484" s="173" t="s">
        <v>598</v>
      </c>
      <c r="H484" s="174">
        <v>20.999</v>
      </c>
      <c r="I484" s="175"/>
      <c r="L484" s="171"/>
      <c r="M484" s="176"/>
      <c r="N484" s="177"/>
      <c r="O484" s="177"/>
      <c r="P484" s="177"/>
      <c r="Q484" s="177"/>
      <c r="R484" s="177"/>
      <c r="S484" s="177"/>
      <c r="T484" s="178"/>
      <c r="AT484" s="172" t="s">
        <v>139</v>
      </c>
      <c r="AU484" s="172" t="s">
        <v>84</v>
      </c>
      <c r="AV484" s="14" t="s">
        <v>84</v>
      </c>
      <c r="AW484" s="14" t="s">
        <v>31</v>
      </c>
      <c r="AX484" s="14" t="s">
        <v>76</v>
      </c>
      <c r="AY484" s="172" t="s">
        <v>130</v>
      </c>
    </row>
    <row r="485" spans="2:51" s="15" customFormat="1" ht="12">
      <c r="B485" s="179"/>
      <c r="D485" s="164" t="s">
        <v>139</v>
      </c>
      <c r="E485" s="180" t="s">
        <v>1</v>
      </c>
      <c r="F485" s="181" t="s">
        <v>144</v>
      </c>
      <c r="H485" s="182">
        <v>20.999</v>
      </c>
      <c r="I485" s="183"/>
      <c r="L485" s="179"/>
      <c r="M485" s="184"/>
      <c r="N485" s="185"/>
      <c r="O485" s="185"/>
      <c r="P485" s="185"/>
      <c r="Q485" s="185"/>
      <c r="R485" s="185"/>
      <c r="S485" s="185"/>
      <c r="T485" s="186"/>
      <c r="AT485" s="180" t="s">
        <v>139</v>
      </c>
      <c r="AU485" s="180" t="s">
        <v>84</v>
      </c>
      <c r="AV485" s="15" t="s">
        <v>137</v>
      </c>
      <c r="AW485" s="15" t="s">
        <v>31</v>
      </c>
      <c r="AX485" s="15" t="s">
        <v>32</v>
      </c>
      <c r="AY485" s="180" t="s">
        <v>130</v>
      </c>
    </row>
    <row r="486" spans="1:65" s="2" customFormat="1" ht="16.5" customHeight="1">
      <c r="A486" s="33"/>
      <c r="B486" s="149"/>
      <c r="C486" s="150" t="s">
        <v>599</v>
      </c>
      <c r="D486" s="150" t="s">
        <v>132</v>
      </c>
      <c r="E486" s="151" t="s">
        <v>600</v>
      </c>
      <c r="F486" s="152" t="s">
        <v>601</v>
      </c>
      <c r="G486" s="153" t="s">
        <v>135</v>
      </c>
      <c r="H486" s="154">
        <v>72.09</v>
      </c>
      <c r="I486" s="155"/>
      <c r="J486" s="156">
        <f>ROUND(I486*H486,2)</f>
        <v>0</v>
      </c>
      <c r="K486" s="152" t="s">
        <v>136</v>
      </c>
      <c r="L486" s="34"/>
      <c r="M486" s="157" t="s">
        <v>1</v>
      </c>
      <c r="N486" s="158" t="s">
        <v>41</v>
      </c>
      <c r="O486" s="59"/>
      <c r="P486" s="159">
        <f>O486*H486</f>
        <v>0</v>
      </c>
      <c r="Q486" s="159">
        <v>0.00639</v>
      </c>
      <c r="R486" s="159">
        <f>Q486*H486</f>
        <v>0.4606551</v>
      </c>
      <c r="S486" s="159">
        <v>0</v>
      </c>
      <c r="T486" s="160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61" t="s">
        <v>137</v>
      </c>
      <c r="AT486" s="161" t="s">
        <v>132</v>
      </c>
      <c r="AU486" s="161" t="s">
        <v>84</v>
      </c>
      <c r="AY486" s="18" t="s">
        <v>130</v>
      </c>
      <c r="BE486" s="162">
        <f>IF(N486="základní",J486,0)</f>
        <v>0</v>
      </c>
      <c r="BF486" s="162">
        <f>IF(N486="snížená",J486,0)</f>
        <v>0</v>
      </c>
      <c r="BG486" s="162">
        <f>IF(N486="zákl. přenesená",J486,0)</f>
        <v>0</v>
      </c>
      <c r="BH486" s="162">
        <f>IF(N486="sníž. přenesená",J486,0)</f>
        <v>0</v>
      </c>
      <c r="BI486" s="162">
        <f>IF(N486="nulová",J486,0)</f>
        <v>0</v>
      </c>
      <c r="BJ486" s="18" t="s">
        <v>32</v>
      </c>
      <c r="BK486" s="162">
        <f>ROUND(I486*H486,2)</f>
        <v>0</v>
      </c>
      <c r="BL486" s="18" t="s">
        <v>137</v>
      </c>
      <c r="BM486" s="161" t="s">
        <v>602</v>
      </c>
    </row>
    <row r="487" spans="2:51" s="13" customFormat="1" ht="12">
      <c r="B487" s="163"/>
      <c r="D487" s="164" t="s">
        <v>139</v>
      </c>
      <c r="E487" s="165" t="s">
        <v>1</v>
      </c>
      <c r="F487" s="166" t="s">
        <v>603</v>
      </c>
      <c r="H487" s="165" t="s">
        <v>1</v>
      </c>
      <c r="I487" s="167"/>
      <c r="L487" s="163"/>
      <c r="M487" s="168"/>
      <c r="N487" s="169"/>
      <c r="O487" s="169"/>
      <c r="P487" s="169"/>
      <c r="Q487" s="169"/>
      <c r="R487" s="169"/>
      <c r="S487" s="169"/>
      <c r="T487" s="170"/>
      <c r="AT487" s="165" t="s">
        <v>139</v>
      </c>
      <c r="AU487" s="165" t="s">
        <v>84</v>
      </c>
      <c r="AV487" s="13" t="s">
        <v>32</v>
      </c>
      <c r="AW487" s="13" t="s">
        <v>31</v>
      </c>
      <c r="AX487" s="13" t="s">
        <v>76</v>
      </c>
      <c r="AY487" s="165" t="s">
        <v>130</v>
      </c>
    </row>
    <row r="488" spans="2:51" s="14" customFormat="1" ht="12">
      <c r="B488" s="171"/>
      <c r="D488" s="164" t="s">
        <v>139</v>
      </c>
      <c r="E488" s="172" t="s">
        <v>1</v>
      </c>
      <c r="F488" s="173" t="s">
        <v>604</v>
      </c>
      <c r="H488" s="174">
        <v>72.09</v>
      </c>
      <c r="I488" s="175"/>
      <c r="L488" s="171"/>
      <c r="M488" s="176"/>
      <c r="N488" s="177"/>
      <c r="O488" s="177"/>
      <c r="P488" s="177"/>
      <c r="Q488" s="177"/>
      <c r="R488" s="177"/>
      <c r="S488" s="177"/>
      <c r="T488" s="178"/>
      <c r="AT488" s="172" t="s">
        <v>139</v>
      </c>
      <c r="AU488" s="172" t="s">
        <v>84</v>
      </c>
      <c r="AV488" s="14" t="s">
        <v>84</v>
      </c>
      <c r="AW488" s="14" t="s">
        <v>31</v>
      </c>
      <c r="AX488" s="14" t="s">
        <v>32</v>
      </c>
      <c r="AY488" s="172" t="s">
        <v>130</v>
      </c>
    </row>
    <row r="489" spans="2:63" s="12" customFormat="1" ht="22.9" customHeight="1">
      <c r="B489" s="136"/>
      <c r="D489" s="137" t="s">
        <v>75</v>
      </c>
      <c r="E489" s="147" t="s">
        <v>159</v>
      </c>
      <c r="F489" s="147" t="s">
        <v>605</v>
      </c>
      <c r="I489" s="139"/>
      <c r="J489" s="148">
        <f>BK489</f>
        <v>0</v>
      </c>
      <c r="L489" s="136"/>
      <c r="M489" s="141"/>
      <c r="N489" s="142"/>
      <c r="O489" s="142"/>
      <c r="P489" s="143">
        <f>SUM(P490:P556)</f>
        <v>0</v>
      </c>
      <c r="Q489" s="142"/>
      <c r="R489" s="143">
        <f>SUM(R490:R556)</f>
        <v>21.9492868</v>
      </c>
      <c r="S489" s="142"/>
      <c r="T489" s="144">
        <f>SUM(T490:T556)</f>
        <v>0</v>
      </c>
      <c r="AR489" s="137" t="s">
        <v>32</v>
      </c>
      <c r="AT489" s="145" t="s">
        <v>75</v>
      </c>
      <c r="AU489" s="145" t="s">
        <v>32</v>
      </c>
      <c r="AY489" s="137" t="s">
        <v>130</v>
      </c>
      <c r="BK489" s="146">
        <f>SUM(BK490:BK556)</f>
        <v>0</v>
      </c>
    </row>
    <row r="490" spans="1:65" s="2" customFormat="1" ht="16.5" customHeight="1">
      <c r="A490" s="33"/>
      <c r="B490" s="149"/>
      <c r="C490" s="150" t="s">
        <v>606</v>
      </c>
      <c r="D490" s="150" t="s">
        <v>132</v>
      </c>
      <c r="E490" s="151" t="s">
        <v>607</v>
      </c>
      <c r="F490" s="152" t="s">
        <v>608</v>
      </c>
      <c r="G490" s="153" t="s">
        <v>135</v>
      </c>
      <c r="H490" s="154">
        <v>53.25</v>
      </c>
      <c r="I490" s="155"/>
      <c r="J490" s="156">
        <f>ROUND(I490*H490,2)</f>
        <v>0</v>
      </c>
      <c r="K490" s="152" t="s">
        <v>136</v>
      </c>
      <c r="L490" s="34"/>
      <c r="M490" s="157" t="s">
        <v>1</v>
      </c>
      <c r="N490" s="158" t="s">
        <v>41</v>
      </c>
      <c r="O490" s="59"/>
      <c r="P490" s="159">
        <f>O490*H490</f>
        <v>0</v>
      </c>
      <c r="Q490" s="159">
        <v>0</v>
      </c>
      <c r="R490" s="159">
        <f>Q490*H490</f>
        <v>0</v>
      </c>
      <c r="S490" s="159">
        <v>0</v>
      </c>
      <c r="T490" s="160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61" t="s">
        <v>137</v>
      </c>
      <c r="AT490" s="161" t="s">
        <v>132</v>
      </c>
      <c r="AU490" s="161" t="s">
        <v>84</v>
      </c>
      <c r="AY490" s="18" t="s">
        <v>130</v>
      </c>
      <c r="BE490" s="162">
        <f>IF(N490="základní",J490,0)</f>
        <v>0</v>
      </c>
      <c r="BF490" s="162">
        <f>IF(N490="snížená",J490,0)</f>
        <v>0</v>
      </c>
      <c r="BG490" s="162">
        <f>IF(N490="zákl. přenesená",J490,0)</f>
        <v>0</v>
      </c>
      <c r="BH490" s="162">
        <f>IF(N490="sníž. přenesená",J490,0)</f>
        <v>0</v>
      </c>
      <c r="BI490" s="162">
        <f>IF(N490="nulová",J490,0)</f>
        <v>0</v>
      </c>
      <c r="BJ490" s="18" t="s">
        <v>32</v>
      </c>
      <c r="BK490" s="162">
        <f>ROUND(I490*H490,2)</f>
        <v>0</v>
      </c>
      <c r="BL490" s="18" t="s">
        <v>137</v>
      </c>
      <c r="BM490" s="161" t="s">
        <v>609</v>
      </c>
    </row>
    <row r="491" spans="2:51" s="13" customFormat="1" ht="12">
      <c r="B491" s="163"/>
      <c r="D491" s="164" t="s">
        <v>139</v>
      </c>
      <c r="E491" s="165" t="s">
        <v>1</v>
      </c>
      <c r="F491" s="166" t="s">
        <v>202</v>
      </c>
      <c r="H491" s="165" t="s">
        <v>1</v>
      </c>
      <c r="I491" s="167"/>
      <c r="L491" s="163"/>
      <c r="M491" s="168"/>
      <c r="N491" s="169"/>
      <c r="O491" s="169"/>
      <c r="P491" s="169"/>
      <c r="Q491" s="169"/>
      <c r="R491" s="169"/>
      <c r="S491" s="169"/>
      <c r="T491" s="170"/>
      <c r="AT491" s="165" t="s">
        <v>139</v>
      </c>
      <c r="AU491" s="165" t="s">
        <v>84</v>
      </c>
      <c r="AV491" s="13" t="s">
        <v>32</v>
      </c>
      <c r="AW491" s="13" t="s">
        <v>31</v>
      </c>
      <c r="AX491" s="13" t="s">
        <v>76</v>
      </c>
      <c r="AY491" s="165" t="s">
        <v>130</v>
      </c>
    </row>
    <row r="492" spans="2:51" s="13" customFormat="1" ht="12">
      <c r="B492" s="163"/>
      <c r="D492" s="164" t="s">
        <v>139</v>
      </c>
      <c r="E492" s="165" t="s">
        <v>1</v>
      </c>
      <c r="F492" s="166" t="s">
        <v>203</v>
      </c>
      <c r="H492" s="165" t="s">
        <v>1</v>
      </c>
      <c r="I492" s="167"/>
      <c r="L492" s="163"/>
      <c r="M492" s="168"/>
      <c r="N492" s="169"/>
      <c r="O492" s="169"/>
      <c r="P492" s="169"/>
      <c r="Q492" s="169"/>
      <c r="R492" s="169"/>
      <c r="S492" s="169"/>
      <c r="T492" s="170"/>
      <c r="AT492" s="165" t="s">
        <v>139</v>
      </c>
      <c r="AU492" s="165" t="s">
        <v>84</v>
      </c>
      <c r="AV492" s="13" t="s">
        <v>32</v>
      </c>
      <c r="AW492" s="13" t="s">
        <v>31</v>
      </c>
      <c r="AX492" s="13" t="s">
        <v>76</v>
      </c>
      <c r="AY492" s="165" t="s">
        <v>130</v>
      </c>
    </row>
    <row r="493" spans="2:51" s="14" customFormat="1" ht="12">
      <c r="B493" s="171"/>
      <c r="D493" s="164" t="s">
        <v>139</v>
      </c>
      <c r="E493" s="172" t="s">
        <v>1</v>
      </c>
      <c r="F493" s="173" t="s">
        <v>204</v>
      </c>
      <c r="H493" s="174">
        <v>48.645</v>
      </c>
      <c r="I493" s="175"/>
      <c r="L493" s="171"/>
      <c r="M493" s="176"/>
      <c r="N493" s="177"/>
      <c r="O493" s="177"/>
      <c r="P493" s="177"/>
      <c r="Q493" s="177"/>
      <c r="R493" s="177"/>
      <c r="S493" s="177"/>
      <c r="T493" s="178"/>
      <c r="AT493" s="172" t="s">
        <v>139</v>
      </c>
      <c r="AU493" s="172" t="s">
        <v>84</v>
      </c>
      <c r="AV493" s="14" t="s">
        <v>84</v>
      </c>
      <c r="AW493" s="14" t="s">
        <v>31</v>
      </c>
      <c r="AX493" s="14" t="s">
        <v>76</v>
      </c>
      <c r="AY493" s="172" t="s">
        <v>130</v>
      </c>
    </row>
    <row r="494" spans="2:51" s="14" customFormat="1" ht="12">
      <c r="B494" s="171"/>
      <c r="D494" s="164" t="s">
        <v>139</v>
      </c>
      <c r="E494" s="172" t="s">
        <v>1</v>
      </c>
      <c r="F494" s="173" t="s">
        <v>205</v>
      </c>
      <c r="H494" s="174">
        <v>1.14</v>
      </c>
      <c r="I494" s="175"/>
      <c r="L494" s="171"/>
      <c r="M494" s="176"/>
      <c r="N494" s="177"/>
      <c r="O494" s="177"/>
      <c r="P494" s="177"/>
      <c r="Q494" s="177"/>
      <c r="R494" s="177"/>
      <c r="S494" s="177"/>
      <c r="T494" s="178"/>
      <c r="AT494" s="172" t="s">
        <v>139</v>
      </c>
      <c r="AU494" s="172" t="s">
        <v>84</v>
      </c>
      <c r="AV494" s="14" t="s">
        <v>84</v>
      </c>
      <c r="AW494" s="14" t="s">
        <v>31</v>
      </c>
      <c r="AX494" s="14" t="s">
        <v>76</v>
      </c>
      <c r="AY494" s="172" t="s">
        <v>130</v>
      </c>
    </row>
    <row r="495" spans="2:51" s="14" customFormat="1" ht="12">
      <c r="B495" s="171"/>
      <c r="D495" s="164" t="s">
        <v>139</v>
      </c>
      <c r="E495" s="172" t="s">
        <v>1</v>
      </c>
      <c r="F495" s="173" t="s">
        <v>206</v>
      </c>
      <c r="H495" s="174">
        <v>3.465</v>
      </c>
      <c r="I495" s="175"/>
      <c r="L495" s="171"/>
      <c r="M495" s="176"/>
      <c r="N495" s="177"/>
      <c r="O495" s="177"/>
      <c r="P495" s="177"/>
      <c r="Q495" s="177"/>
      <c r="R495" s="177"/>
      <c r="S495" s="177"/>
      <c r="T495" s="178"/>
      <c r="AT495" s="172" t="s">
        <v>139</v>
      </c>
      <c r="AU495" s="172" t="s">
        <v>84</v>
      </c>
      <c r="AV495" s="14" t="s">
        <v>84</v>
      </c>
      <c r="AW495" s="14" t="s">
        <v>31</v>
      </c>
      <c r="AX495" s="14" t="s">
        <v>76</v>
      </c>
      <c r="AY495" s="172" t="s">
        <v>130</v>
      </c>
    </row>
    <row r="496" spans="2:51" s="15" customFormat="1" ht="12">
      <c r="B496" s="179"/>
      <c r="D496" s="164" t="s">
        <v>139</v>
      </c>
      <c r="E496" s="180" t="s">
        <v>1</v>
      </c>
      <c r="F496" s="181" t="s">
        <v>144</v>
      </c>
      <c r="H496" s="182">
        <v>53.25</v>
      </c>
      <c r="I496" s="183"/>
      <c r="L496" s="179"/>
      <c r="M496" s="184"/>
      <c r="N496" s="185"/>
      <c r="O496" s="185"/>
      <c r="P496" s="185"/>
      <c r="Q496" s="185"/>
      <c r="R496" s="185"/>
      <c r="S496" s="185"/>
      <c r="T496" s="186"/>
      <c r="AT496" s="180" t="s">
        <v>139</v>
      </c>
      <c r="AU496" s="180" t="s">
        <v>84</v>
      </c>
      <c r="AV496" s="15" t="s">
        <v>137</v>
      </c>
      <c r="AW496" s="15" t="s">
        <v>31</v>
      </c>
      <c r="AX496" s="15" t="s">
        <v>32</v>
      </c>
      <c r="AY496" s="180" t="s">
        <v>130</v>
      </c>
    </row>
    <row r="497" spans="1:65" s="2" customFormat="1" ht="16.5" customHeight="1">
      <c r="A497" s="33"/>
      <c r="B497" s="149"/>
      <c r="C497" s="150" t="s">
        <v>610</v>
      </c>
      <c r="D497" s="150" t="s">
        <v>132</v>
      </c>
      <c r="E497" s="151" t="s">
        <v>611</v>
      </c>
      <c r="F497" s="152" t="s">
        <v>612</v>
      </c>
      <c r="G497" s="153" t="s">
        <v>135</v>
      </c>
      <c r="H497" s="154">
        <v>59.54</v>
      </c>
      <c r="I497" s="155"/>
      <c r="J497" s="156">
        <f>ROUND(I497*H497,2)</f>
        <v>0</v>
      </c>
      <c r="K497" s="152" t="s">
        <v>136</v>
      </c>
      <c r="L497" s="34"/>
      <c r="M497" s="157" t="s">
        <v>1</v>
      </c>
      <c r="N497" s="158" t="s">
        <v>41</v>
      </c>
      <c r="O497" s="59"/>
      <c r="P497" s="159">
        <f>O497*H497</f>
        <v>0</v>
      </c>
      <c r="Q497" s="159">
        <v>0</v>
      </c>
      <c r="R497" s="159">
        <f>Q497*H497</f>
        <v>0</v>
      </c>
      <c r="S497" s="159">
        <v>0</v>
      </c>
      <c r="T497" s="160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61" t="s">
        <v>137</v>
      </c>
      <c r="AT497" s="161" t="s">
        <v>132</v>
      </c>
      <c r="AU497" s="161" t="s">
        <v>84</v>
      </c>
      <c r="AY497" s="18" t="s">
        <v>130</v>
      </c>
      <c r="BE497" s="162">
        <f>IF(N497="základní",J497,0)</f>
        <v>0</v>
      </c>
      <c r="BF497" s="162">
        <f>IF(N497="snížená",J497,0)</f>
        <v>0</v>
      </c>
      <c r="BG497" s="162">
        <f>IF(N497="zákl. přenesená",J497,0)</f>
        <v>0</v>
      </c>
      <c r="BH497" s="162">
        <f>IF(N497="sníž. přenesená",J497,0)</f>
        <v>0</v>
      </c>
      <c r="BI497" s="162">
        <f>IF(N497="nulová",J497,0)</f>
        <v>0</v>
      </c>
      <c r="BJ497" s="18" t="s">
        <v>32</v>
      </c>
      <c r="BK497" s="162">
        <f>ROUND(I497*H497,2)</f>
        <v>0</v>
      </c>
      <c r="BL497" s="18" t="s">
        <v>137</v>
      </c>
      <c r="BM497" s="161" t="s">
        <v>613</v>
      </c>
    </row>
    <row r="498" spans="2:51" s="14" customFormat="1" ht="12">
      <c r="B498" s="171"/>
      <c r="D498" s="164" t="s">
        <v>139</v>
      </c>
      <c r="E498" s="172" t="s">
        <v>1</v>
      </c>
      <c r="F498" s="173" t="s">
        <v>614</v>
      </c>
      <c r="H498" s="174">
        <v>59.54</v>
      </c>
      <c r="I498" s="175"/>
      <c r="L498" s="171"/>
      <c r="M498" s="176"/>
      <c r="N498" s="177"/>
      <c r="O498" s="177"/>
      <c r="P498" s="177"/>
      <c r="Q498" s="177"/>
      <c r="R498" s="177"/>
      <c r="S498" s="177"/>
      <c r="T498" s="178"/>
      <c r="AT498" s="172" t="s">
        <v>139</v>
      </c>
      <c r="AU498" s="172" t="s">
        <v>84</v>
      </c>
      <c r="AV498" s="14" t="s">
        <v>84</v>
      </c>
      <c r="AW498" s="14" t="s">
        <v>31</v>
      </c>
      <c r="AX498" s="14" t="s">
        <v>32</v>
      </c>
      <c r="AY498" s="172" t="s">
        <v>130</v>
      </c>
    </row>
    <row r="499" spans="1:65" s="2" customFormat="1" ht="16.5" customHeight="1">
      <c r="A499" s="33"/>
      <c r="B499" s="149"/>
      <c r="C499" s="150" t="s">
        <v>615</v>
      </c>
      <c r="D499" s="150" t="s">
        <v>132</v>
      </c>
      <c r="E499" s="151" t="s">
        <v>616</v>
      </c>
      <c r="F499" s="152" t="s">
        <v>617</v>
      </c>
      <c r="G499" s="153" t="s">
        <v>135</v>
      </c>
      <c r="H499" s="154">
        <v>59.49</v>
      </c>
      <c r="I499" s="155"/>
      <c r="J499" s="156">
        <f>ROUND(I499*H499,2)</f>
        <v>0</v>
      </c>
      <c r="K499" s="152" t="s">
        <v>1</v>
      </c>
      <c r="L499" s="34"/>
      <c r="M499" s="157" t="s">
        <v>1</v>
      </c>
      <c r="N499" s="158" t="s">
        <v>41</v>
      </c>
      <c r="O499" s="59"/>
      <c r="P499" s="159">
        <f>O499*H499</f>
        <v>0</v>
      </c>
      <c r="Q499" s="159">
        <v>0</v>
      </c>
      <c r="R499" s="159">
        <f>Q499*H499</f>
        <v>0</v>
      </c>
      <c r="S499" s="159">
        <v>0</v>
      </c>
      <c r="T499" s="160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61" t="s">
        <v>137</v>
      </c>
      <c r="AT499" s="161" t="s">
        <v>132</v>
      </c>
      <c r="AU499" s="161" t="s">
        <v>84</v>
      </c>
      <c r="AY499" s="18" t="s">
        <v>130</v>
      </c>
      <c r="BE499" s="162">
        <f>IF(N499="základní",J499,0)</f>
        <v>0</v>
      </c>
      <c r="BF499" s="162">
        <f>IF(N499="snížená",J499,0)</f>
        <v>0</v>
      </c>
      <c r="BG499" s="162">
        <f>IF(N499="zákl. přenesená",J499,0)</f>
        <v>0</v>
      </c>
      <c r="BH499" s="162">
        <f>IF(N499="sníž. přenesená",J499,0)</f>
        <v>0</v>
      </c>
      <c r="BI499" s="162">
        <f>IF(N499="nulová",J499,0)</f>
        <v>0</v>
      </c>
      <c r="BJ499" s="18" t="s">
        <v>32</v>
      </c>
      <c r="BK499" s="162">
        <f>ROUND(I499*H499,2)</f>
        <v>0</v>
      </c>
      <c r="BL499" s="18" t="s">
        <v>137</v>
      </c>
      <c r="BM499" s="161" t="s">
        <v>618</v>
      </c>
    </row>
    <row r="500" spans="2:51" s="13" customFormat="1" ht="12">
      <c r="B500" s="163"/>
      <c r="D500" s="164" t="s">
        <v>139</v>
      </c>
      <c r="E500" s="165" t="s">
        <v>1</v>
      </c>
      <c r="F500" s="166" t="s">
        <v>202</v>
      </c>
      <c r="H500" s="165" t="s">
        <v>1</v>
      </c>
      <c r="I500" s="167"/>
      <c r="L500" s="163"/>
      <c r="M500" s="168"/>
      <c r="N500" s="169"/>
      <c r="O500" s="169"/>
      <c r="P500" s="169"/>
      <c r="Q500" s="169"/>
      <c r="R500" s="169"/>
      <c r="S500" s="169"/>
      <c r="T500" s="170"/>
      <c r="AT500" s="165" t="s">
        <v>139</v>
      </c>
      <c r="AU500" s="165" t="s">
        <v>84</v>
      </c>
      <c r="AV500" s="13" t="s">
        <v>32</v>
      </c>
      <c r="AW500" s="13" t="s">
        <v>31</v>
      </c>
      <c r="AX500" s="13" t="s">
        <v>76</v>
      </c>
      <c r="AY500" s="165" t="s">
        <v>130</v>
      </c>
    </row>
    <row r="501" spans="2:51" s="13" customFormat="1" ht="12">
      <c r="B501" s="163"/>
      <c r="D501" s="164" t="s">
        <v>139</v>
      </c>
      <c r="E501" s="165" t="s">
        <v>1</v>
      </c>
      <c r="F501" s="166" t="s">
        <v>203</v>
      </c>
      <c r="H501" s="165" t="s">
        <v>1</v>
      </c>
      <c r="I501" s="167"/>
      <c r="L501" s="163"/>
      <c r="M501" s="168"/>
      <c r="N501" s="169"/>
      <c r="O501" s="169"/>
      <c r="P501" s="169"/>
      <c r="Q501" s="169"/>
      <c r="R501" s="169"/>
      <c r="S501" s="169"/>
      <c r="T501" s="170"/>
      <c r="AT501" s="165" t="s">
        <v>139</v>
      </c>
      <c r="AU501" s="165" t="s">
        <v>84</v>
      </c>
      <c r="AV501" s="13" t="s">
        <v>32</v>
      </c>
      <c r="AW501" s="13" t="s">
        <v>31</v>
      </c>
      <c r="AX501" s="13" t="s">
        <v>76</v>
      </c>
      <c r="AY501" s="165" t="s">
        <v>130</v>
      </c>
    </row>
    <row r="502" spans="2:51" s="14" customFormat="1" ht="12">
      <c r="B502" s="171"/>
      <c r="D502" s="164" t="s">
        <v>139</v>
      </c>
      <c r="E502" s="172" t="s">
        <v>1</v>
      </c>
      <c r="F502" s="173" t="s">
        <v>619</v>
      </c>
      <c r="H502" s="174">
        <v>54.285</v>
      </c>
      <c r="I502" s="175"/>
      <c r="L502" s="171"/>
      <c r="M502" s="176"/>
      <c r="N502" s="177"/>
      <c r="O502" s="177"/>
      <c r="P502" s="177"/>
      <c r="Q502" s="177"/>
      <c r="R502" s="177"/>
      <c r="S502" s="177"/>
      <c r="T502" s="178"/>
      <c r="AT502" s="172" t="s">
        <v>139</v>
      </c>
      <c r="AU502" s="172" t="s">
        <v>84</v>
      </c>
      <c r="AV502" s="14" t="s">
        <v>84</v>
      </c>
      <c r="AW502" s="14" t="s">
        <v>31</v>
      </c>
      <c r="AX502" s="14" t="s">
        <v>76</v>
      </c>
      <c r="AY502" s="172" t="s">
        <v>130</v>
      </c>
    </row>
    <row r="503" spans="2:51" s="14" customFormat="1" ht="12">
      <c r="B503" s="171"/>
      <c r="D503" s="164" t="s">
        <v>139</v>
      </c>
      <c r="E503" s="172" t="s">
        <v>1</v>
      </c>
      <c r="F503" s="173" t="s">
        <v>620</v>
      </c>
      <c r="H503" s="174">
        <v>1.3</v>
      </c>
      <c r="I503" s="175"/>
      <c r="L503" s="171"/>
      <c r="M503" s="176"/>
      <c r="N503" s="177"/>
      <c r="O503" s="177"/>
      <c r="P503" s="177"/>
      <c r="Q503" s="177"/>
      <c r="R503" s="177"/>
      <c r="S503" s="177"/>
      <c r="T503" s="178"/>
      <c r="AT503" s="172" t="s">
        <v>139</v>
      </c>
      <c r="AU503" s="172" t="s">
        <v>84</v>
      </c>
      <c r="AV503" s="14" t="s">
        <v>84</v>
      </c>
      <c r="AW503" s="14" t="s">
        <v>31</v>
      </c>
      <c r="AX503" s="14" t="s">
        <v>76</v>
      </c>
      <c r="AY503" s="172" t="s">
        <v>130</v>
      </c>
    </row>
    <row r="504" spans="2:51" s="14" customFormat="1" ht="12">
      <c r="B504" s="171"/>
      <c r="D504" s="164" t="s">
        <v>139</v>
      </c>
      <c r="E504" s="172" t="s">
        <v>1</v>
      </c>
      <c r="F504" s="173" t="s">
        <v>621</v>
      </c>
      <c r="H504" s="174">
        <v>3.905</v>
      </c>
      <c r="I504" s="175"/>
      <c r="L504" s="171"/>
      <c r="M504" s="176"/>
      <c r="N504" s="177"/>
      <c r="O504" s="177"/>
      <c r="P504" s="177"/>
      <c r="Q504" s="177"/>
      <c r="R504" s="177"/>
      <c r="S504" s="177"/>
      <c r="T504" s="178"/>
      <c r="AT504" s="172" t="s">
        <v>139</v>
      </c>
      <c r="AU504" s="172" t="s">
        <v>84</v>
      </c>
      <c r="AV504" s="14" t="s">
        <v>84</v>
      </c>
      <c r="AW504" s="14" t="s">
        <v>31</v>
      </c>
      <c r="AX504" s="14" t="s">
        <v>76</v>
      </c>
      <c r="AY504" s="172" t="s">
        <v>130</v>
      </c>
    </row>
    <row r="505" spans="2:51" s="15" customFormat="1" ht="12">
      <c r="B505" s="179"/>
      <c r="D505" s="164" t="s">
        <v>139</v>
      </c>
      <c r="E505" s="180" t="s">
        <v>1</v>
      </c>
      <c r="F505" s="181" t="s">
        <v>144</v>
      </c>
      <c r="H505" s="182">
        <v>59.49</v>
      </c>
      <c r="I505" s="183"/>
      <c r="L505" s="179"/>
      <c r="M505" s="184"/>
      <c r="N505" s="185"/>
      <c r="O505" s="185"/>
      <c r="P505" s="185"/>
      <c r="Q505" s="185"/>
      <c r="R505" s="185"/>
      <c r="S505" s="185"/>
      <c r="T505" s="186"/>
      <c r="AT505" s="180" t="s">
        <v>139</v>
      </c>
      <c r="AU505" s="180" t="s">
        <v>84</v>
      </c>
      <c r="AV505" s="15" t="s">
        <v>137</v>
      </c>
      <c r="AW505" s="15" t="s">
        <v>31</v>
      </c>
      <c r="AX505" s="15" t="s">
        <v>32</v>
      </c>
      <c r="AY505" s="180" t="s">
        <v>130</v>
      </c>
    </row>
    <row r="506" spans="1:65" s="2" customFormat="1" ht="16.5" customHeight="1">
      <c r="A506" s="33"/>
      <c r="B506" s="149"/>
      <c r="C506" s="150" t="s">
        <v>622</v>
      </c>
      <c r="D506" s="150" t="s">
        <v>132</v>
      </c>
      <c r="E506" s="151" t="s">
        <v>623</v>
      </c>
      <c r="F506" s="152" t="s">
        <v>624</v>
      </c>
      <c r="G506" s="153" t="s">
        <v>135</v>
      </c>
      <c r="H506" s="154">
        <v>65.73</v>
      </c>
      <c r="I506" s="155"/>
      <c r="J506" s="156">
        <f>ROUND(I506*H506,2)</f>
        <v>0</v>
      </c>
      <c r="K506" s="152" t="s">
        <v>136</v>
      </c>
      <c r="L506" s="34"/>
      <c r="M506" s="157" t="s">
        <v>1</v>
      </c>
      <c r="N506" s="158" t="s">
        <v>41</v>
      </c>
      <c r="O506" s="59"/>
      <c r="P506" s="159">
        <f>O506*H506</f>
        <v>0</v>
      </c>
      <c r="Q506" s="159">
        <v>0</v>
      </c>
      <c r="R506" s="159">
        <f>Q506*H506</f>
        <v>0</v>
      </c>
      <c r="S506" s="159">
        <v>0</v>
      </c>
      <c r="T506" s="160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61" t="s">
        <v>137</v>
      </c>
      <c r="AT506" s="161" t="s">
        <v>132</v>
      </c>
      <c r="AU506" s="161" t="s">
        <v>84</v>
      </c>
      <c r="AY506" s="18" t="s">
        <v>130</v>
      </c>
      <c r="BE506" s="162">
        <f>IF(N506="základní",J506,0)</f>
        <v>0</v>
      </c>
      <c r="BF506" s="162">
        <f>IF(N506="snížená",J506,0)</f>
        <v>0</v>
      </c>
      <c r="BG506" s="162">
        <f>IF(N506="zákl. přenesená",J506,0)</f>
        <v>0</v>
      </c>
      <c r="BH506" s="162">
        <f>IF(N506="sníž. přenesená",J506,0)</f>
        <v>0</v>
      </c>
      <c r="BI506" s="162">
        <f>IF(N506="nulová",J506,0)</f>
        <v>0</v>
      </c>
      <c r="BJ506" s="18" t="s">
        <v>32</v>
      </c>
      <c r="BK506" s="162">
        <f>ROUND(I506*H506,2)</f>
        <v>0</v>
      </c>
      <c r="BL506" s="18" t="s">
        <v>137</v>
      </c>
      <c r="BM506" s="161" t="s">
        <v>625</v>
      </c>
    </row>
    <row r="507" spans="1:65" s="2" customFormat="1" ht="16.5" customHeight="1">
      <c r="A507" s="33"/>
      <c r="B507" s="149"/>
      <c r="C507" s="150" t="s">
        <v>626</v>
      </c>
      <c r="D507" s="150" t="s">
        <v>132</v>
      </c>
      <c r="E507" s="151" t="s">
        <v>627</v>
      </c>
      <c r="F507" s="152" t="s">
        <v>628</v>
      </c>
      <c r="G507" s="153" t="s">
        <v>135</v>
      </c>
      <c r="H507" s="154">
        <v>65.73</v>
      </c>
      <c r="I507" s="155"/>
      <c r="J507" s="156">
        <f>ROUND(I507*H507,2)</f>
        <v>0</v>
      </c>
      <c r="K507" s="152" t="s">
        <v>1</v>
      </c>
      <c r="L507" s="34"/>
      <c r="M507" s="157" t="s">
        <v>1</v>
      </c>
      <c r="N507" s="158" t="s">
        <v>41</v>
      </c>
      <c r="O507" s="59"/>
      <c r="P507" s="159">
        <f>O507*H507</f>
        <v>0</v>
      </c>
      <c r="Q507" s="159">
        <v>0</v>
      </c>
      <c r="R507" s="159">
        <f>Q507*H507</f>
        <v>0</v>
      </c>
      <c r="S507" s="159">
        <v>0</v>
      </c>
      <c r="T507" s="160">
        <f>S507*H507</f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61" t="s">
        <v>137</v>
      </c>
      <c r="AT507" s="161" t="s">
        <v>132</v>
      </c>
      <c r="AU507" s="161" t="s">
        <v>84</v>
      </c>
      <c r="AY507" s="18" t="s">
        <v>130</v>
      </c>
      <c r="BE507" s="162">
        <f>IF(N507="základní",J507,0)</f>
        <v>0</v>
      </c>
      <c r="BF507" s="162">
        <f>IF(N507="snížená",J507,0)</f>
        <v>0</v>
      </c>
      <c r="BG507" s="162">
        <f>IF(N507="zákl. přenesená",J507,0)</f>
        <v>0</v>
      </c>
      <c r="BH507" s="162">
        <f>IF(N507="sníž. přenesená",J507,0)</f>
        <v>0</v>
      </c>
      <c r="BI507" s="162">
        <f>IF(N507="nulová",J507,0)</f>
        <v>0</v>
      </c>
      <c r="BJ507" s="18" t="s">
        <v>32</v>
      </c>
      <c r="BK507" s="162">
        <f>ROUND(I507*H507,2)</f>
        <v>0</v>
      </c>
      <c r="BL507" s="18" t="s">
        <v>137</v>
      </c>
      <c r="BM507" s="161" t="s">
        <v>629</v>
      </c>
    </row>
    <row r="508" spans="2:51" s="13" customFormat="1" ht="12">
      <c r="B508" s="163"/>
      <c r="D508" s="164" t="s">
        <v>139</v>
      </c>
      <c r="E508" s="165" t="s">
        <v>1</v>
      </c>
      <c r="F508" s="166" t="s">
        <v>202</v>
      </c>
      <c r="H508" s="165" t="s">
        <v>1</v>
      </c>
      <c r="I508" s="167"/>
      <c r="L508" s="163"/>
      <c r="M508" s="168"/>
      <c r="N508" s="169"/>
      <c r="O508" s="169"/>
      <c r="P508" s="169"/>
      <c r="Q508" s="169"/>
      <c r="R508" s="169"/>
      <c r="S508" s="169"/>
      <c r="T508" s="170"/>
      <c r="AT508" s="165" t="s">
        <v>139</v>
      </c>
      <c r="AU508" s="165" t="s">
        <v>84</v>
      </c>
      <c r="AV508" s="13" t="s">
        <v>32</v>
      </c>
      <c r="AW508" s="13" t="s">
        <v>31</v>
      </c>
      <c r="AX508" s="13" t="s">
        <v>76</v>
      </c>
      <c r="AY508" s="165" t="s">
        <v>130</v>
      </c>
    </row>
    <row r="509" spans="2:51" s="13" customFormat="1" ht="12">
      <c r="B509" s="163"/>
      <c r="D509" s="164" t="s">
        <v>139</v>
      </c>
      <c r="E509" s="165" t="s">
        <v>1</v>
      </c>
      <c r="F509" s="166" t="s">
        <v>203</v>
      </c>
      <c r="H509" s="165" t="s">
        <v>1</v>
      </c>
      <c r="I509" s="167"/>
      <c r="L509" s="163"/>
      <c r="M509" s="168"/>
      <c r="N509" s="169"/>
      <c r="O509" s="169"/>
      <c r="P509" s="169"/>
      <c r="Q509" s="169"/>
      <c r="R509" s="169"/>
      <c r="S509" s="169"/>
      <c r="T509" s="170"/>
      <c r="AT509" s="165" t="s">
        <v>139</v>
      </c>
      <c r="AU509" s="165" t="s">
        <v>84</v>
      </c>
      <c r="AV509" s="13" t="s">
        <v>32</v>
      </c>
      <c r="AW509" s="13" t="s">
        <v>31</v>
      </c>
      <c r="AX509" s="13" t="s">
        <v>76</v>
      </c>
      <c r="AY509" s="165" t="s">
        <v>130</v>
      </c>
    </row>
    <row r="510" spans="2:51" s="14" customFormat="1" ht="12">
      <c r="B510" s="171"/>
      <c r="D510" s="164" t="s">
        <v>139</v>
      </c>
      <c r="E510" s="172" t="s">
        <v>1</v>
      </c>
      <c r="F510" s="173" t="s">
        <v>630</v>
      </c>
      <c r="H510" s="174">
        <v>59.925</v>
      </c>
      <c r="I510" s="175"/>
      <c r="L510" s="171"/>
      <c r="M510" s="176"/>
      <c r="N510" s="177"/>
      <c r="O510" s="177"/>
      <c r="P510" s="177"/>
      <c r="Q510" s="177"/>
      <c r="R510" s="177"/>
      <c r="S510" s="177"/>
      <c r="T510" s="178"/>
      <c r="AT510" s="172" t="s">
        <v>139</v>
      </c>
      <c r="AU510" s="172" t="s">
        <v>84</v>
      </c>
      <c r="AV510" s="14" t="s">
        <v>84</v>
      </c>
      <c r="AW510" s="14" t="s">
        <v>31</v>
      </c>
      <c r="AX510" s="14" t="s">
        <v>76</v>
      </c>
      <c r="AY510" s="172" t="s">
        <v>130</v>
      </c>
    </row>
    <row r="511" spans="2:51" s="14" customFormat="1" ht="12">
      <c r="B511" s="171"/>
      <c r="D511" s="164" t="s">
        <v>139</v>
      </c>
      <c r="E511" s="172" t="s">
        <v>1</v>
      </c>
      <c r="F511" s="173" t="s">
        <v>631</v>
      </c>
      <c r="H511" s="174">
        <v>1.46</v>
      </c>
      <c r="I511" s="175"/>
      <c r="L511" s="171"/>
      <c r="M511" s="176"/>
      <c r="N511" s="177"/>
      <c r="O511" s="177"/>
      <c r="P511" s="177"/>
      <c r="Q511" s="177"/>
      <c r="R511" s="177"/>
      <c r="S511" s="177"/>
      <c r="T511" s="178"/>
      <c r="AT511" s="172" t="s">
        <v>139</v>
      </c>
      <c r="AU511" s="172" t="s">
        <v>84</v>
      </c>
      <c r="AV511" s="14" t="s">
        <v>84</v>
      </c>
      <c r="AW511" s="14" t="s">
        <v>31</v>
      </c>
      <c r="AX511" s="14" t="s">
        <v>76</v>
      </c>
      <c r="AY511" s="172" t="s">
        <v>130</v>
      </c>
    </row>
    <row r="512" spans="2:51" s="14" customFormat="1" ht="12">
      <c r="B512" s="171"/>
      <c r="D512" s="164" t="s">
        <v>139</v>
      </c>
      <c r="E512" s="172" t="s">
        <v>1</v>
      </c>
      <c r="F512" s="173" t="s">
        <v>632</v>
      </c>
      <c r="H512" s="174">
        <v>4.345</v>
      </c>
      <c r="I512" s="175"/>
      <c r="L512" s="171"/>
      <c r="M512" s="176"/>
      <c r="N512" s="177"/>
      <c r="O512" s="177"/>
      <c r="P512" s="177"/>
      <c r="Q512" s="177"/>
      <c r="R512" s="177"/>
      <c r="S512" s="177"/>
      <c r="T512" s="178"/>
      <c r="AT512" s="172" t="s">
        <v>139</v>
      </c>
      <c r="AU512" s="172" t="s">
        <v>84</v>
      </c>
      <c r="AV512" s="14" t="s">
        <v>84</v>
      </c>
      <c r="AW512" s="14" t="s">
        <v>31</v>
      </c>
      <c r="AX512" s="14" t="s">
        <v>76</v>
      </c>
      <c r="AY512" s="172" t="s">
        <v>130</v>
      </c>
    </row>
    <row r="513" spans="2:51" s="15" customFormat="1" ht="12">
      <c r="B513" s="179"/>
      <c r="D513" s="164" t="s">
        <v>139</v>
      </c>
      <c r="E513" s="180" t="s">
        <v>1</v>
      </c>
      <c r="F513" s="181" t="s">
        <v>144</v>
      </c>
      <c r="H513" s="182">
        <v>65.73</v>
      </c>
      <c r="I513" s="183"/>
      <c r="L513" s="179"/>
      <c r="M513" s="184"/>
      <c r="N513" s="185"/>
      <c r="O513" s="185"/>
      <c r="P513" s="185"/>
      <c r="Q513" s="185"/>
      <c r="R513" s="185"/>
      <c r="S513" s="185"/>
      <c r="T513" s="186"/>
      <c r="AT513" s="180" t="s">
        <v>139</v>
      </c>
      <c r="AU513" s="180" t="s">
        <v>84</v>
      </c>
      <c r="AV513" s="15" t="s">
        <v>137</v>
      </c>
      <c r="AW513" s="15" t="s">
        <v>31</v>
      </c>
      <c r="AX513" s="15" t="s">
        <v>32</v>
      </c>
      <c r="AY513" s="180" t="s">
        <v>130</v>
      </c>
    </row>
    <row r="514" spans="1:65" s="2" customFormat="1" ht="16.5" customHeight="1">
      <c r="A514" s="33"/>
      <c r="B514" s="149"/>
      <c r="C514" s="150" t="s">
        <v>633</v>
      </c>
      <c r="D514" s="150" t="s">
        <v>132</v>
      </c>
      <c r="E514" s="151" t="s">
        <v>623</v>
      </c>
      <c r="F514" s="152" t="s">
        <v>624</v>
      </c>
      <c r="G514" s="153" t="s">
        <v>135</v>
      </c>
      <c r="H514" s="154">
        <v>348.9</v>
      </c>
      <c r="I514" s="155"/>
      <c r="J514" s="156">
        <f>ROUND(I514*H514,2)</f>
        <v>0</v>
      </c>
      <c r="K514" s="152" t="s">
        <v>136</v>
      </c>
      <c r="L514" s="34"/>
      <c r="M514" s="157" t="s">
        <v>1</v>
      </c>
      <c r="N514" s="158" t="s">
        <v>41</v>
      </c>
      <c r="O514" s="59"/>
      <c r="P514" s="159">
        <f>O514*H514</f>
        <v>0</v>
      </c>
      <c r="Q514" s="159">
        <v>0</v>
      </c>
      <c r="R514" s="159">
        <f>Q514*H514</f>
        <v>0</v>
      </c>
      <c r="S514" s="159">
        <v>0</v>
      </c>
      <c r="T514" s="160">
        <f>S514*H514</f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61" t="s">
        <v>137</v>
      </c>
      <c r="AT514" s="161" t="s">
        <v>132</v>
      </c>
      <c r="AU514" s="161" t="s">
        <v>84</v>
      </c>
      <c r="AY514" s="18" t="s">
        <v>130</v>
      </c>
      <c r="BE514" s="162">
        <f>IF(N514="základní",J514,0)</f>
        <v>0</v>
      </c>
      <c r="BF514" s="162">
        <f>IF(N514="snížená",J514,0)</f>
        <v>0</v>
      </c>
      <c r="BG514" s="162">
        <f>IF(N514="zákl. přenesená",J514,0)</f>
        <v>0</v>
      </c>
      <c r="BH514" s="162">
        <f>IF(N514="sníž. přenesená",J514,0)</f>
        <v>0</v>
      </c>
      <c r="BI514" s="162">
        <f>IF(N514="nulová",J514,0)</f>
        <v>0</v>
      </c>
      <c r="BJ514" s="18" t="s">
        <v>32</v>
      </c>
      <c r="BK514" s="162">
        <f>ROUND(I514*H514,2)</f>
        <v>0</v>
      </c>
      <c r="BL514" s="18" t="s">
        <v>137</v>
      </c>
      <c r="BM514" s="161" t="s">
        <v>634</v>
      </c>
    </row>
    <row r="515" spans="1:65" s="2" customFormat="1" ht="16.5" customHeight="1">
      <c r="A515" s="33"/>
      <c r="B515" s="149"/>
      <c r="C515" s="150" t="s">
        <v>635</v>
      </c>
      <c r="D515" s="150" t="s">
        <v>132</v>
      </c>
      <c r="E515" s="151" t="s">
        <v>636</v>
      </c>
      <c r="F515" s="152" t="s">
        <v>637</v>
      </c>
      <c r="G515" s="153" t="s">
        <v>135</v>
      </c>
      <c r="H515" s="154">
        <v>348.9</v>
      </c>
      <c r="I515" s="155"/>
      <c r="J515" s="156">
        <f>ROUND(I515*H515,2)</f>
        <v>0</v>
      </c>
      <c r="K515" s="152" t="s">
        <v>1</v>
      </c>
      <c r="L515" s="34"/>
      <c r="M515" s="157" t="s">
        <v>1</v>
      </c>
      <c r="N515" s="158" t="s">
        <v>41</v>
      </c>
      <c r="O515" s="59"/>
      <c r="P515" s="159">
        <f>O515*H515</f>
        <v>0</v>
      </c>
      <c r="Q515" s="159">
        <v>0</v>
      </c>
      <c r="R515" s="159">
        <f>Q515*H515</f>
        <v>0</v>
      </c>
      <c r="S515" s="159">
        <v>0</v>
      </c>
      <c r="T515" s="160">
        <f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61" t="s">
        <v>137</v>
      </c>
      <c r="AT515" s="161" t="s">
        <v>132</v>
      </c>
      <c r="AU515" s="161" t="s">
        <v>84</v>
      </c>
      <c r="AY515" s="18" t="s">
        <v>130</v>
      </c>
      <c r="BE515" s="162">
        <f>IF(N515="základní",J515,0)</f>
        <v>0</v>
      </c>
      <c r="BF515" s="162">
        <f>IF(N515="snížená",J515,0)</f>
        <v>0</v>
      </c>
      <c r="BG515" s="162">
        <f>IF(N515="zákl. přenesená",J515,0)</f>
        <v>0</v>
      </c>
      <c r="BH515" s="162">
        <f>IF(N515="sníž. přenesená",J515,0)</f>
        <v>0</v>
      </c>
      <c r="BI515" s="162">
        <f>IF(N515="nulová",J515,0)</f>
        <v>0</v>
      </c>
      <c r="BJ515" s="18" t="s">
        <v>32</v>
      </c>
      <c r="BK515" s="162">
        <f>ROUND(I515*H515,2)</f>
        <v>0</v>
      </c>
      <c r="BL515" s="18" t="s">
        <v>137</v>
      </c>
      <c r="BM515" s="161" t="s">
        <v>638</v>
      </c>
    </row>
    <row r="516" spans="2:51" s="13" customFormat="1" ht="12">
      <c r="B516" s="163"/>
      <c r="D516" s="164" t="s">
        <v>139</v>
      </c>
      <c r="E516" s="165" t="s">
        <v>1</v>
      </c>
      <c r="F516" s="166" t="s">
        <v>639</v>
      </c>
      <c r="H516" s="165" t="s">
        <v>1</v>
      </c>
      <c r="I516" s="167"/>
      <c r="L516" s="163"/>
      <c r="M516" s="168"/>
      <c r="N516" s="169"/>
      <c r="O516" s="169"/>
      <c r="P516" s="169"/>
      <c r="Q516" s="169"/>
      <c r="R516" s="169"/>
      <c r="S516" s="169"/>
      <c r="T516" s="170"/>
      <c r="AT516" s="165" t="s">
        <v>139</v>
      </c>
      <c r="AU516" s="165" t="s">
        <v>84</v>
      </c>
      <c r="AV516" s="13" t="s">
        <v>32</v>
      </c>
      <c r="AW516" s="13" t="s">
        <v>31</v>
      </c>
      <c r="AX516" s="13" t="s">
        <v>76</v>
      </c>
      <c r="AY516" s="165" t="s">
        <v>130</v>
      </c>
    </row>
    <row r="517" spans="2:51" s="13" customFormat="1" ht="12">
      <c r="B517" s="163"/>
      <c r="D517" s="164" t="s">
        <v>139</v>
      </c>
      <c r="E517" s="165" t="s">
        <v>1</v>
      </c>
      <c r="F517" s="166" t="s">
        <v>203</v>
      </c>
      <c r="H517" s="165" t="s">
        <v>1</v>
      </c>
      <c r="I517" s="167"/>
      <c r="L517" s="163"/>
      <c r="M517" s="168"/>
      <c r="N517" s="169"/>
      <c r="O517" s="169"/>
      <c r="P517" s="169"/>
      <c r="Q517" s="169"/>
      <c r="R517" s="169"/>
      <c r="S517" s="169"/>
      <c r="T517" s="170"/>
      <c r="AT517" s="165" t="s">
        <v>139</v>
      </c>
      <c r="AU517" s="165" t="s">
        <v>84</v>
      </c>
      <c r="AV517" s="13" t="s">
        <v>32</v>
      </c>
      <c r="AW517" s="13" t="s">
        <v>31</v>
      </c>
      <c r="AX517" s="13" t="s">
        <v>76</v>
      </c>
      <c r="AY517" s="165" t="s">
        <v>130</v>
      </c>
    </row>
    <row r="518" spans="2:51" s="14" customFormat="1" ht="12">
      <c r="B518" s="171"/>
      <c r="D518" s="164" t="s">
        <v>139</v>
      </c>
      <c r="E518" s="172" t="s">
        <v>1</v>
      </c>
      <c r="F518" s="173" t="s">
        <v>640</v>
      </c>
      <c r="H518" s="174">
        <v>326.4</v>
      </c>
      <c r="I518" s="175"/>
      <c r="L518" s="171"/>
      <c r="M518" s="176"/>
      <c r="N518" s="177"/>
      <c r="O518" s="177"/>
      <c r="P518" s="177"/>
      <c r="Q518" s="177"/>
      <c r="R518" s="177"/>
      <c r="S518" s="177"/>
      <c r="T518" s="178"/>
      <c r="AT518" s="172" t="s">
        <v>139</v>
      </c>
      <c r="AU518" s="172" t="s">
        <v>84</v>
      </c>
      <c r="AV518" s="14" t="s">
        <v>84</v>
      </c>
      <c r="AW518" s="14" t="s">
        <v>31</v>
      </c>
      <c r="AX518" s="14" t="s">
        <v>76</v>
      </c>
      <c r="AY518" s="172" t="s">
        <v>130</v>
      </c>
    </row>
    <row r="519" spans="2:51" s="14" customFormat="1" ht="12">
      <c r="B519" s="171"/>
      <c r="D519" s="164" t="s">
        <v>139</v>
      </c>
      <c r="E519" s="172" t="s">
        <v>1</v>
      </c>
      <c r="F519" s="173" t="s">
        <v>641</v>
      </c>
      <c r="H519" s="174">
        <v>6.2</v>
      </c>
      <c r="I519" s="175"/>
      <c r="L519" s="171"/>
      <c r="M519" s="176"/>
      <c r="N519" s="177"/>
      <c r="O519" s="177"/>
      <c r="P519" s="177"/>
      <c r="Q519" s="177"/>
      <c r="R519" s="177"/>
      <c r="S519" s="177"/>
      <c r="T519" s="178"/>
      <c r="AT519" s="172" t="s">
        <v>139</v>
      </c>
      <c r="AU519" s="172" t="s">
        <v>84</v>
      </c>
      <c r="AV519" s="14" t="s">
        <v>84</v>
      </c>
      <c r="AW519" s="14" t="s">
        <v>31</v>
      </c>
      <c r="AX519" s="14" t="s">
        <v>76</v>
      </c>
      <c r="AY519" s="172" t="s">
        <v>130</v>
      </c>
    </row>
    <row r="520" spans="2:51" s="14" customFormat="1" ht="12">
      <c r="B520" s="171"/>
      <c r="D520" s="164" t="s">
        <v>139</v>
      </c>
      <c r="E520" s="172" t="s">
        <v>1</v>
      </c>
      <c r="F520" s="173" t="s">
        <v>642</v>
      </c>
      <c r="H520" s="174">
        <v>16.3</v>
      </c>
      <c r="I520" s="175"/>
      <c r="L520" s="171"/>
      <c r="M520" s="176"/>
      <c r="N520" s="177"/>
      <c r="O520" s="177"/>
      <c r="P520" s="177"/>
      <c r="Q520" s="177"/>
      <c r="R520" s="177"/>
      <c r="S520" s="177"/>
      <c r="T520" s="178"/>
      <c r="AT520" s="172" t="s">
        <v>139</v>
      </c>
      <c r="AU520" s="172" t="s">
        <v>84</v>
      </c>
      <c r="AV520" s="14" t="s">
        <v>84</v>
      </c>
      <c r="AW520" s="14" t="s">
        <v>31</v>
      </c>
      <c r="AX520" s="14" t="s">
        <v>76</v>
      </c>
      <c r="AY520" s="172" t="s">
        <v>130</v>
      </c>
    </row>
    <row r="521" spans="2:51" s="15" customFormat="1" ht="12">
      <c r="B521" s="179"/>
      <c r="D521" s="164" t="s">
        <v>139</v>
      </c>
      <c r="E521" s="180" t="s">
        <v>1</v>
      </c>
      <c r="F521" s="181" t="s">
        <v>144</v>
      </c>
      <c r="H521" s="182">
        <v>348.9</v>
      </c>
      <c r="I521" s="183"/>
      <c r="L521" s="179"/>
      <c r="M521" s="184"/>
      <c r="N521" s="185"/>
      <c r="O521" s="185"/>
      <c r="P521" s="185"/>
      <c r="Q521" s="185"/>
      <c r="R521" s="185"/>
      <c r="S521" s="185"/>
      <c r="T521" s="186"/>
      <c r="AT521" s="180" t="s">
        <v>139</v>
      </c>
      <c r="AU521" s="180" t="s">
        <v>84</v>
      </c>
      <c r="AV521" s="15" t="s">
        <v>137</v>
      </c>
      <c r="AW521" s="15" t="s">
        <v>31</v>
      </c>
      <c r="AX521" s="15" t="s">
        <v>32</v>
      </c>
      <c r="AY521" s="180" t="s">
        <v>130</v>
      </c>
    </row>
    <row r="522" spans="1:65" s="2" customFormat="1" ht="16.5" customHeight="1">
      <c r="A522" s="33"/>
      <c r="B522" s="149"/>
      <c r="C522" s="150" t="s">
        <v>643</v>
      </c>
      <c r="D522" s="150" t="s">
        <v>132</v>
      </c>
      <c r="E522" s="151" t="s">
        <v>644</v>
      </c>
      <c r="F522" s="152" t="s">
        <v>645</v>
      </c>
      <c r="G522" s="153" t="s">
        <v>135</v>
      </c>
      <c r="H522" s="154">
        <v>1560</v>
      </c>
      <c r="I522" s="155"/>
      <c r="J522" s="156">
        <f>ROUND(I522*H522,2)</f>
        <v>0</v>
      </c>
      <c r="K522" s="152" t="s">
        <v>1</v>
      </c>
      <c r="L522" s="34"/>
      <c r="M522" s="157" t="s">
        <v>1</v>
      </c>
      <c r="N522" s="158" t="s">
        <v>41</v>
      </c>
      <c r="O522" s="59"/>
      <c r="P522" s="159">
        <f>O522*H522</f>
        <v>0</v>
      </c>
      <c r="Q522" s="159">
        <v>0</v>
      </c>
      <c r="R522" s="159">
        <f>Q522*H522</f>
        <v>0</v>
      </c>
      <c r="S522" s="159">
        <v>0</v>
      </c>
      <c r="T522" s="160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1" t="s">
        <v>137</v>
      </c>
      <c r="AT522" s="161" t="s">
        <v>132</v>
      </c>
      <c r="AU522" s="161" t="s">
        <v>84</v>
      </c>
      <c r="AY522" s="18" t="s">
        <v>130</v>
      </c>
      <c r="BE522" s="162">
        <f>IF(N522="základní",J522,0)</f>
        <v>0</v>
      </c>
      <c r="BF522" s="162">
        <f>IF(N522="snížená",J522,0)</f>
        <v>0</v>
      </c>
      <c r="BG522" s="162">
        <f>IF(N522="zákl. přenesená",J522,0)</f>
        <v>0</v>
      </c>
      <c r="BH522" s="162">
        <f>IF(N522="sníž. přenesená",J522,0)</f>
        <v>0</v>
      </c>
      <c r="BI522" s="162">
        <f>IF(N522="nulová",J522,0)</f>
        <v>0</v>
      </c>
      <c r="BJ522" s="18" t="s">
        <v>32</v>
      </c>
      <c r="BK522" s="162">
        <f>ROUND(I522*H522,2)</f>
        <v>0</v>
      </c>
      <c r="BL522" s="18" t="s">
        <v>137</v>
      </c>
      <c r="BM522" s="161" t="s">
        <v>646</v>
      </c>
    </row>
    <row r="523" spans="2:51" s="13" customFormat="1" ht="12">
      <c r="B523" s="163"/>
      <c r="D523" s="164" t="s">
        <v>139</v>
      </c>
      <c r="E523" s="165" t="s">
        <v>1</v>
      </c>
      <c r="F523" s="166" t="s">
        <v>647</v>
      </c>
      <c r="H523" s="165" t="s">
        <v>1</v>
      </c>
      <c r="I523" s="167"/>
      <c r="L523" s="163"/>
      <c r="M523" s="168"/>
      <c r="N523" s="169"/>
      <c r="O523" s="169"/>
      <c r="P523" s="169"/>
      <c r="Q523" s="169"/>
      <c r="R523" s="169"/>
      <c r="S523" s="169"/>
      <c r="T523" s="170"/>
      <c r="AT523" s="165" t="s">
        <v>139</v>
      </c>
      <c r="AU523" s="165" t="s">
        <v>84</v>
      </c>
      <c r="AV523" s="13" t="s">
        <v>32</v>
      </c>
      <c r="AW523" s="13" t="s">
        <v>31</v>
      </c>
      <c r="AX523" s="13" t="s">
        <v>76</v>
      </c>
      <c r="AY523" s="165" t="s">
        <v>130</v>
      </c>
    </row>
    <row r="524" spans="2:51" s="13" customFormat="1" ht="12">
      <c r="B524" s="163"/>
      <c r="D524" s="164" t="s">
        <v>139</v>
      </c>
      <c r="E524" s="165" t="s">
        <v>1</v>
      </c>
      <c r="F524" s="166" t="s">
        <v>648</v>
      </c>
      <c r="H524" s="165" t="s">
        <v>1</v>
      </c>
      <c r="I524" s="167"/>
      <c r="L524" s="163"/>
      <c r="M524" s="168"/>
      <c r="N524" s="169"/>
      <c r="O524" s="169"/>
      <c r="P524" s="169"/>
      <c r="Q524" s="169"/>
      <c r="R524" s="169"/>
      <c r="S524" s="169"/>
      <c r="T524" s="170"/>
      <c r="AT524" s="165" t="s">
        <v>139</v>
      </c>
      <c r="AU524" s="165" t="s">
        <v>84</v>
      </c>
      <c r="AV524" s="13" t="s">
        <v>32</v>
      </c>
      <c r="AW524" s="13" t="s">
        <v>31</v>
      </c>
      <c r="AX524" s="13" t="s">
        <v>76</v>
      </c>
      <c r="AY524" s="165" t="s">
        <v>130</v>
      </c>
    </row>
    <row r="525" spans="2:51" s="14" customFormat="1" ht="12">
      <c r="B525" s="171"/>
      <c r="D525" s="164" t="s">
        <v>139</v>
      </c>
      <c r="E525" s="172" t="s">
        <v>1</v>
      </c>
      <c r="F525" s="173" t="s">
        <v>649</v>
      </c>
      <c r="H525" s="174">
        <v>1375</v>
      </c>
      <c r="I525" s="175"/>
      <c r="L525" s="171"/>
      <c r="M525" s="176"/>
      <c r="N525" s="177"/>
      <c r="O525" s="177"/>
      <c r="P525" s="177"/>
      <c r="Q525" s="177"/>
      <c r="R525" s="177"/>
      <c r="S525" s="177"/>
      <c r="T525" s="178"/>
      <c r="AT525" s="172" t="s">
        <v>139</v>
      </c>
      <c r="AU525" s="172" t="s">
        <v>84</v>
      </c>
      <c r="AV525" s="14" t="s">
        <v>84</v>
      </c>
      <c r="AW525" s="14" t="s">
        <v>31</v>
      </c>
      <c r="AX525" s="14" t="s">
        <v>76</v>
      </c>
      <c r="AY525" s="172" t="s">
        <v>130</v>
      </c>
    </row>
    <row r="526" spans="2:51" s="13" customFormat="1" ht="12">
      <c r="B526" s="163"/>
      <c r="D526" s="164" t="s">
        <v>139</v>
      </c>
      <c r="E526" s="165" t="s">
        <v>1</v>
      </c>
      <c r="F526" s="166" t="s">
        <v>650</v>
      </c>
      <c r="H526" s="165" t="s">
        <v>1</v>
      </c>
      <c r="I526" s="167"/>
      <c r="L526" s="163"/>
      <c r="M526" s="168"/>
      <c r="N526" s="169"/>
      <c r="O526" s="169"/>
      <c r="P526" s="169"/>
      <c r="Q526" s="169"/>
      <c r="R526" s="169"/>
      <c r="S526" s="169"/>
      <c r="T526" s="170"/>
      <c r="AT526" s="165" t="s">
        <v>139</v>
      </c>
      <c r="AU526" s="165" t="s">
        <v>84</v>
      </c>
      <c r="AV526" s="13" t="s">
        <v>32</v>
      </c>
      <c r="AW526" s="13" t="s">
        <v>31</v>
      </c>
      <c r="AX526" s="13" t="s">
        <v>76</v>
      </c>
      <c r="AY526" s="165" t="s">
        <v>130</v>
      </c>
    </row>
    <row r="527" spans="2:51" s="14" customFormat="1" ht="12">
      <c r="B527" s="171"/>
      <c r="D527" s="164" t="s">
        <v>139</v>
      </c>
      <c r="E527" s="172" t="s">
        <v>1</v>
      </c>
      <c r="F527" s="173" t="s">
        <v>651</v>
      </c>
      <c r="H527" s="174">
        <v>185</v>
      </c>
      <c r="I527" s="175"/>
      <c r="L527" s="171"/>
      <c r="M527" s="176"/>
      <c r="N527" s="177"/>
      <c r="O527" s="177"/>
      <c r="P527" s="177"/>
      <c r="Q527" s="177"/>
      <c r="R527" s="177"/>
      <c r="S527" s="177"/>
      <c r="T527" s="178"/>
      <c r="AT527" s="172" t="s">
        <v>139</v>
      </c>
      <c r="AU527" s="172" t="s">
        <v>84</v>
      </c>
      <c r="AV527" s="14" t="s">
        <v>84</v>
      </c>
      <c r="AW527" s="14" t="s">
        <v>31</v>
      </c>
      <c r="AX527" s="14" t="s">
        <v>76</v>
      </c>
      <c r="AY527" s="172" t="s">
        <v>130</v>
      </c>
    </row>
    <row r="528" spans="2:51" s="15" customFormat="1" ht="12">
      <c r="B528" s="179"/>
      <c r="D528" s="164" t="s">
        <v>139</v>
      </c>
      <c r="E528" s="180" t="s">
        <v>1</v>
      </c>
      <c r="F528" s="181" t="s">
        <v>144</v>
      </c>
      <c r="H528" s="182">
        <v>1560</v>
      </c>
      <c r="I528" s="183"/>
      <c r="L528" s="179"/>
      <c r="M528" s="184"/>
      <c r="N528" s="185"/>
      <c r="O528" s="185"/>
      <c r="P528" s="185"/>
      <c r="Q528" s="185"/>
      <c r="R528" s="185"/>
      <c r="S528" s="185"/>
      <c r="T528" s="186"/>
      <c r="AT528" s="180" t="s">
        <v>139</v>
      </c>
      <c r="AU528" s="180" t="s">
        <v>84</v>
      </c>
      <c r="AV528" s="15" t="s">
        <v>137</v>
      </c>
      <c r="AW528" s="15" t="s">
        <v>31</v>
      </c>
      <c r="AX528" s="15" t="s">
        <v>32</v>
      </c>
      <c r="AY528" s="180" t="s">
        <v>130</v>
      </c>
    </row>
    <row r="529" spans="1:65" s="2" customFormat="1" ht="16.5" customHeight="1">
      <c r="A529" s="33"/>
      <c r="B529" s="149"/>
      <c r="C529" s="150" t="s">
        <v>652</v>
      </c>
      <c r="D529" s="150" t="s">
        <v>132</v>
      </c>
      <c r="E529" s="151" t="s">
        <v>653</v>
      </c>
      <c r="F529" s="152" t="s">
        <v>654</v>
      </c>
      <c r="G529" s="153" t="s">
        <v>211</v>
      </c>
      <c r="H529" s="154">
        <v>32</v>
      </c>
      <c r="I529" s="155"/>
      <c r="J529" s="156">
        <f>ROUND(I529*H529,2)</f>
        <v>0</v>
      </c>
      <c r="K529" s="152" t="s">
        <v>1</v>
      </c>
      <c r="L529" s="34"/>
      <c r="M529" s="157" t="s">
        <v>1</v>
      </c>
      <c r="N529" s="158" t="s">
        <v>41</v>
      </c>
      <c r="O529" s="59"/>
      <c r="P529" s="159">
        <f>O529*H529</f>
        <v>0</v>
      </c>
      <c r="Q529" s="159">
        <v>0</v>
      </c>
      <c r="R529" s="159">
        <f>Q529*H529</f>
        <v>0</v>
      </c>
      <c r="S529" s="159">
        <v>0</v>
      </c>
      <c r="T529" s="160">
        <f>S529*H529</f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61" t="s">
        <v>137</v>
      </c>
      <c r="AT529" s="161" t="s">
        <v>132</v>
      </c>
      <c r="AU529" s="161" t="s">
        <v>84</v>
      </c>
      <c r="AY529" s="18" t="s">
        <v>130</v>
      </c>
      <c r="BE529" s="162">
        <f>IF(N529="základní",J529,0)</f>
        <v>0</v>
      </c>
      <c r="BF529" s="162">
        <f>IF(N529="snížená",J529,0)</f>
        <v>0</v>
      </c>
      <c r="BG529" s="162">
        <f>IF(N529="zákl. přenesená",J529,0)</f>
        <v>0</v>
      </c>
      <c r="BH529" s="162">
        <f>IF(N529="sníž. přenesená",J529,0)</f>
        <v>0</v>
      </c>
      <c r="BI529" s="162">
        <f>IF(N529="nulová",J529,0)</f>
        <v>0</v>
      </c>
      <c r="BJ529" s="18" t="s">
        <v>32</v>
      </c>
      <c r="BK529" s="162">
        <f>ROUND(I529*H529,2)</f>
        <v>0</v>
      </c>
      <c r="BL529" s="18" t="s">
        <v>137</v>
      </c>
      <c r="BM529" s="161" t="s">
        <v>655</v>
      </c>
    </row>
    <row r="530" spans="2:51" s="13" customFormat="1" ht="12">
      <c r="B530" s="163"/>
      <c r="D530" s="164" t="s">
        <v>139</v>
      </c>
      <c r="E530" s="165" t="s">
        <v>1</v>
      </c>
      <c r="F530" s="166" t="s">
        <v>656</v>
      </c>
      <c r="H530" s="165" t="s">
        <v>1</v>
      </c>
      <c r="I530" s="167"/>
      <c r="L530" s="163"/>
      <c r="M530" s="168"/>
      <c r="N530" s="169"/>
      <c r="O530" s="169"/>
      <c r="P530" s="169"/>
      <c r="Q530" s="169"/>
      <c r="R530" s="169"/>
      <c r="S530" s="169"/>
      <c r="T530" s="170"/>
      <c r="AT530" s="165" t="s">
        <v>139</v>
      </c>
      <c r="AU530" s="165" t="s">
        <v>84</v>
      </c>
      <c r="AV530" s="13" t="s">
        <v>32</v>
      </c>
      <c r="AW530" s="13" t="s">
        <v>31</v>
      </c>
      <c r="AX530" s="13" t="s">
        <v>76</v>
      </c>
      <c r="AY530" s="165" t="s">
        <v>130</v>
      </c>
    </row>
    <row r="531" spans="2:51" s="14" customFormat="1" ht="12">
      <c r="B531" s="171"/>
      <c r="D531" s="164" t="s">
        <v>139</v>
      </c>
      <c r="E531" s="172" t="s">
        <v>1</v>
      </c>
      <c r="F531" s="173" t="s">
        <v>657</v>
      </c>
      <c r="H531" s="174">
        <v>20.5</v>
      </c>
      <c r="I531" s="175"/>
      <c r="L531" s="171"/>
      <c r="M531" s="176"/>
      <c r="N531" s="177"/>
      <c r="O531" s="177"/>
      <c r="P531" s="177"/>
      <c r="Q531" s="177"/>
      <c r="R531" s="177"/>
      <c r="S531" s="177"/>
      <c r="T531" s="178"/>
      <c r="AT531" s="172" t="s">
        <v>139</v>
      </c>
      <c r="AU531" s="172" t="s">
        <v>84</v>
      </c>
      <c r="AV531" s="14" t="s">
        <v>84</v>
      </c>
      <c r="AW531" s="14" t="s">
        <v>31</v>
      </c>
      <c r="AX531" s="14" t="s">
        <v>76</v>
      </c>
      <c r="AY531" s="172" t="s">
        <v>130</v>
      </c>
    </row>
    <row r="532" spans="2:51" s="14" customFormat="1" ht="12">
      <c r="B532" s="171"/>
      <c r="D532" s="164" t="s">
        <v>139</v>
      </c>
      <c r="E532" s="172" t="s">
        <v>1</v>
      </c>
      <c r="F532" s="173" t="s">
        <v>658</v>
      </c>
      <c r="H532" s="174">
        <v>6</v>
      </c>
      <c r="I532" s="175"/>
      <c r="L532" s="171"/>
      <c r="M532" s="176"/>
      <c r="N532" s="177"/>
      <c r="O532" s="177"/>
      <c r="P532" s="177"/>
      <c r="Q532" s="177"/>
      <c r="R532" s="177"/>
      <c r="S532" s="177"/>
      <c r="T532" s="178"/>
      <c r="AT532" s="172" t="s">
        <v>139</v>
      </c>
      <c r="AU532" s="172" t="s">
        <v>84</v>
      </c>
      <c r="AV532" s="14" t="s">
        <v>84</v>
      </c>
      <c r="AW532" s="14" t="s">
        <v>31</v>
      </c>
      <c r="AX532" s="14" t="s">
        <v>76</v>
      </c>
      <c r="AY532" s="172" t="s">
        <v>130</v>
      </c>
    </row>
    <row r="533" spans="2:51" s="14" customFormat="1" ht="12">
      <c r="B533" s="171"/>
      <c r="D533" s="164" t="s">
        <v>139</v>
      </c>
      <c r="E533" s="172" t="s">
        <v>1</v>
      </c>
      <c r="F533" s="173" t="s">
        <v>659</v>
      </c>
      <c r="H533" s="174">
        <v>5.5</v>
      </c>
      <c r="I533" s="175"/>
      <c r="L533" s="171"/>
      <c r="M533" s="176"/>
      <c r="N533" s="177"/>
      <c r="O533" s="177"/>
      <c r="P533" s="177"/>
      <c r="Q533" s="177"/>
      <c r="R533" s="177"/>
      <c r="S533" s="177"/>
      <c r="T533" s="178"/>
      <c r="AT533" s="172" t="s">
        <v>139</v>
      </c>
      <c r="AU533" s="172" t="s">
        <v>84</v>
      </c>
      <c r="AV533" s="14" t="s">
        <v>84</v>
      </c>
      <c r="AW533" s="14" t="s">
        <v>31</v>
      </c>
      <c r="AX533" s="14" t="s">
        <v>76</v>
      </c>
      <c r="AY533" s="172" t="s">
        <v>130</v>
      </c>
    </row>
    <row r="534" spans="2:51" s="15" customFormat="1" ht="12">
      <c r="B534" s="179"/>
      <c r="D534" s="164" t="s">
        <v>139</v>
      </c>
      <c r="E534" s="180" t="s">
        <v>1</v>
      </c>
      <c r="F534" s="181" t="s">
        <v>144</v>
      </c>
      <c r="H534" s="182">
        <v>32</v>
      </c>
      <c r="I534" s="183"/>
      <c r="L534" s="179"/>
      <c r="M534" s="184"/>
      <c r="N534" s="185"/>
      <c r="O534" s="185"/>
      <c r="P534" s="185"/>
      <c r="Q534" s="185"/>
      <c r="R534" s="185"/>
      <c r="S534" s="185"/>
      <c r="T534" s="186"/>
      <c r="AT534" s="180" t="s">
        <v>139</v>
      </c>
      <c r="AU534" s="180" t="s">
        <v>84</v>
      </c>
      <c r="AV534" s="15" t="s">
        <v>137</v>
      </c>
      <c r="AW534" s="15" t="s">
        <v>31</v>
      </c>
      <c r="AX534" s="15" t="s">
        <v>32</v>
      </c>
      <c r="AY534" s="180" t="s">
        <v>130</v>
      </c>
    </row>
    <row r="535" spans="1:65" s="2" customFormat="1" ht="16.5" customHeight="1">
      <c r="A535" s="33"/>
      <c r="B535" s="149"/>
      <c r="C535" s="150" t="s">
        <v>660</v>
      </c>
      <c r="D535" s="150" t="s">
        <v>132</v>
      </c>
      <c r="E535" s="151" t="s">
        <v>661</v>
      </c>
      <c r="F535" s="152" t="s">
        <v>662</v>
      </c>
      <c r="G535" s="153" t="s">
        <v>135</v>
      </c>
      <c r="H535" s="154">
        <v>67.87</v>
      </c>
      <c r="I535" s="155"/>
      <c r="J535" s="156">
        <f>ROUND(I535*H535,2)</f>
        <v>0</v>
      </c>
      <c r="K535" s="152" t="s">
        <v>136</v>
      </c>
      <c r="L535" s="34"/>
      <c r="M535" s="157" t="s">
        <v>1</v>
      </c>
      <c r="N535" s="158" t="s">
        <v>41</v>
      </c>
      <c r="O535" s="59"/>
      <c r="P535" s="159">
        <f>O535*H535</f>
        <v>0</v>
      </c>
      <c r="Q535" s="159">
        <v>0</v>
      </c>
      <c r="R535" s="159">
        <f>Q535*H535</f>
        <v>0</v>
      </c>
      <c r="S535" s="159">
        <v>0</v>
      </c>
      <c r="T535" s="160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61" t="s">
        <v>137</v>
      </c>
      <c r="AT535" s="161" t="s">
        <v>132</v>
      </c>
      <c r="AU535" s="161" t="s">
        <v>84</v>
      </c>
      <c r="AY535" s="18" t="s">
        <v>130</v>
      </c>
      <c r="BE535" s="162">
        <f>IF(N535="základní",J535,0)</f>
        <v>0</v>
      </c>
      <c r="BF535" s="162">
        <f>IF(N535="snížená",J535,0)</f>
        <v>0</v>
      </c>
      <c r="BG535" s="162">
        <f>IF(N535="zákl. přenesená",J535,0)</f>
        <v>0</v>
      </c>
      <c r="BH535" s="162">
        <f>IF(N535="sníž. přenesená",J535,0)</f>
        <v>0</v>
      </c>
      <c r="BI535" s="162">
        <f>IF(N535="nulová",J535,0)</f>
        <v>0</v>
      </c>
      <c r="BJ535" s="18" t="s">
        <v>32</v>
      </c>
      <c r="BK535" s="162">
        <f>ROUND(I535*H535,2)</f>
        <v>0</v>
      </c>
      <c r="BL535" s="18" t="s">
        <v>137</v>
      </c>
      <c r="BM535" s="161" t="s">
        <v>663</v>
      </c>
    </row>
    <row r="536" spans="2:51" s="13" customFormat="1" ht="12">
      <c r="B536" s="163"/>
      <c r="D536" s="164" t="s">
        <v>139</v>
      </c>
      <c r="E536" s="165" t="s">
        <v>1</v>
      </c>
      <c r="F536" s="166" t="s">
        <v>202</v>
      </c>
      <c r="H536" s="165" t="s">
        <v>1</v>
      </c>
      <c r="I536" s="167"/>
      <c r="L536" s="163"/>
      <c r="M536" s="168"/>
      <c r="N536" s="169"/>
      <c r="O536" s="169"/>
      <c r="P536" s="169"/>
      <c r="Q536" s="169"/>
      <c r="R536" s="169"/>
      <c r="S536" s="169"/>
      <c r="T536" s="170"/>
      <c r="AT536" s="165" t="s">
        <v>139</v>
      </c>
      <c r="AU536" s="165" t="s">
        <v>84</v>
      </c>
      <c r="AV536" s="13" t="s">
        <v>32</v>
      </c>
      <c r="AW536" s="13" t="s">
        <v>31</v>
      </c>
      <c r="AX536" s="13" t="s">
        <v>76</v>
      </c>
      <c r="AY536" s="165" t="s">
        <v>130</v>
      </c>
    </row>
    <row r="537" spans="2:51" s="13" customFormat="1" ht="12">
      <c r="B537" s="163"/>
      <c r="D537" s="164" t="s">
        <v>139</v>
      </c>
      <c r="E537" s="165" t="s">
        <v>1</v>
      </c>
      <c r="F537" s="166" t="s">
        <v>140</v>
      </c>
      <c r="H537" s="165" t="s">
        <v>1</v>
      </c>
      <c r="I537" s="167"/>
      <c r="L537" s="163"/>
      <c r="M537" s="168"/>
      <c r="N537" s="169"/>
      <c r="O537" s="169"/>
      <c r="P537" s="169"/>
      <c r="Q537" s="169"/>
      <c r="R537" s="169"/>
      <c r="S537" s="169"/>
      <c r="T537" s="170"/>
      <c r="AT537" s="165" t="s">
        <v>139</v>
      </c>
      <c r="AU537" s="165" t="s">
        <v>84</v>
      </c>
      <c r="AV537" s="13" t="s">
        <v>32</v>
      </c>
      <c r="AW537" s="13" t="s">
        <v>31</v>
      </c>
      <c r="AX537" s="13" t="s">
        <v>76</v>
      </c>
      <c r="AY537" s="165" t="s">
        <v>130</v>
      </c>
    </row>
    <row r="538" spans="2:51" s="14" customFormat="1" ht="12">
      <c r="B538" s="171"/>
      <c r="D538" s="164" t="s">
        <v>139</v>
      </c>
      <c r="E538" s="172" t="s">
        <v>1</v>
      </c>
      <c r="F538" s="173" t="s">
        <v>142</v>
      </c>
      <c r="H538" s="174">
        <v>1.87</v>
      </c>
      <c r="I538" s="175"/>
      <c r="L538" s="171"/>
      <c r="M538" s="176"/>
      <c r="N538" s="177"/>
      <c r="O538" s="177"/>
      <c r="P538" s="177"/>
      <c r="Q538" s="177"/>
      <c r="R538" s="177"/>
      <c r="S538" s="177"/>
      <c r="T538" s="178"/>
      <c r="AT538" s="172" t="s">
        <v>139</v>
      </c>
      <c r="AU538" s="172" t="s">
        <v>84</v>
      </c>
      <c r="AV538" s="14" t="s">
        <v>84</v>
      </c>
      <c r="AW538" s="14" t="s">
        <v>31</v>
      </c>
      <c r="AX538" s="14" t="s">
        <v>76</v>
      </c>
      <c r="AY538" s="172" t="s">
        <v>130</v>
      </c>
    </row>
    <row r="539" spans="2:51" s="14" customFormat="1" ht="12">
      <c r="B539" s="171"/>
      <c r="D539" s="164" t="s">
        <v>139</v>
      </c>
      <c r="E539" s="172" t="s">
        <v>1</v>
      </c>
      <c r="F539" s="173" t="s">
        <v>207</v>
      </c>
      <c r="H539" s="174">
        <v>0.55</v>
      </c>
      <c r="I539" s="175"/>
      <c r="L539" s="171"/>
      <c r="M539" s="176"/>
      <c r="N539" s="177"/>
      <c r="O539" s="177"/>
      <c r="P539" s="177"/>
      <c r="Q539" s="177"/>
      <c r="R539" s="177"/>
      <c r="S539" s="177"/>
      <c r="T539" s="178"/>
      <c r="AT539" s="172" t="s">
        <v>139</v>
      </c>
      <c r="AU539" s="172" t="s">
        <v>84</v>
      </c>
      <c r="AV539" s="14" t="s">
        <v>84</v>
      </c>
      <c r="AW539" s="14" t="s">
        <v>31</v>
      </c>
      <c r="AX539" s="14" t="s">
        <v>76</v>
      </c>
      <c r="AY539" s="172" t="s">
        <v>130</v>
      </c>
    </row>
    <row r="540" spans="2:51" s="13" customFormat="1" ht="12">
      <c r="B540" s="163"/>
      <c r="D540" s="164" t="s">
        <v>139</v>
      </c>
      <c r="E540" s="165" t="s">
        <v>1</v>
      </c>
      <c r="F540" s="166" t="s">
        <v>208</v>
      </c>
      <c r="H540" s="165" t="s">
        <v>1</v>
      </c>
      <c r="I540" s="167"/>
      <c r="L540" s="163"/>
      <c r="M540" s="168"/>
      <c r="N540" s="169"/>
      <c r="O540" s="169"/>
      <c r="P540" s="169"/>
      <c r="Q540" s="169"/>
      <c r="R540" s="169"/>
      <c r="S540" s="169"/>
      <c r="T540" s="170"/>
      <c r="AT540" s="165" t="s">
        <v>139</v>
      </c>
      <c r="AU540" s="165" t="s">
        <v>84</v>
      </c>
      <c r="AV540" s="13" t="s">
        <v>32</v>
      </c>
      <c r="AW540" s="13" t="s">
        <v>31</v>
      </c>
      <c r="AX540" s="13" t="s">
        <v>76</v>
      </c>
      <c r="AY540" s="165" t="s">
        <v>130</v>
      </c>
    </row>
    <row r="541" spans="2:51" s="14" customFormat="1" ht="12">
      <c r="B541" s="171"/>
      <c r="D541" s="164" t="s">
        <v>139</v>
      </c>
      <c r="E541" s="172" t="s">
        <v>1</v>
      </c>
      <c r="F541" s="173" t="s">
        <v>153</v>
      </c>
      <c r="H541" s="174">
        <v>65.45</v>
      </c>
      <c r="I541" s="175"/>
      <c r="L541" s="171"/>
      <c r="M541" s="176"/>
      <c r="N541" s="177"/>
      <c r="O541" s="177"/>
      <c r="P541" s="177"/>
      <c r="Q541" s="177"/>
      <c r="R541" s="177"/>
      <c r="S541" s="177"/>
      <c r="T541" s="178"/>
      <c r="AT541" s="172" t="s">
        <v>139</v>
      </c>
      <c r="AU541" s="172" t="s">
        <v>84</v>
      </c>
      <c r="AV541" s="14" t="s">
        <v>84</v>
      </c>
      <c r="AW541" s="14" t="s">
        <v>31</v>
      </c>
      <c r="AX541" s="14" t="s">
        <v>76</v>
      </c>
      <c r="AY541" s="172" t="s">
        <v>130</v>
      </c>
    </row>
    <row r="542" spans="2:51" s="15" customFormat="1" ht="12">
      <c r="B542" s="179"/>
      <c r="D542" s="164" t="s">
        <v>139</v>
      </c>
      <c r="E542" s="180" t="s">
        <v>1</v>
      </c>
      <c r="F542" s="181" t="s">
        <v>144</v>
      </c>
      <c r="H542" s="182">
        <v>67.87</v>
      </c>
      <c r="I542" s="183"/>
      <c r="L542" s="179"/>
      <c r="M542" s="184"/>
      <c r="N542" s="185"/>
      <c r="O542" s="185"/>
      <c r="P542" s="185"/>
      <c r="Q542" s="185"/>
      <c r="R542" s="185"/>
      <c r="S542" s="185"/>
      <c r="T542" s="186"/>
      <c r="AT542" s="180" t="s">
        <v>139</v>
      </c>
      <c r="AU542" s="180" t="s">
        <v>84</v>
      </c>
      <c r="AV542" s="15" t="s">
        <v>137</v>
      </c>
      <c r="AW542" s="15" t="s">
        <v>31</v>
      </c>
      <c r="AX542" s="15" t="s">
        <v>32</v>
      </c>
      <c r="AY542" s="180" t="s">
        <v>130</v>
      </c>
    </row>
    <row r="543" spans="1:65" s="2" customFormat="1" ht="24.2" customHeight="1">
      <c r="A543" s="33"/>
      <c r="B543" s="149"/>
      <c r="C543" s="150" t="s">
        <v>664</v>
      </c>
      <c r="D543" s="150" t="s">
        <v>132</v>
      </c>
      <c r="E543" s="151" t="s">
        <v>665</v>
      </c>
      <c r="F543" s="152" t="s">
        <v>666</v>
      </c>
      <c r="G543" s="153" t="s">
        <v>135</v>
      </c>
      <c r="H543" s="154">
        <v>161.94</v>
      </c>
      <c r="I543" s="155"/>
      <c r="J543" s="156">
        <f>ROUND(I543*H543,2)</f>
        <v>0</v>
      </c>
      <c r="K543" s="152" t="s">
        <v>1</v>
      </c>
      <c r="L543" s="34"/>
      <c r="M543" s="157" t="s">
        <v>1</v>
      </c>
      <c r="N543" s="158" t="s">
        <v>41</v>
      </c>
      <c r="O543" s="59"/>
      <c r="P543" s="159">
        <f>O543*H543</f>
        <v>0</v>
      </c>
      <c r="Q543" s="159">
        <v>0.10362</v>
      </c>
      <c r="R543" s="159">
        <f>Q543*H543</f>
        <v>16.7802228</v>
      </c>
      <c r="S543" s="159">
        <v>0</v>
      </c>
      <c r="T543" s="160">
        <f>S543*H543</f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61" t="s">
        <v>137</v>
      </c>
      <c r="AT543" s="161" t="s">
        <v>132</v>
      </c>
      <c r="AU543" s="161" t="s">
        <v>84</v>
      </c>
      <c r="AY543" s="18" t="s">
        <v>130</v>
      </c>
      <c r="BE543" s="162">
        <f>IF(N543="základní",J543,0)</f>
        <v>0</v>
      </c>
      <c r="BF543" s="162">
        <f>IF(N543="snížená",J543,0)</f>
        <v>0</v>
      </c>
      <c r="BG543" s="162">
        <f>IF(N543="zákl. přenesená",J543,0)</f>
        <v>0</v>
      </c>
      <c r="BH543" s="162">
        <f>IF(N543="sníž. přenesená",J543,0)</f>
        <v>0</v>
      </c>
      <c r="BI543" s="162">
        <f>IF(N543="nulová",J543,0)</f>
        <v>0</v>
      </c>
      <c r="BJ543" s="18" t="s">
        <v>32</v>
      </c>
      <c r="BK543" s="162">
        <f>ROUND(I543*H543,2)</f>
        <v>0</v>
      </c>
      <c r="BL543" s="18" t="s">
        <v>137</v>
      </c>
      <c r="BM543" s="161" t="s">
        <v>667</v>
      </c>
    </row>
    <row r="544" spans="2:51" s="13" customFormat="1" ht="12">
      <c r="B544" s="163"/>
      <c r="D544" s="164" t="s">
        <v>139</v>
      </c>
      <c r="E544" s="165" t="s">
        <v>1</v>
      </c>
      <c r="F544" s="166" t="s">
        <v>639</v>
      </c>
      <c r="H544" s="165" t="s">
        <v>1</v>
      </c>
      <c r="I544" s="167"/>
      <c r="L544" s="163"/>
      <c r="M544" s="168"/>
      <c r="N544" s="169"/>
      <c r="O544" s="169"/>
      <c r="P544" s="169"/>
      <c r="Q544" s="169"/>
      <c r="R544" s="169"/>
      <c r="S544" s="169"/>
      <c r="T544" s="170"/>
      <c r="AT544" s="165" t="s">
        <v>139</v>
      </c>
      <c r="AU544" s="165" t="s">
        <v>84</v>
      </c>
      <c r="AV544" s="13" t="s">
        <v>32</v>
      </c>
      <c r="AW544" s="13" t="s">
        <v>31</v>
      </c>
      <c r="AX544" s="13" t="s">
        <v>76</v>
      </c>
      <c r="AY544" s="165" t="s">
        <v>130</v>
      </c>
    </row>
    <row r="545" spans="2:51" s="13" customFormat="1" ht="12">
      <c r="B545" s="163"/>
      <c r="D545" s="164" t="s">
        <v>139</v>
      </c>
      <c r="E545" s="165" t="s">
        <v>1</v>
      </c>
      <c r="F545" s="166" t="s">
        <v>203</v>
      </c>
      <c r="H545" s="165" t="s">
        <v>1</v>
      </c>
      <c r="I545" s="167"/>
      <c r="L545" s="163"/>
      <c r="M545" s="168"/>
      <c r="N545" s="169"/>
      <c r="O545" s="169"/>
      <c r="P545" s="169"/>
      <c r="Q545" s="169"/>
      <c r="R545" s="169"/>
      <c r="S545" s="169"/>
      <c r="T545" s="170"/>
      <c r="AT545" s="165" t="s">
        <v>139</v>
      </c>
      <c r="AU545" s="165" t="s">
        <v>84</v>
      </c>
      <c r="AV545" s="13" t="s">
        <v>32</v>
      </c>
      <c r="AW545" s="13" t="s">
        <v>31</v>
      </c>
      <c r="AX545" s="13" t="s">
        <v>76</v>
      </c>
      <c r="AY545" s="165" t="s">
        <v>130</v>
      </c>
    </row>
    <row r="546" spans="2:51" s="14" customFormat="1" ht="12">
      <c r="B546" s="171"/>
      <c r="D546" s="164" t="s">
        <v>139</v>
      </c>
      <c r="E546" s="172" t="s">
        <v>1</v>
      </c>
      <c r="F546" s="173" t="s">
        <v>668</v>
      </c>
      <c r="H546" s="174">
        <v>16.94</v>
      </c>
      <c r="I546" s="175"/>
      <c r="L546" s="171"/>
      <c r="M546" s="176"/>
      <c r="N546" s="177"/>
      <c r="O546" s="177"/>
      <c r="P546" s="177"/>
      <c r="Q546" s="177"/>
      <c r="R546" s="177"/>
      <c r="S546" s="177"/>
      <c r="T546" s="178"/>
      <c r="AT546" s="172" t="s">
        <v>139</v>
      </c>
      <c r="AU546" s="172" t="s">
        <v>84</v>
      </c>
      <c r="AV546" s="14" t="s">
        <v>84</v>
      </c>
      <c r="AW546" s="14" t="s">
        <v>31</v>
      </c>
      <c r="AX546" s="14" t="s">
        <v>76</v>
      </c>
      <c r="AY546" s="172" t="s">
        <v>130</v>
      </c>
    </row>
    <row r="547" spans="2:51" s="14" customFormat="1" ht="12">
      <c r="B547" s="171"/>
      <c r="D547" s="164" t="s">
        <v>139</v>
      </c>
      <c r="E547" s="172" t="s">
        <v>1</v>
      </c>
      <c r="F547" s="173" t="s">
        <v>669</v>
      </c>
      <c r="H547" s="174">
        <v>145</v>
      </c>
      <c r="I547" s="175"/>
      <c r="L547" s="171"/>
      <c r="M547" s="176"/>
      <c r="N547" s="177"/>
      <c r="O547" s="177"/>
      <c r="P547" s="177"/>
      <c r="Q547" s="177"/>
      <c r="R547" s="177"/>
      <c r="S547" s="177"/>
      <c r="T547" s="178"/>
      <c r="AT547" s="172" t="s">
        <v>139</v>
      </c>
      <c r="AU547" s="172" t="s">
        <v>84</v>
      </c>
      <c r="AV547" s="14" t="s">
        <v>84</v>
      </c>
      <c r="AW547" s="14" t="s">
        <v>31</v>
      </c>
      <c r="AX547" s="14" t="s">
        <v>76</v>
      </c>
      <c r="AY547" s="172" t="s">
        <v>130</v>
      </c>
    </row>
    <row r="548" spans="2:51" s="15" customFormat="1" ht="12">
      <c r="B548" s="179"/>
      <c r="D548" s="164" t="s">
        <v>139</v>
      </c>
      <c r="E548" s="180" t="s">
        <v>1</v>
      </c>
      <c r="F548" s="181" t="s">
        <v>144</v>
      </c>
      <c r="H548" s="182">
        <v>161.94</v>
      </c>
      <c r="I548" s="183"/>
      <c r="L548" s="179"/>
      <c r="M548" s="184"/>
      <c r="N548" s="185"/>
      <c r="O548" s="185"/>
      <c r="P548" s="185"/>
      <c r="Q548" s="185"/>
      <c r="R548" s="185"/>
      <c r="S548" s="185"/>
      <c r="T548" s="186"/>
      <c r="AT548" s="180" t="s">
        <v>139</v>
      </c>
      <c r="AU548" s="180" t="s">
        <v>84</v>
      </c>
      <c r="AV548" s="15" t="s">
        <v>137</v>
      </c>
      <c r="AW548" s="15" t="s">
        <v>31</v>
      </c>
      <c r="AX548" s="15" t="s">
        <v>32</v>
      </c>
      <c r="AY548" s="180" t="s">
        <v>130</v>
      </c>
    </row>
    <row r="549" spans="1:65" s="2" customFormat="1" ht="16.5" customHeight="1">
      <c r="A549" s="33"/>
      <c r="B549" s="149"/>
      <c r="C549" s="195" t="s">
        <v>670</v>
      </c>
      <c r="D549" s="195" t="s">
        <v>268</v>
      </c>
      <c r="E549" s="196" t="s">
        <v>671</v>
      </c>
      <c r="F549" s="197" t="s">
        <v>672</v>
      </c>
      <c r="G549" s="198" t="s">
        <v>135</v>
      </c>
      <c r="H549" s="199">
        <v>3.557</v>
      </c>
      <c r="I549" s="200"/>
      <c r="J549" s="201">
        <f>ROUND(I549*H549,2)</f>
        <v>0</v>
      </c>
      <c r="K549" s="197" t="s">
        <v>136</v>
      </c>
      <c r="L549" s="202"/>
      <c r="M549" s="203" t="s">
        <v>1</v>
      </c>
      <c r="N549" s="204" t="s">
        <v>41</v>
      </c>
      <c r="O549" s="59"/>
      <c r="P549" s="159">
        <f>O549*H549</f>
        <v>0</v>
      </c>
      <c r="Q549" s="159">
        <v>0.152</v>
      </c>
      <c r="R549" s="159">
        <f>Q549*H549</f>
        <v>0.5406639999999999</v>
      </c>
      <c r="S549" s="159">
        <v>0</v>
      </c>
      <c r="T549" s="160">
        <f>S549*H549</f>
        <v>0</v>
      </c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R549" s="161" t="s">
        <v>184</v>
      </c>
      <c r="AT549" s="161" t="s">
        <v>268</v>
      </c>
      <c r="AU549" s="161" t="s">
        <v>84</v>
      </c>
      <c r="AY549" s="18" t="s">
        <v>130</v>
      </c>
      <c r="BE549" s="162">
        <f>IF(N549="základní",J549,0)</f>
        <v>0</v>
      </c>
      <c r="BF549" s="162">
        <f>IF(N549="snížená",J549,0)</f>
        <v>0</v>
      </c>
      <c r="BG549" s="162">
        <f>IF(N549="zákl. přenesená",J549,0)</f>
        <v>0</v>
      </c>
      <c r="BH549" s="162">
        <f>IF(N549="sníž. přenesená",J549,0)</f>
        <v>0</v>
      </c>
      <c r="BI549" s="162">
        <f>IF(N549="nulová",J549,0)</f>
        <v>0</v>
      </c>
      <c r="BJ549" s="18" t="s">
        <v>32</v>
      </c>
      <c r="BK549" s="162">
        <f>ROUND(I549*H549,2)</f>
        <v>0</v>
      </c>
      <c r="BL549" s="18" t="s">
        <v>137</v>
      </c>
      <c r="BM549" s="161" t="s">
        <v>673</v>
      </c>
    </row>
    <row r="550" spans="2:51" s="13" customFormat="1" ht="12">
      <c r="B550" s="163"/>
      <c r="D550" s="164" t="s">
        <v>139</v>
      </c>
      <c r="E550" s="165" t="s">
        <v>1</v>
      </c>
      <c r="F550" s="166" t="s">
        <v>674</v>
      </c>
      <c r="H550" s="165" t="s">
        <v>1</v>
      </c>
      <c r="I550" s="167"/>
      <c r="L550" s="163"/>
      <c r="M550" s="168"/>
      <c r="N550" s="169"/>
      <c r="O550" s="169"/>
      <c r="P550" s="169"/>
      <c r="Q550" s="169"/>
      <c r="R550" s="169"/>
      <c r="S550" s="169"/>
      <c r="T550" s="170"/>
      <c r="AT550" s="165" t="s">
        <v>139</v>
      </c>
      <c r="AU550" s="165" t="s">
        <v>84</v>
      </c>
      <c r="AV550" s="13" t="s">
        <v>32</v>
      </c>
      <c r="AW550" s="13" t="s">
        <v>31</v>
      </c>
      <c r="AX550" s="13" t="s">
        <v>76</v>
      </c>
      <c r="AY550" s="165" t="s">
        <v>130</v>
      </c>
    </row>
    <row r="551" spans="2:51" s="14" customFormat="1" ht="12">
      <c r="B551" s="171"/>
      <c r="D551" s="164" t="s">
        <v>139</v>
      </c>
      <c r="E551" s="172" t="s">
        <v>1</v>
      </c>
      <c r="F551" s="173" t="s">
        <v>675</v>
      </c>
      <c r="H551" s="174">
        <v>3.388</v>
      </c>
      <c r="I551" s="175"/>
      <c r="L551" s="171"/>
      <c r="M551" s="176"/>
      <c r="N551" s="177"/>
      <c r="O551" s="177"/>
      <c r="P551" s="177"/>
      <c r="Q551" s="177"/>
      <c r="R551" s="177"/>
      <c r="S551" s="177"/>
      <c r="T551" s="178"/>
      <c r="AT551" s="172" t="s">
        <v>139</v>
      </c>
      <c r="AU551" s="172" t="s">
        <v>84</v>
      </c>
      <c r="AV551" s="14" t="s">
        <v>84</v>
      </c>
      <c r="AW551" s="14" t="s">
        <v>31</v>
      </c>
      <c r="AX551" s="14" t="s">
        <v>32</v>
      </c>
      <c r="AY551" s="172" t="s">
        <v>130</v>
      </c>
    </row>
    <row r="552" spans="2:51" s="14" customFormat="1" ht="12">
      <c r="B552" s="171"/>
      <c r="D552" s="164" t="s">
        <v>139</v>
      </c>
      <c r="F552" s="173" t="s">
        <v>676</v>
      </c>
      <c r="H552" s="174">
        <v>3.557</v>
      </c>
      <c r="I552" s="175"/>
      <c r="L552" s="171"/>
      <c r="M552" s="176"/>
      <c r="N552" s="177"/>
      <c r="O552" s="177"/>
      <c r="P552" s="177"/>
      <c r="Q552" s="177"/>
      <c r="R552" s="177"/>
      <c r="S552" s="177"/>
      <c r="T552" s="178"/>
      <c r="AT552" s="172" t="s">
        <v>139</v>
      </c>
      <c r="AU552" s="172" t="s">
        <v>84</v>
      </c>
      <c r="AV552" s="14" t="s">
        <v>84</v>
      </c>
      <c r="AW552" s="14" t="s">
        <v>3</v>
      </c>
      <c r="AX552" s="14" t="s">
        <v>32</v>
      </c>
      <c r="AY552" s="172" t="s">
        <v>130</v>
      </c>
    </row>
    <row r="553" spans="1:65" s="2" customFormat="1" ht="16.5" customHeight="1">
      <c r="A553" s="33"/>
      <c r="B553" s="149"/>
      <c r="C553" s="195" t="s">
        <v>677</v>
      </c>
      <c r="D553" s="195" t="s">
        <v>268</v>
      </c>
      <c r="E553" s="196" t="s">
        <v>678</v>
      </c>
      <c r="F553" s="197" t="s">
        <v>679</v>
      </c>
      <c r="G553" s="198" t="s">
        <v>135</v>
      </c>
      <c r="H553" s="199">
        <v>30.45</v>
      </c>
      <c r="I553" s="200"/>
      <c r="J553" s="201">
        <f>ROUND(I553*H553,2)</f>
        <v>0</v>
      </c>
      <c r="K553" s="197" t="s">
        <v>1</v>
      </c>
      <c r="L553" s="202"/>
      <c r="M553" s="203" t="s">
        <v>1</v>
      </c>
      <c r="N553" s="204" t="s">
        <v>41</v>
      </c>
      <c r="O553" s="59"/>
      <c r="P553" s="159">
        <f>O553*H553</f>
        <v>0</v>
      </c>
      <c r="Q553" s="159">
        <v>0.152</v>
      </c>
      <c r="R553" s="159">
        <f>Q553*H553</f>
        <v>4.6284</v>
      </c>
      <c r="S553" s="159">
        <v>0</v>
      </c>
      <c r="T553" s="160">
        <f>S553*H553</f>
        <v>0</v>
      </c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R553" s="161" t="s">
        <v>184</v>
      </c>
      <c r="AT553" s="161" t="s">
        <v>268</v>
      </c>
      <c r="AU553" s="161" t="s">
        <v>84</v>
      </c>
      <c r="AY553" s="18" t="s">
        <v>130</v>
      </c>
      <c r="BE553" s="162">
        <f>IF(N553="základní",J553,0)</f>
        <v>0</v>
      </c>
      <c r="BF553" s="162">
        <f>IF(N553="snížená",J553,0)</f>
        <v>0</v>
      </c>
      <c r="BG553" s="162">
        <f>IF(N553="zákl. přenesená",J553,0)</f>
        <v>0</v>
      </c>
      <c r="BH553" s="162">
        <f>IF(N553="sníž. přenesená",J553,0)</f>
        <v>0</v>
      </c>
      <c r="BI553" s="162">
        <f>IF(N553="nulová",J553,0)</f>
        <v>0</v>
      </c>
      <c r="BJ553" s="18" t="s">
        <v>32</v>
      </c>
      <c r="BK553" s="162">
        <f>ROUND(I553*H553,2)</f>
        <v>0</v>
      </c>
      <c r="BL553" s="18" t="s">
        <v>137</v>
      </c>
      <c r="BM553" s="161" t="s">
        <v>680</v>
      </c>
    </row>
    <row r="554" spans="2:51" s="13" customFormat="1" ht="12">
      <c r="B554" s="163"/>
      <c r="D554" s="164" t="s">
        <v>139</v>
      </c>
      <c r="E554" s="165" t="s">
        <v>1</v>
      </c>
      <c r="F554" s="166" t="s">
        <v>674</v>
      </c>
      <c r="H554" s="165" t="s">
        <v>1</v>
      </c>
      <c r="I554" s="167"/>
      <c r="L554" s="163"/>
      <c r="M554" s="168"/>
      <c r="N554" s="169"/>
      <c r="O554" s="169"/>
      <c r="P554" s="169"/>
      <c r="Q554" s="169"/>
      <c r="R554" s="169"/>
      <c r="S554" s="169"/>
      <c r="T554" s="170"/>
      <c r="AT554" s="165" t="s">
        <v>139</v>
      </c>
      <c r="AU554" s="165" t="s">
        <v>84</v>
      </c>
      <c r="AV554" s="13" t="s">
        <v>32</v>
      </c>
      <c r="AW554" s="13" t="s">
        <v>31</v>
      </c>
      <c r="AX554" s="13" t="s">
        <v>76</v>
      </c>
      <c r="AY554" s="165" t="s">
        <v>130</v>
      </c>
    </row>
    <row r="555" spans="2:51" s="14" customFormat="1" ht="12">
      <c r="B555" s="171"/>
      <c r="D555" s="164" t="s">
        <v>139</v>
      </c>
      <c r="E555" s="172" t="s">
        <v>1</v>
      </c>
      <c r="F555" s="173" t="s">
        <v>681</v>
      </c>
      <c r="H555" s="174">
        <v>29</v>
      </c>
      <c r="I555" s="175"/>
      <c r="L555" s="171"/>
      <c r="M555" s="176"/>
      <c r="N555" s="177"/>
      <c r="O555" s="177"/>
      <c r="P555" s="177"/>
      <c r="Q555" s="177"/>
      <c r="R555" s="177"/>
      <c r="S555" s="177"/>
      <c r="T555" s="178"/>
      <c r="AT555" s="172" t="s">
        <v>139</v>
      </c>
      <c r="AU555" s="172" t="s">
        <v>84</v>
      </c>
      <c r="AV555" s="14" t="s">
        <v>84</v>
      </c>
      <c r="AW555" s="14" t="s">
        <v>31</v>
      </c>
      <c r="AX555" s="14" t="s">
        <v>32</v>
      </c>
      <c r="AY555" s="172" t="s">
        <v>130</v>
      </c>
    </row>
    <row r="556" spans="2:51" s="14" customFormat="1" ht="12">
      <c r="B556" s="171"/>
      <c r="D556" s="164" t="s">
        <v>139</v>
      </c>
      <c r="F556" s="173" t="s">
        <v>682</v>
      </c>
      <c r="H556" s="174">
        <v>30.45</v>
      </c>
      <c r="I556" s="175"/>
      <c r="L556" s="171"/>
      <c r="M556" s="176"/>
      <c r="N556" s="177"/>
      <c r="O556" s="177"/>
      <c r="P556" s="177"/>
      <c r="Q556" s="177"/>
      <c r="R556" s="177"/>
      <c r="S556" s="177"/>
      <c r="T556" s="178"/>
      <c r="AT556" s="172" t="s">
        <v>139</v>
      </c>
      <c r="AU556" s="172" t="s">
        <v>84</v>
      </c>
      <c r="AV556" s="14" t="s">
        <v>84</v>
      </c>
      <c r="AW556" s="14" t="s">
        <v>3</v>
      </c>
      <c r="AX556" s="14" t="s">
        <v>32</v>
      </c>
      <c r="AY556" s="172" t="s">
        <v>130</v>
      </c>
    </row>
    <row r="557" spans="2:63" s="12" customFormat="1" ht="22.9" customHeight="1">
      <c r="B557" s="136"/>
      <c r="D557" s="137" t="s">
        <v>75</v>
      </c>
      <c r="E557" s="147" t="s">
        <v>184</v>
      </c>
      <c r="F557" s="147" t="s">
        <v>683</v>
      </c>
      <c r="I557" s="139"/>
      <c r="J557" s="148">
        <f>BK557</f>
        <v>0</v>
      </c>
      <c r="L557" s="136"/>
      <c r="M557" s="141"/>
      <c r="N557" s="142"/>
      <c r="O557" s="142"/>
      <c r="P557" s="143">
        <f>SUM(P558:P1009)</f>
        <v>0</v>
      </c>
      <c r="Q557" s="142"/>
      <c r="R557" s="143">
        <f>SUM(R558:R1009)</f>
        <v>74.11268043000003</v>
      </c>
      <c r="S557" s="142"/>
      <c r="T557" s="144">
        <f>SUM(T558:T1009)</f>
        <v>0</v>
      </c>
      <c r="AR557" s="137" t="s">
        <v>32</v>
      </c>
      <c r="AT557" s="145" t="s">
        <v>75</v>
      </c>
      <c r="AU557" s="145" t="s">
        <v>32</v>
      </c>
      <c r="AY557" s="137" t="s">
        <v>130</v>
      </c>
      <c r="BK557" s="146">
        <f>SUM(BK558:BK1009)</f>
        <v>0</v>
      </c>
    </row>
    <row r="558" spans="1:65" s="2" customFormat="1" ht="16.5" customHeight="1">
      <c r="A558" s="33"/>
      <c r="B558" s="149"/>
      <c r="C558" s="150" t="s">
        <v>684</v>
      </c>
      <c r="D558" s="150" t="s">
        <v>132</v>
      </c>
      <c r="E558" s="151" t="s">
        <v>685</v>
      </c>
      <c r="F558" s="152" t="s">
        <v>686</v>
      </c>
      <c r="G558" s="153" t="s">
        <v>211</v>
      </c>
      <c r="H558" s="154">
        <v>81.5</v>
      </c>
      <c r="I558" s="155"/>
      <c r="J558" s="156">
        <f>ROUND(I558*H558,2)</f>
        <v>0</v>
      </c>
      <c r="K558" s="152" t="s">
        <v>136</v>
      </c>
      <c r="L558" s="34"/>
      <c r="M558" s="157" t="s">
        <v>1</v>
      </c>
      <c r="N558" s="158" t="s">
        <v>41</v>
      </c>
      <c r="O558" s="59"/>
      <c r="P558" s="159">
        <f>O558*H558</f>
        <v>0</v>
      </c>
      <c r="Q558" s="159">
        <v>0</v>
      </c>
      <c r="R558" s="159">
        <f>Q558*H558</f>
        <v>0</v>
      </c>
      <c r="S558" s="159">
        <v>0</v>
      </c>
      <c r="T558" s="160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61" t="s">
        <v>137</v>
      </c>
      <c r="AT558" s="161" t="s">
        <v>132</v>
      </c>
      <c r="AU558" s="161" t="s">
        <v>84</v>
      </c>
      <c r="AY558" s="18" t="s">
        <v>130</v>
      </c>
      <c r="BE558" s="162">
        <f>IF(N558="základní",J558,0)</f>
        <v>0</v>
      </c>
      <c r="BF558" s="162">
        <f>IF(N558="snížená",J558,0)</f>
        <v>0</v>
      </c>
      <c r="BG558" s="162">
        <f>IF(N558="zákl. přenesená",J558,0)</f>
        <v>0</v>
      </c>
      <c r="BH558" s="162">
        <f>IF(N558="sníž. přenesená",J558,0)</f>
        <v>0</v>
      </c>
      <c r="BI558" s="162">
        <f>IF(N558="nulová",J558,0)</f>
        <v>0</v>
      </c>
      <c r="BJ558" s="18" t="s">
        <v>32</v>
      </c>
      <c r="BK558" s="162">
        <f>ROUND(I558*H558,2)</f>
        <v>0</v>
      </c>
      <c r="BL558" s="18" t="s">
        <v>137</v>
      </c>
      <c r="BM558" s="161" t="s">
        <v>687</v>
      </c>
    </row>
    <row r="559" spans="2:51" s="14" customFormat="1" ht="12">
      <c r="B559" s="171"/>
      <c r="D559" s="164" t="s">
        <v>139</v>
      </c>
      <c r="E559" s="172" t="s">
        <v>1</v>
      </c>
      <c r="F559" s="173" t="s">
        <v>688</v>
      </c>
      <c r="H559" s="174">
        <v>2</v>
      </c>
      <c r="I559" s="175"/>
      <c r="L559" s="171"/>
      <c r="M559" s="176"/>
      <c r="N559" s="177"/>
      <c r="O559" s="177"/>
      <c r="P559" s="177"/>
      <c r="Q559" s="177"/>
      <c r="R559" s="177"/>
      <c r="S559" s="177"/>
      <c r="T559" s="178"/>
      <c r="AT559" s="172" t="s">
        <v>139</v>
      </c>
      <c r="AU559" s="172" t="s">
        <v>84</v>
      </c>
      <c r="AV559" s="14" t="s">
        <v>84</v>
      </c>
      <c r="AW559" s="14" t="s">
        <v>31</v>
      </c>
      <c r="AX559" s="14" t="s">
        <v>76</v>
      </c>
      <c r="AY559" s="172" t="s">
        <v>130</v>
      </c>
    </row>
    <row r="560" spans="2:51" s="14" customFormat="1" ht="12">
      <c r="B560" s="171"/>
      <c r="D560" s="164" t="s">
        <v>139</v>
      </c>
      <c r="E560" s="172" t="s">
        <v>1</v>
      </c>
      <c r="F560" s="173" t="s">
        <v>689</v>
      </c>
      <c r="H560" s="174">
        <v>79.5</v>
      </c>
      <c r="I560" s="175"/>
      <c r="L560" s="171"/>
      <c r="M560" s="176"/>
      <c r="N560" s="177"/>
      <c r="O560" s="177"/>
      <c r="P560" s="177"/>
      <c r="Q560" s="177"/>
      <c r="R560" s="177"/>
      <c r="S560" s="177"/>
      <c r="T560" s="178"/>
      <c r="AT560" s="172" t="s">
        <v>139</v>
      </c>
      <c r="AU560" s="172" t="s">
        <v>84</v>
      </c>
      <c r="AV560" s="14" t="s">
        <v>84</v>
      </c>
      <c r="AW560" s="14" t="s">
        <v>31</v>
      </c>
      <c r="AX560" s="14" t="s">
        <v>76</v>
      </c>
      <c r="AY560" s="172" t="s">
        <v>130</v>
      </c>
    </row>
    <row r="561" spans="2:51" s="15" customFormat="1" ht="12">
      <c r="B561" s="179"/>
      <c r="D561" s="164" t="s">
        <v>139</v>
      </c>
      <c r="E561" s="180" t="s">
        <v>1</v>
      </c>
      <c r="F561" s="181" t="s">
        <v>144</v>
      </c>
      <c r="H561" s="182">
        <v>81.5</v>
      </c>
      <c r="I561" s="183"/>
      <c r="L561" s="179"/>
      <c r="M561" s="184"/>
      <c r="N561" s="185"/>
      <c r="O561" s="185"/>
      <c r="P561" s="185"/>
      <c r="Q561" s="185"/>
      <c r="R561" s="185"/>
      <c r="S561" s="185"/>
      <c r="T561" s="186"/>
      <c r="AT561" s="180" t="s">
        <v>139</v>
      </c>
      <c r="AU561" s="180" t="s">
        <v>84</v>
      </c>
      <c r="AV561" s="15" t="s">
        <v>137</v>
      </c>
      <c r="AW561" s="15" t="s">
        <v>31</v>
      </c>
      <c r="AX561" s="15" t="s">
        <v>32</v>
      </c>
      <c r="AY561" s="180" t="s">
        <v>130</v>
      </c>
    </row>
    <row r="562" spans="1:65" s="2" customFormat="1" ht="16.5" customHeight="1">
      <c r="A562" s="33"/>
      <c r="B562" s="149"/>
      <c r="C562" s="150" t="s">
        <v>690</v>
      </c>
      <c r="D562" s="150" t="s">
        <v>132</v>
      </c>
      <c r="E562" s="151" t="s">
        <v>691</v>
      </c>
      <c r="F562" s="152" t="s">
        <v>692</v>
      </c>
      <c r="G562" s="153" t="s">
        <v>271</v>
      </c>
      <c r="H562" s="154">
        <v>4</v>
      </c>
      <c r="I562" s="155"/>
      <c r="J562" s="156">
        <f>ROUND(I562*H562,2)</f>
        <v>0</v>
      </c>
      <c r="K562" s="152" t="s">
        <v>136</v>
      </c>
      <c r="L562" s="34"/>
      <c r="M562" s="157" t="s">
        <v>1</v>
      </c>
      <c r="N562" s="158" t="s">
        <v>41</v>
      </c>
      <c r="O562" s="59"/>
      <c r="P562" s="159">
        <f>O562*H562</f>
        <v>0</v>
      </c>
      <c r="Q562" s="159">
        <v>1E-05</v>
      </c>
      <c r="R562" s="159">
        <f>Q562*H562</f>
        <v>4E-05</v>
      </c>
      <c r="S562" s="159">
        <v>0</v>
      </c>
      <c r="T562" s="160">
        <f>S562*H562</f>
        <v>0</v>
      </c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R562" s="161" t="s">
        <v>137</v>
      </c>
      <c r="AT562" s="161" t="s">
        <v>132</v>
      </c>
      <c r="AU562" s="161" t="s">
        <v>84</v>
      </c>
      <c r="AY562" s="18" t="s">
        <v>130</v>
      </c>
      <c r="BE562" s="162">
        <f>IF(N562="základní",J562,0)</f>
        <v>0</v>
      </c>
      <c r="BF562" s="162">
        <f>IF(N562="snížená",J562,0)</f>
        <v>0</v>
      </c>
      <c r="BG562" s="162">
        <f>IF(N562="zákl. přenesená",J562,0)</f>
        <v>0</v>
      </c>
      <c r="BH562" s="162">
        <f>IF(N562="sníž. přenesená",J562,0)</f>
        <v>0</v>
      </c>
      <c r="BI562" s="162">
        <f>IF(N562="nulová",J562,0)</f>
        <v>0</v>
      </c>
      <c r="BJ562" s="18" t="s">
        <v>32</v>
      </c>
      <c r="BK562" s="162">
        <f>ROUND(I562*H562,2)</f>
        <v>0</v>
      </c>
      <c r="BL562" s="18" t="s">
        <v>137</v>
      </c>
      <c r="BM562" s="161" t="s">
        <v>693</v>
      </c>
    </row>
    <row r="563" spans="2:51" s="14" customFormat="1" ht="12">
      <c r="B563" s="171"/>
      <c r="D563" s="164" t="s">
        <v>139</v>
      </c>
      <c r="E563" s="172" t="s">
        <v>1</v>
      </c>
      <c r="F563" s="173" t="s">
        <v>137</v>
      </c>
      <c r="H563" s="174">
        <v>4</v>
      </c>
      <c r="I563" s="175"/>
      <c r="L563" s="171"/>
      <c r="M563" s="176"/>
      <c r="N563" s="177"/>
      <c r="O563" s="177"/>
      <c r="P563" s="177"/>
      <c r="Q563" s="177"/>
      <c r="R563" s="177"/>
      <c r="S563" s="177"/>
      <c r="T563" s="178"/>
      <c r="AT563" s="172" t="s">
        <v>139</v>
      </c>
      <c r="AU563" s="172" t="s">
        <v>84</v>
      </c>
      <c r="AV563" s="14" t="s">
        <v>84</v>
      </c>
      <c r="AW563" s="14" t="s">
        <v>31</v>
      </c>
      <c r="AX563" s="14" t="s">
        <v>32</v>
      </c>
      <c r="AY563" s="172" t="s">
        <v>130</v>
      </c>
    </row>
    <row r="564" spans="1:65" s="2" customFormat="1" ht="24.2" customHeight="1">
      <c r="A564" s="33"/>
      <c r="B564" s="149"/>
      <c r="C564" s="195" t="s">
        <v>694</v>
      </c>
      <c r="D564" s="195" t="s">
        <v>268</v>
      </c>
      <c r="E564" s="196" t="s">
        <v>695</v>
      </c>
      <c r="F564" s="197" t="s">
        <v>2322</v>
      </c>
      <c r="G564" s="198" t="s">
        <v>211</v>
      </c>
      <c r="H564" s="199">
        <v>80.295</v>
      </c>
      <c r="I564" s="200"/>
      <c r="J564" s="201">
        <f>ROUND(I564*H564,2)</f>
        <v>0</v>
      </c>
      <c r="K564" s="197" t="s">
        <v>1</v>
      </c>
      <c r="L564" s="202"/>
      <c r="M564" s="203" t="s">
        <v>1</v>
      </c>
      <c r="N564" s="204" t="s">
        <v>41</v>
      </c>
      <c r="O564" s="59"/>
      <c r="P564" s="159">
        <f>O564*H564</f>
        <v>0</v>
      </c>
      <c r="Q564" s="159">
        <v>0.01306</v>
      </c>
      <c r="R564" s="159">
        <f>Q564*H564</f>
        <v>1.0486527</v>
      </c>
      <c r="S564" s="159">
        <v>0</v>
      </c>
      <c r="T564" s="160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61" t="s">
        <v>184</v>
      </c>
      <c r="AT564" s="161" t="s">
        <v>268</v>
      </c>
      <c r="AU564" s="161" t="s">
        <v>84</v>
      </c>
      <c r="AY564" s="18" t="s">
        <v>130</v>
      </c>
      <c r="BE564" s="162">
        <f>IF(N564="základní",J564,0)</f>
        <v>0</v>
      </c>
      <c r="BF564" s="162">
        <f>IF(N564="snížená",J564,0)</f>
        <v>0</v>
      </c>
      <c r="BG564" s="162">
        <f>IF(N564="zákl. přenesená",J564,0)</f>
        <v>0</v>
      </c>
      <c r="BH564" s="162">
        <f>IF(N564="sníž. přenesená",J564,0)</f>
        <v>0</v>
      </c>
      <c r="BI564" s="162">
        <f>IF(N564="nulová",J564,0)</f>
        <v>0</v>
      </c>
      <c r="BJ564" s="18" t="s">
        <v>32</v>
      </c>
      <c r="BK564" s="162">
        <f>ROUND(I564*H564,2)</f>
        <v>0</v>
      </c>
      <c r="BL564" s="18" t="s">
        <v>137</v>
      </c>
      <c r="BM564" s="161" t="s">
        <v>696</v>
      </c>
    </row>
    <row r="565" spans="2:51" s="14" customFormat="1" ht="12">
      <c r="B565" s="171"/>
      <c r="D565" s="164" t="s">
        <v>139</v>
      </c>
      <c r="E565" s="172" t="s">
        <v>1</v>
      </c>
      <c r="F565" s="173" t="s">
        <v>697</v>
      </c>
      <c r="H565" s="174">
        <v>80.295</v>
      </c>
      <c r="I565" s="175"/>
      <c r="L565" s="171"/>
      <c r="M565" s="176"/>
      <c r="N565" s="177"/>
      <c r="O565" s="177"/>
      <c r="P565" s="177"/>
      <c r="Q565" s="177"/>
      <c r="R565" s="177"/>
      <c r="S565" s="177"/>
      <c r="T565" s="178"/>
      <c r="AT565" s="172" t="s">
        <v>139</v>
      </c>
      <c r="AU565" s="172" t="s">
        <v>84</v>
      </c>
      <c r="AV565" s="14" t="s">
        <v>84</v>
      </c>
      <c r="AW565" s="14" t="s">
        <v>31</v>
      </c>
      <c r="AX565" s="14" t="s">
        <v>76</v>
      </c>
      <c r="AY565" s="172" t="s">
        <v>130</v>
      </c>
    </row>
    <row r="566" spans="2:51" s="15" customFormat="1" ht="12">
      <c r="B566" s="179"/>
      <c r="D566" s="164" t="s">
        <v>139</v>
      </c>
      <c r="E566" s="180" t="s">
        <v>1</v>
      </c>
      <c r="F566" s="181" t="s">
        <v>144</v>
      </c>
      <c r="H566" s="182">
        <v>80.295</v>
      </c>
      <c r="I566" s="183"/>
      <c r="L566" s="179"/>
      <c r="M566" s="184"/>
      <c r="N566" s="185"/>
      <c r="O566" s="185"/>
      <c r="P566" s="185"/>
      <c r="Q566" s="185"/>
      <c r="R566" s="185"/>
      <c r="S566" s="185"/>
      <c r="T566" s="186"/>
      <c r="AT566" s="180" t="s">
        <v>139</v>
      </c>
      <c r="AU566" s="180" t="s">
        <v>84</v>
      </c>
      <c r="AV566" s="15" t="s">
        <v>137</v>
      </c>
      <c r="AW566" s="15" t="s">
        <v>31</v>
      </c>
      <c r="AX566" s="15" t="s">
        <v>32</v>
      </c>
      <c r="AY566" s="180" t="s">
        <v>130</v>
      </c>
    </row>
    <row r="567" spans="1:65" s="2" customFormat="1" ht="16.5" customHeight="1">
      <c r="A567" s="33"/>
      <c r="B567" s="149"/>
      <c r="C567" s="195" t="s">
        <v>698</v>
      </c>
      <c r="D567" s="195" t="s">
        <v>268</v>
      </c>
      <c r="E567" s="196" t="s">
        <v>699</v>
      </c>
      <c r="F567" s="197" t="s">
        <v>700</v>
      </c>
      <c r="G567" s="198" t="s">
        <v>271</v>
      </c>
      <c r="H567" s="199">
        <v>4.04</v>
      </c>
      <c r="I567" s="200"/>
      <c r="J567" s="201">
        <f>ROUND(I567*H567,2)</f>
        <v>0</v>
      </c>
      <c r="K567" s="197" t="s">
        <v>1</v>
      </c>
      <c r="L567" s="202"/>
      <c r="M567" s="203" t="s">
        <v>1</v>
      </c>
      <c r="N567" s="204" t="s">
        <v>41</v>
      </c>
      <c r="O567" s="59"/>
      <c r="P567" s="159">
        <f>O567*H567</f>
        <v>0</v>
      </c>
      <c r="Q567" s="159">
        <v>0.0078</v>
      </c>
      <c r="R567" s="159">
        <f>Q567*H567</f>
        <v>0.031512</v>
      </c>
      <c r="S567" s="159">
        <v>0</v>
      </c>
      <c r="T567" s="160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61" t="s">
        <v>184</v>
      </c>
      <c r="AT567" s="161" t="s">
        <v>268</v>
      </c>
      <c r="AU567" s="161" t="s">
        <v>84</v>
      </c>
      <c r="AY567" s="18" t="s">
        <v>130</v>
      </c>
      <c r="BE567" s="162">
        <f>IF(N567="základní",J567,0)</f>
        <v>0</v>
      </c>
      <c r="BF567" s="162">
        <f>IF(N567="snížená",J567,0)</f>
        <v>0</v>
      </c>
      <c r="BG567" s="162">
        <f>IF(N567="zákl. přenesená",J567,0)</f>
        <v>0</v>
      </c>
      <c r="BH567" s="162">
        <f>IF(N567="sníž. přenesená",J567,0)</f>
        <v>0</v>
      </c>
      <c r="BI567" s="162">
        <f>IF(N567="nulová",J567,0)</f>
        <v>0</v>
      </c>
      <c r="BJ567" s="18" t="s">
        <v>32</v>
      </c>
      <c r="BK567" s="162">
        <f>ROUND(I567*H567,2)</f>
        <v>0</v>
      </c>
      <c r="BL567" s="18" t="s">
        <v>137</v>
      </c>
      <c r="BM567" s="161" t="s">
        <v>701</v>
      </c>
    </row>
    <row r="568" spans="2:51" s="14" customFormat="1" ht="12">
      <c r="B568" s="171"/>
      <c r="D568" s="164" t="s">
        <v>139</v>
      </c>
      <c r="E568" s="172" t="s">
        <v>1</v>
      </c>
      <c r="F568" s="173" t="s">
        <v>702</v>
      </c>
      <c r="H568" s="174">
        <v>4.04</v>
      </c>
      <c r="I568" s="175"/>
      <c r="L568" s="171"/>
      <c r="M568" s="176"/>
      <c r="N568" s="177"/>
      <c r="O568" s="177"/>
      <c r="P568" s="177"/>
      <c r="Q568" s="177"/>
      <c r="R568" s="177"/>
      <c r="S568" s="177"/>
      <c r="T568" s="178"/>
      <c r="AT568" s="172" t="s">
        <v>139</v>
      </c>
      <c r="AU568" s="172" t="s">
        <v>84</v>
      </c>
      <c r="AV568" s="14" t="s">
        <v>84</v>
      </c>
      <c r="AW568" s="14" t="s">
        <v>31</v>
      </c>
      <c r="AX568" s="14" t="s">
        <v>76</v>
      </c>
      <c r="AY568" s="172" t="s">
        <v>130</v>
      </c>
    </row>
    <row r="569" spans="2:51" s="15" customFormat="1" ht="12">
      <c r="B569" s="179"/>
      <c r="D569" s="164" t="s">
        <v>139</v>
      </c>
      <c r="E569" s="180" t="s">
        <v>1</v>
      </c>
      <c r="F569" s="181" t="s">
        <v>144</v>
      </c>
      <c r="H569" s="182">
        <v>4.04</v>
      </c>
      <c r="I569" s="183"/>
      <c r="L569" s="179"/>
      <c r="M569" s="184"/>
      <c r="N569" s="185"/>
      <c r="O569" s="185"/>
      <c r="P569" s="185"/>
      <c r="Q569" s="185"/>
      <c r="R569" s="185"/>
      <c r="S569" s="185"/>
      <c r="T569" s="186"/>
      <c r="AT569" s="180" t="s">
        <v>139</v>
      </c>
      <c r="AU569" s="180" t="s">
        <v>84</v>
      </c>
      <c r="AV569" s="15" t="s">
        <v>137</v>
      </c>
      <c r="AW569" s="15" t="s">
        <v>31</v>
      </c>
      <c r="AX569" s="15" t="s">
        <v>32</v>
      </c>
      <c r="AY569" s="180" t="s">
        <v>130</v>
      </c>
    </row>
    <row r="570" spans="1:65" s="2" customFormat="1" ht="16.5" customHeight="1">
      <c r="A570" s="33"/>
      <c r="B570" s="149"/>
      <c r="C570" s="150" t="s">
        <v>266</v>
      </c>
      <c r="D570" s="150" t="s">
        <v>132</v>
      </c>
      <c r="E570" s="151" t="s">
        <v>703</v>
      </c>
      <c r="F570" s="152" t="s">
        <v>704</v>
      </c>
      <c r="G570" s="153" t="s">
        <v>211</v>
      </c>
      <c r="H570" s="154">
        <v>9.9</v>
      </c>
      <c r="I570" s="155"/>
      <c r="J570" s="156">
        <f>ROUND(I570*H570,2)</f>
        <v>0</v>
      </c>
      <c r="K570" s="152" t="s">
        <v>136</v>
      </c>
      <c r="L570" s="34"/>
      <c r="M570" s="157" t="s">
        <v>1</v>
      </c>
      <c r="N570" s="158" t="s">
        <v>41</v>
      </c>
      <c r="O570" s="59"/>
      <c r="P570" s="159">
        <f>O570*H570</f>
        <v>0</v>
      </c>
      <c r="Q570" s="159">
        <v>0</v>
      </c>
      <c r="R570" s="159">
        <f>Q570*H570</f>
        <v>0</v>
      </c>
      <c r="S570" s="159">
        <v>0</v>
      </c>
      <c r="T570" s="160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61" t="s">
        <v>137</v>
      </c>
      <c r="AT570" s="161" t="s">
        <v>132</v>
      </c>
      <c r="AU570" s="161" t="s">
        <v>84</v>
      </c>
      <c r="AY570" s="18" t="s">
        <v>130</v>
      </c>
      <c r="BE570" s="162">
        <f>IF(N570="základní",J570,0)</f>
        <v>0</v>
      </c>
      <c r="BF570" s="162">
        <f>IF(N570="snížená",J570,0)</f>
        <v>0</v>
      </c>
      <c r="BG570" s="162">
        <f>IF(N570="zákl. přenesená",J570,0)</f>
        <v>0</v>
      </c>
      <c r="BH570" s="162">
        <f>IF(N570="sníž. přenesená",J570,0)</f>
        <v>0</v>
      </c>
      <c r="BI570" s="162">
        <f>IF(N570="nulová",J570,0)</f>
        <v>0</v>
      </c>
      <c r="BJ570" s="18" t="s">
        <v>32</v>
      </c>
      <c r="BK570" s="162">
        <f>ROUND(I570*H570,2)</f>
        <v>0</v>
      </c>
      <c r="BL570" s="18" t="s">
        <v>137</v>
      </c>
      <c r="BM570" s="161" t="s">
        <v>705</v>
      </c>
    </row>
    <row r="571" spans="2:51" s="14" customFormat="1" ht="12">
      <c r="B571" s="171"/>
      <c r="D571" s="164" t="s">
        <v>139</v>
      </c>
      <c r="E571" s="172" t="s">
        <v>1</v>
      </c>
      <c r="F571" s="173" t="s">
        <v>706</v>
      </c>
      <c r="H571" s="174">
        <v>0.5</v>
      </c>
      <c r="I571" s="175"/>
      <c r="L571" s="171"/>
      <c r="M571" s="176"/>
      <c r="N571" s="177"/>
      <c r="O571" s="177"/>
      <c r="P571" s="177"/>
      <c r="Q571" s="177"/>
      <c r="R571" s="177"/>
      <c r="S571" s="177"/>
      <c r="T571" s="178"/>
      <c r="AT571" s="172" t="s">
        <v>139</v>
      </c>
      <c r="AU571" s="172" t="s">
        <v>84</v>
      </c>
      <c r="AV571" s="14" t="s">
        <v>84</v>
      </c>
      <c r="AW571" s="14" t="s">
        <v>31</v>
      </c>
      <c r="AX571" s="14" t="s">
        <v>76</v>
      </c>
      <c r="AY571" s="172" t="s">
        <v>130</v>
      </c>
    </row>
    <row r="572" spans="2:51" s="14" customFormat="1" ht="12">
      <c r="B572" s="171"/>
      <c r="D572" s="164" t="s">
        <v>139</v>
      </c>
      <c r="E572" s="172" t="s">
        <v>1</v>
      </c>
      <c r="F572" s="173" t="s">
        <v>707</v>
      </c>
      <c r="H572" s="174">
        <v>9.4</v>
      </c>
      <c r="I572" s="175"/>
      <c r="L572" s="171"/>
      <c r="M572" s="176"/>
      <c r="N572" s="177"/>
      <c r="O572" s="177"/>
      <c r="P572" s="177"/>
      <c r="Q572" s="177"/>
      <c r="R572" s="177"/>
      <c r="S572" s="177"/>
      <c r="T572" s="178"/>
      <c r="AT572" s="172" t="s">
        <v>139</v>
      </c>
      <c r="AU572" s="172" t="s">
        <v>84</v>
      </c>
      <c r="AV572" s="14" t="s">
        <v>84</v>
      </c>
      <c r="AW572" s="14" t="s">
        <v>31</v>
      </c>
      <c r="AX572" s="14" t="s">
        <v>76</v>
      </c>
      <c r="AY572" s="172" t="s">
        <v>130</v>
      </c>
    </row>
    <row r="573" spans="2:51" s="15" customFormat="1" ht="12">
      <c r="B573" s="179"/>
      <c r="D573" s="164" t="s">
        <v>139</v>
      </c>
      <c r="E573" s="180" t="s">
        <v>1</v>
      </c>
      <c r="F573" s="181" t="s">
        <v>144</v>
      </c>
      <c r="H573" s="182">
        <v>9.9</v>
      </c>
      <c r="I573" s="183"/>
      <c r="L573" s="179"/>
      <c r="M573" s="184"/>
      <c r="N573" s="185"/>
      <c r="O573" s="185"/>
      <c r="P573" s="185"/>
      <c r="Q573" s="185"/>
      <c r="R573" s="185"/>
      <c r="S573" s="185"/>
      <c r="T573" s="186"/>
      <c r="AT573" s="180" t="s">
        <v>139</v>
      </c>
      <c r="AU573" s="180" t="s">
        <v>84</v>
      </c>
      <c r="AV573" s="15" t="s">
        <v>137</v>
      </c>
      <c r="AW573" s="15" t="s">
        <v>31</v>
      </c>
      <c r="AX573" s="15" t="s">
        <v>32</v>
      </c>
      <c r="AY573" s="180" t="s">
        <v>130</v>
      </c>
    </row>
    <row r="574" spans="1:65" s="2" customFormat="1" ht="16.5" customHeight="1">
      <c r="A574" s="33"/>
      <c r="B574" s="149"/>
      <c r="C574" s="150" t="s">
        <v>708</v>
      </c>
      <c r="D574" s="150" t="s">
        <v>132</v>
      </c>
      <c r="E574" s="151" t="s">
        <v>709</v>
      </c>
      <c r="F574" s="152" t="s">
        <v>710</v>
      </c>
      <c r="G574" s="153" t="s">
        <v>271</v>
      </c>
      <c r="H574" s="154">
        <v>1</v>
      </c>
      <c r="I574" s="155"/>
      <c r="J574" s="156">
        <f>ROUND(I574*H574,2)</f>
        <v>0</v>
      </c>
      <c r="K574" s="152" t="s">
        <v>136</v>
      </c>
      <c r="L574" s="34"/>
      <c r="M574" s="157" t="s">
        <v>1</v>
      </c>
      <c r="N574" s="158" t="s">
        <v>41</v>
      </c>
      <c r="O574" s="59"/>
      <c r="P574" s="159">
        <f>O574*H574</f>
        <v>0</v>
      </c>
      <c r="Q574" s="159">
        <v>2E-05</v>
      </c>
      <c r="R574" s="159">
        <f>Q574*H574</f>
        <v>2E-05</v>
      </c>
      <c r="S574" s="159">
        <v>0</v>
      </c>
      <c r="T574" s="160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61" t="s">
        <v>137</v>
      </c>
      <c r="AT574" s="161" t="s">
        <v>132</v>
      </c>
      <c r="AU574" s="161" t="s">
        <v>84</v>
      </c>
      <c r="AY574" s="18" t="s">
        <v>130</v>
      </c>
      <c r="BE574" s="162">
        <f>IF(N574="základní",J574,0)</f>
        <v>0</v>
      </c>
      <c r="BF574" s="162">
        <f>IF(N574="snížená",J574,0)</f>
        <v>0</v>
      </c>
      <c r="BG574" s="162">
        <f>IF(N574="zákl. přenesená",J574,0)</f>
        <v>0</v>
      </c>
      <c r="BH574" s="162">
        <f>IF(N574="sníž. přenesená",J574,0)</f>
        <v>0</v>
      </c>
      <c r="BI574" s="162">
        <f>IF(N574="nulová",J574,0)</f>
        <v>0</v>
      </c>
      <c r="BJ574" s="18" t="s">
        <v>32</v>
      </c>
      <c r="BK574" s="162">
        <f>ROUND(I574*H574,2)</f>
        <v>0</v>
      </c>
      <c r="BL574" s="18" t="s">
        <v>137</v>
      </c>
      <c r="BM574" s="161" t="s">
        <v>711</v>
      </c>
    </row>
    <row r="575" spans="2:51" s="14" customFormat="1" ht="12">
      <c r="B575" s="171"/>
      <c r="D575" s="164" t="s">
        <v>139</v>
      </c>
      <c r="E575" s="172" t="s">
        <v>1</v>
      </c>
      <c r="F575" s="173" t="s">
        <v>32</v>
      </c>
      <c r="H575" s="174">
        <v>1</v>
      </c>
      <c r="I575" s="175"/>
      <c r="L575" s="171"/>
      <c r="M575" s="176"/>
      <c r="N575" s="177"/>
      <c r="O575" s="177"/>
      <c r="P575" s="177"/>
      <c r="Q575" s="177"/>
      <c r="R575" s="177"/>
      <c r="S575" s="177"/>
      <c r="T575" s="178"/>
      <c r="AT575" s="172" t="s">
        <v>139</v>
      </c>
      <c r="AU575" s="172" t="s">
        <v>84</v>
      </c>
      <c r="AV575" s="14" t="s">
        <v>84</v>
      </c>
      <c r="AW575" s="14" t="s">
        <v>31</v>
      </c>
      <c r="AX575" s="14" t="s">
        <v>32</v>
      </c>
      <c r="AY575" s="172" t="s">
        <v>130</v>
      </c>
    </row>
    <row r="576" spans="1:65" s="2" customFormat="1" ht="16.5" customHeight="1">
      <c r="A576" s="33"/>
      <c r="B576" s="149"/>
      <c r="C576" s="195" t="s">
        <v>712</v>
      </c>
      <c r="D576" s="195" t="s">
        <v>268</v>
      </c>
      <c r="E576" s="196" t="s">
        <v>713</v>
      </c>
      <c r="F576" s="197" t="s">
        <v>714</v>
      </c>
      <c r="G576" s="198" t="s">
        <v>271</v>
      </c>
      <c r="H576" s="199">
        <v>1.01</v>
      </c>
      <c r="I576" s="200"/>
      <c r="J576" s="201">
        <f>ROUND(I576*H576,2)</f>
        <v>0</v>
      </c>
      <c r="K576" s="197" t="s">
        <v>1</v>
      </c>
      <c r="L576" s="202"/>
      <c r="M576" s="203" t="s">
        <v>1</v>
      </c>
      <c r="N576" s="204" t="s">
        <v>41</v>
      </c>
      <c r="O576" s="59"/>
      <c r="P576" s="159">
        <f>O576*H576</f>
        <v>0</v>
      </c>
      <c r="Q576" s="159">
        <v>0.0108</v>
      </c>
      <c r="R576" s="159">
        <f>Q576*H576</f>
        <v>0.010908000000000001</v>
      </c>
      <c r="S576" s="159">
        <v>0</v>
      </c>
      <c r="T576" s="160">
        <f>S576*H576</f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161" t="s">
        <v>184</v>
      </c>
      <c r="AT576" s="161" t="s">
        <v>268</v>
      </c>
      <c r="AU576" s="161" t="s">
        <v>84</v>
      </c>
      <c r="AY576" s="18" t="s">
        <v>130</v>
      </c>
      <c r="BE576" s="162">
        <f>IF(N576="základní",J576,0)</f>
        <v>0</v>
      </c>
      <c r="BF576" s="162">
        <f>IF(N576="snížená",J576,0)</f>
        <v>0</v>
      </c>
      <c r="BG576" s="162">
        <f>IF(N576="zákl. přenesená",J576,0)</f>
        <v>0</v>
      </c>
      <c r="BH576" s="162">
        <f>IF(N576="sníž. přenesená",J576,0)</f>
        <v>0</v>
      </c>
      <c r="BI576" s="162">
        <f>IF(N576="nulová",J576,0)</f>
        <v>0</v>
      </c>
      <c r="BJ576" s="18" t="s">
        <v>32</v>
      </c>
      <c r="BK576" s="162">
        <f>ROUND(I576*H576,2)</f>
        <v>0</v>
      </c>
      <c r="BL576" s="18" t="s">
        <v>137</v>
      </c>
      <c r="BM576" s="161" t="s">
        <v>715</v>
      </c>
    </row>
    <row r="577" spans="2:51" s="14" customFormat="1" ht="12">
      <c r="B577" s="171"/>
      <c r="D577" s="164" t="s">
        <v>139</v>
      </c>
      <c r="E577" s="172" t="s">
        <v>1</v>
      </c>
      <c r="F577" s="173" t="s">
        <v>716</v>
      </c>
      <c r="H577" s="174">
        <v>1.01</v>
      </c>
      <c r="I577" s="175"/>
      <c r="L577" s="171"/>
      <c r="M577" s="176"/>
      <c r="N577" s="177"/>
      <c r="O577" s="177"/>
      <c r="P577" s="177"/>
      <c r="Q577" s="177"/>
      <c r="R577" s="177"/>
      <c r="S577" s="177"/>
      <c r="T577" s="178"/>
      <c r="AT577" s="172" t="s">
        <v>139</v>
      </c>
      <c r="AU577" s="172" t="s">
        <v>84</v>
      </c>
      <c r="AV577" s="14" t="s">
        <v>84</v>
      </c>
      <c r="AW577" s="14" t="s">
        <v>31</v>
      </c>
      <c r="AX577" s="14" t="s">
        <v>76</v>
      </c>
      <c r="AY577" s="172" t="s">
        <v>130</v>
      </c>
    </row>
    <row r="578" spans="2:51" s="15" customFormat="1" ht="12">
      <c r="B578" s="179"/>
      <c r="D578" s="164" t="s">
        <v>139</v>
      </c>
      <c r="E578" s="180" t="s">
        <v>1</v>
      </c>
      <c r="F578" s="181" t="s">
        <v>144</v>
      </c>
      <c r="H578" s="182">
        <v>1.01</v>
      </c>
      <c r="I578" s="183"/>
      <c r="L578" s="179"/>
      <c r="M578" s="184"/>
      <c r="N578" s="185"/>
      <c r="O578" s="185"/>
      <c r="P578" s="185"/>
      <c r="Q578" s="185"/>
      <c r="R578" s="185"/>
      <c r="S578" s="185"/>
      <c r="T578" s="186"/>
      <c r="AT578" s="180" t="s">
        <v>139</v>
      </c>
      <c r="AU578" s="180" t="s">
        <v>84</v>
      </c>
      <c r="AV578" s="15" t="s">
        <v>137</v>
      </c>
      <c r="AW578" s="15" t="s">
        <v>31</v>
      </c>
      <c r="AX578" s="15" t="s">
        <v>32</v>
      </c>
      <c r="AY578" s="180" t="s">
        <v>130</v>
      </c>
    </row>
    <row r="579" spans="1:65" s="2" customFormat="1" ht="24.2" customHeight="1">
      <c r="A579" s="33"/>
      <c r="B579" s="149"/>
      <c r="C579" s="195" t="s">
        <v>717</v>
      </c>
      <c r="D579" s="195" t="s">
        <v>268</v>
      </c>
      <c r="E579" s="196" t="s">
        <v>718</v>
      </c>
      <c r="F579" s="197" t="s">
        <v>2323</v>
      </c>
      <c r="G579" s="198" t="s">
        <v>211</v>
      </c>
      <c r="H579" s="199">
        <v>9.494</v>
      </c>
      <c r="I579" s="200"/>
      <c r="J579" s="201">
        <f>ROUND(I579*H579,2)</f>
        <v>0</v>
      </c>
      <c r="K579" s="197" t="s">
        <v>1</v>
      </c>
      <c r="L579" s="202"/>
      <c r="M579" s="203" t="s">
        <v>1</v>
      </c>
      <c r="N579" s="204" t="s">
        <v>41</v>
      </c>
      <c r="O579" s="59"/>
      <c r="P579" s="159">
        <f>O579*H579</f>
        <v>0</v>
      </c>
      <c r="Q579" s="159">
        <v>0.01593</v>
      </c>
      <c r="R579" s="159">
        <f>Q579*H579</f>
        <v>0.15123941999999999</v>
      </c>
      <c r="S579" s="159">
        <v>0</v>
      </c>
      <c r="T579" s="160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61" t="s">
        <v>184</v>
      </c>
      <c r="AT579" s="161" t="s">
        <v>268</v>
      </c>
      <c r="AU579" s="161" t="s">
        <v>84</v>
      </c>
      <c r="AY579" s="18" t="s">
        <v>130</v>
      </c>
      <c r="BE579" s="162">
        <f>IF(N579="základní",J579,0)</f>
        <v>0</v>
      </c>
      <c r="BF579" s="162">
        <f>IF(N579="snížená",J579,0)</f>
        <v>0</v>
      </c>
      <c r="BG579" s="162">
        <f>IF(N579="zákl. přenesená",J579,0)</f>
        <v>0</v>
      </c>
      <c r="BH579" s="162">
        <f>IF(N579="sníž. přenesená",J579,0)</f>
        <v>0</v>
      </c>
      <c r="BI579" s="162">
        <f>IF(N579="nulová",J579,0)</f>
        <v>0</v>
      </c>
      <c r="BJ579" s="18" t="s">
        <v>32</v>
      </c>
      <c r="BK579" s="162">
        <f>ROUND(I579*H579,2)</f>
        <v>0</v>
      </c>
      <c r="BL579" s="18" t="s">
        <v>137</v>
      </c>
      <c r="BM579" s="161" t="s">
        <v>719</v>
      </c>
    </row>
    <row r="580" spans="2:51" s="14" customFormat="1" ht="12">
      <c r="B580" s="171"/>
      <c r="D580" s="164" t="s">
        <v>139</v>
      </c>
      <c r="E580" s="172" t="s">
        <v>1</v>
      </c>
      <c r="F580" s="173" t="s">
        <v>720</v>
      </c>
      <c r="H580" s="174">
        <v>9.494</v>
      </c>
      <c r="I580" s="175"/>
      <c r="L580" s="171"/>
      <c r="M580" s="176"/>
      <c r="N580" s="177"/>
      <c r="O580" s="177"/>
      <c r="P580" s="177"/>
      <c r="Q580" s="177"/>
      <c r="R580" s="177"/>
      <c r="S580" s="177"/>
      <c r="T580" s="178"/>
      <c r="AT580" s="172" t="s">
        <v>139</v>
      </c>
      <c r="AU580" s="172" t="s">
        <v>84</v>
      </c>
      <c r="AV580" s="14" t="s">
        <v>84</v>
      </c>
      <c r="AW580" s="14" t="s">
        <v>31</v>
      </c>
      <c r="AX580" s="14" t="s">
        <v>76</v>
      </c>
      <c r="AY580" s="172" t="s">
        <v>130</v>
      </c>
    </row>
    <row r="581" spans="2:51" s="15" customFormat="1" ht="12">
      <c r="B581" s="179"/>
      <c r="D581" s="164" t="s">
        <v>139</v>
      </c>
      <c r="E581" s="180" t="s">
        <v>1</v>
      </c>
      <c r="F581" s="181" t="s">
        <v>144</v>
      </c>
      <c r="H581" s="182">
        <v>9.494</v>
      </c>
      <c r="I581" s="183"/>
      <c r="L581" s="179"/>
      <c r="M581" s="184"/>
      <c r="N581" s="185"/>
      <c r="O581" s="185"/>
      <c r="P581" s="185"/>
      <c r="Q581" s="185"/>
      <c r="R581" s="185"/>
      <c r="S581" s="185"/>
      <c r="T581" s="186"/>
      <c r="AT581" s="180" t="s">
        <v>139</v>
      </c>
      <c r="AU581" s="180" t="s">
        <v>84</v>
      </c>
      <c r="AV581" s="15" t="s">
        <v>137</v>
      </c>
      <c r="AW581" s="15" t="s">
        <v>31</v>
      </c>
      <c r="AX581" s="15" t="s">
        <v>32</v>
      </c>
      <c r="AY581" s="180" t="s">
        <v>130</v>
      </c>
    </row>
    <row r="582" spans="1:65" s="2" customFormat="1" ht="16.5" customHeight="1">
      <c r="A582" s="33"/>
      <c r="B582" s="149"/>
      <c r="C582" s="150" t="s">
        <v>721</v>
      </c>
      <c r="D582" s="150" t="s">
        <v>132</v>
      </c>
      <c r="E582" s="151" t="s">
        <v>722</v>
      </c>
      <c r="F582" s="152" t="s">
        <v>723</v>
      </c>
      <c r="G582" s="153" t="s">
        <v>211</v>
      </c>
      <c r="H582" s="154">
        <v>16.3</v>
      </c>
      <c r="I582" s="155"/>
      <c r="J582" s="156">
        <f>ROUND(I582*H582,2)</f>
        <v>0</v>
      </c>
      <c r="K582" s="152" t="s">
        <v>136</v>
      </c>
      <c r="L582" s="34"/>
      <c r="M582" s="157" t="s">
        <v>1</v>
      </c>
      <c r="N582" s="158" t="s">
        <v>41</v>
      </c>
      <c r="O582" s="59"/>
      <c r="P582" s="159">
        <f>O582*H582</f>
        <v>0</v>
      </c>
      <c r="Q582" s="159">
        <v>0</v>
      </c>
      <c r="R582" s="159">
        <f>Q582*H582</f>
        <v>0</v>
      </c>
      <c r="S582" s="159">
        <v>0</v>
      </c>
      <c r="T582" s="160">
        <f>S582*H582</f>
        <v>0</v>
      </c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R582" s="161" t="s">
        <v>137</v>
      </c>
      <c r="AT582" s="161" t="s">
        <v>132</v>
      </c>
      <c r="AU582" s="161" t="s">
        <v>84</v>
      </c>
      <c r="AY582" s="18" t="s">
        <v>130</v>
      </c>
      <c r="BE582" s="162">
        <f>IF(N582="základní",J582,0)</f>
        <v>0</v>
      </c>
      <c r="BF582" s="162">
        <f>IF(N582="snížená",J582,0)</f>
        <v>0</v>
      </c>
      <c r="BG582" s="162">
        <f>IF(N582="zákl. přenesená",J582,0)</f>
        <v>0</v>
      </c>
      <c r="BH582" s="162">
        <f>IF(N582="sníž. přenesená",J582,0)</f>
        <v>0</v>
      </c>
      <c r="BI582" s="162">
        <f>IF(N582="nulová",J582,0)</f>
        <v>0</v>
      </c>
      <c r="BJ582" s="18" t="s">
        <v>32</v>
      </c>
      <c r="BK582" s="162">
        <f>ROUND(I582*H582,2)</f>
        <v>0</v>
      </c>
      <c r="BL582" s="18" t="s">
        <v>137</v>
      </c>
      <c r="BM582" s="161" t="s">
        <v>724</v>
      </c>
    </row>
    <row r="583" spans="2:51" s="14" customFormat="1" ht="12">
      <c r="B583" s="171"/>
      <c r="D583" s="164" t="s">
        <v>139</v>
      </c>
      <c r="E583" s="172" t="s">
        <v>1</v>
      </c>
      <c r="F583" s="173" t="s">
        <v>725</v>
      </c>
      <c r="H583" s="174">
        <v>1</v>
      </c>
      <c r="I583" s="175"/>
      <c r="L583" s="171"/>
      <c r="M583" s="176"/>
      <c r="N583" s="177"/>
      <c r="O583" s="177"/>
      <c r="P583" s="177"/>
      <c r="Q583" s="177"/>
      <c r="R583" s="177"/>
      <c r="S583" s="177"/>
      <c r="T583" s="178"/>
      <c r="AT583" s="172" t="s">
        <v>139</v>
      </c>
      <c r="AU583" s="172" t="s">
        <v>84</v>
      </c>
      <c r="AV583" s="14" t="s">
        <v>84</v>
      </c>
      <c r="AW583" s="14" t="s">
        <v>31</v>
      </c>
      <c r="AX583" s="14" t="s">
        <v>76</v>
      </c>
      <c r="AY583" s="172" t="s">
        <v>130</v>
      </c>
    </row>
    <row r="584" spans="2:51" s="14" customFormat="1" ht="12">
      <c r="B584" s="171"/>
      <c r="D584" s="164" t="s">
        <v>139</v>
      </c>
      <c r="E584" s="172" t="s">
        <v>1</v>
      </c>
      <c r="F584" s="173" t="s">
        <v>726</v>
      </c>
      <c r="H584" s="174">
        <v>15.3</v>
      </c>
      <c r="I584" s="175"/>
      <c r="L584" s="171"/>
      <c r="M584" s="176"/>
      <c r="N584" s="177"/>
      <c r="O584" s="177"/>
      <c r="P584" s="177"/>
      <c r="Q584" s="177"/>
      <c r="R584" s="177"/>
      <c r="S584" s="177"/>
      <c r="T584" s="178"/>
      <c r="AT584" s="172" t="s">
        <v>139</v>
      </c>
      <c r="AU584" s="172" t="s">
        <v>84</v>
      </c>
      <c r="AV584" s="14" t="s">
        <v>84</v>
      </c>
      <c r="AW584" s="14" t="s">
        <v>31</v>
      </c>
      <c r="AX584" s="14" t="s">
        <v>76</v>
      </c>
      <c r="AY584" s="172" t="s">
        <v>130</v>
      </c>
    </row>
    <row r="585" spans="2:51" s="15" customFormat="1" ht="12">
      <c r="B585" s="179"/>
      <c r="D585" s="164" t="s">
        <v>139</v>
      </c>
      <c r="E585" s="180" t="s">
        <v>1</v>
      </c>
      <c r="F585" s="181" t="s">
        <v>144</v>
      </c>
      <c r="H585" s="182">
        <v>16.3</v>
      </c>
      <c r="I585" s="183"/>
      <c r="L585" s="179"/>
      <c r="M585" s="184"/>
      <c r="N585" s="185"/>
      <c r="O585" s="185"/>
      <c r="P585" s="185"/>
      <c r="Q585" s="185"/>
      <c r="R585" s="185"/>
      <c r="S585" s="185"/>
      <c r="T585" s="186"/>
      <c r="AT585" s="180" t="s">
        <v>139</v>
      </c>
      <c r="AU585" s="180" t="s">
        <v>84</v>
      </c>
      <c r="AV585" s="15" t="s">
        <v>137</v>
      </c>
      <c r="AW585" s="15" t="s">
        <v>31</v>
      </c>
      <c r="AX585" s="15" t="s">
        <v>32</v>
      </c>
      <c r="AY585" s="180" t="s">
        <v>130</v>
      </c>
    </row>
    <row r="586" spans="1:65" s="2" customFormat="1" ht="16.5" customHeight="1">
      <c r="A586" s="33"/>
      <c r="B586" s="149"/>
      <c r="C586" s="150" t="s">
        <v>727</v>
      </c>
      <c r="D586" s="150" t="s">
        <v>132</v>
      </c>
      <c r="E586" s="151" t="s">
        <v>728</v>
      </c>
      <c r="F586" s="152" t="s">
        <v>729</v>
      </c>
      <c r="G586" s="153" t="s">
        <v>271</v>
      </c>
      <c r="H586" s="154">
        <v>2</v>
      </c>
      <c r="I586" s="155"/>
      <c r="J586" s="156">
        <f>ROUND(I586*H586,2)</f>
        <v>0</v>
      </c>
      <c r="K586" s="152" t="s">
        <v>136</v>
      </c>
      <c r="L586" s="34"/>
      <c r="M586" s="157" t="s">
        <v>1</v>
      </c>
      <c r="N586" s="158" t="s">
        <v>41</v>
      </c>
      <c r="O586" s="59"/>
      <c r="P586" s="159">
        <f>O586*H586</f>
        <v>0</v>
      </c>
      <c r="Q586" s="159">
        <v>2E-05</v>
      </c>
      <c r="R586" s="159">
        <f>Q586*H586</f>
        <v>4E-05</v>
      </c>
      <c r="S586" s="159">
        <v>0</v>
      </c>
      <c r="T586" s="160">
        <f>S586*H586</f>
        <v>0</v>
      </c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R586" s="161" t="s">
        <v>137</v>
      </c>
      <c r="AT586" s="161" t="s">
        <v>132</v>
      </c>
      <c r="AU586" s="161" t="s">
        <v>84</v>
      </c>
      <c r="AY586" s="18" t="s">
        <v>130</v>
      </c>
      <c r="BE586" s="162">
        <f>IF(N586="základní",J586,0)</f>
        <v>0</v>
      </c>
      <c r="BF586" s="162">
        <f>IF(N586="snížená",J586,0)</f>
        <v>0</v>
      </c>
      <c r="BG586" s="162">
        <f>IF(N586="zákl. přenesená",J586,0)</f>
        <v>0</v>
      </c>
      <c r="BH586" s="162">
        <f>IF(N586="sníž. přenesená",J586,0)</f>
        <v>0</v>
      </c>
      <c r="BI586" s="162">
        <f>IF(N586="nulová",J586,0)</f>
        <v>0</v>
      </c>
      <c r="BJ586" s="18" t="s">
        <v>32</v>
      </c>
      <c r="BK586" s="162">
        <f>ROUND(I586*H586,2)</f>
        <v>0</v>
      </c>
      <c r="BL586" s="18" t="s">
        <v>137</v>
      </c>
      <c r="BM586" s="161" t="s">
        <v>730</v>
      </c>
    </row>
    <row r="587" spans="2:51" s="14" customFormat="1" ht="12">
      <c r="B587" s="171"/>
      <c r="D587" s="164" t="s">
        <v>139</v>
      </c>
      <c r="E587" s="172" t="s">
        <v>1</v>
      </c>
      <c r="F587" s="173" t="s">
        <v>84</v>
      </c>
      <c r="H587" s="174">
        <v>2</v>
      </c>
      <c r="I587" s="175"/>
      <c r="L587" s="171"/>
      <c r="M587" s="176"/>
      <c r="N587" s="177"/>
      <c r="O587" s="177"/>
      <c r="P587" s="177"/>
      <c r="Q587" s="177"/>
      <c r="R587" s="177"/>
      <c r="S587" s="177"/>
      <c r="T587" s="178"/>
      <c r="AT587" s="172" t="s">
        <v>139</v>
      </c>
      <c r="AU587" s="172" t="s">
        <v>84</v>
      </c>
      <c r="AV587" s="14" t="s">
        <v>84</v>
      </c>
      <c r="AW587" s="14" t="s">
        <v>31</v>
      </c>
      <c r="AX587" s="14" t="s">
        <v>32</v>
      </c>
      <c r="AY587" s="172" t="s">
        <v>130</v>
      </c>
    </row>
    <row r="588" spans="1:65" s="2" customFormat="1" ht="16.5" customHeight="1">
      <c r="A588" s="33"/>
      <c r="B588" s="149"/>
      <c r="C588" s="195" t="s">
        <v>731</v>
      </c>
      <c r="D588" s="195" t="s">
        <v>268</v>
      </c>
      <c r="E588" s="196" t="s">
        <v>732</v>
      </c>
      <c r="F588" s="197" t="s">
        <v>733</v>
      </c>
      <c r="G588" s="198" t="s">
        <v>271</v>
      </c>
      <c r="H588" s="199">
        <v>2.02</v>
      </c>
      <c r="I588" s="200"/>
      <c r="J588" s="201">
        <f>ROUND(I588*H588,2)</f>
        <v>0</v>
      </c>
      <c r="K588" s="197" t="s">
        <v>1</v>
      </c>
      <c r="L588" s="202"/>
      <c r="M588" s="203" t="s">
        <v>1</v>
      </c>
      <c r="N588" s="204" t="s">
        <v>41</v>
      </c>
      <c r="O588" s="59"/>
      <c r="P588" s="159">
        <f>O588*H588</f>
        <v>0</v>
      </c>
      <c r="Q588" s="159">
        <v>0.0108</v>
      </c>
      <c r="R588" s="159">
        <f>Q588*H588</f>
        <v>0.021816000000000002</v>
      </c>
      <c r="S588" s="159">
        <v>0</v>
      </c>
      <c r="T588" s="160">
        <f>S588*H588</f>
        <v>0</v>
      </c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R588" s="161" t="s">
        <v>184</v>
      </c>
      <c r="AT588" s="161" t="s">
        <v>268</v>
      </c>
      <c r="AU588" s="161" t="s">
        <v>84</v>
      </c>
      <c r="AY588" s="18" t="s">
        <v>130</v>
      </c>
      <c r="BE588" s="162">
        <f>IF(N588="základní",J588,0)</f>
        <v>0</v>
      </c>
      <c r="BF588" s="162">
        <f>IF(N588="snížená",J588,0)</f>
        <v>0</v>
      </c>
      <c r="BG588" s="162">
        <f>IF(N588="zákl. přenesená",J588,0)</f>
        <v>0</v>
      </c>
      <c r="BH588" s="162">
        <f>IF(N588="sníž. přenesená",J588,0)</f>
        <v>0</v>
      </c>
      <c r="BI588" s="162">
        <f>IF(N588="nulová",J588,0)</f>
        <v>0</v>
      </c>
      <c r="BJ588" s="18" t="s">
        <v>32</v>
      </c>
      <c r="BK588" s="162">
        <f>ROUND(I588*H588,2)</f>
        <v>0</v>
      </c>
      <c r="BL588" s="18" t="s">
        <v>137</v>
      </c>
      <c r="BM588" s="161" t="s">
        <v>734</v>
      </c>
    </row>
    <row r="589" spans="2:51" s="14" customFormat="1" ht="12">
      <c r="B589" s="171"/>
      <c r="D589" s="164" t="s">
        <v>139</v>
      </c>
      <c r="E589" s="172" t="s">
        <v>1</v>
      </c>
      <c r="F589" s="173" t="s">
        <v>735</v>
      </c>
      <c r="H589" s="174">
        <v>2.02</v>
      </c>
      <c r="I589" s="175"/>
      <c r="L589" s="171"/>
      <c r="M589" s="176"/>
      <c r="N589" s="177"/>
      <c r="O589" s="177"/>
      <c r="P589" s="177"/>
      <c r="Q589" s="177"/>
      <c r="R589" s="177"/>
      <c r="S589" s="177"/>
      <c r="T589" s="178"/>
      <c r="AT589" s="172" t="s">
        <v>139</v>
      </c>
      <c r="AU589" s="172" t="s">
        <v>84</v>
      </c>
      <c r="AV589" s="14" t="s">
        <v>84</v>
      </c>
      <c r="AW589" s="14" t="s">
        <v>31</v>
      </c>
      <c r="AX589" s="14" t="s">
        <v>32</v>
      </c>
      <c r="AY589" s="172" t="s">
        <v>130</v>
      </c>
    </row>
    <row r="590" spans="1:65" s="2" customFormat="1" ht="24.2" customHeight="1">
      <c r="A590" s="33"/>
      <c r="B590" s="149"/>
      <c r="C590" s="195" t="s">
        <v>736</v>
      </c>
      <c r="D590" s="195" t="s">
        <v>268</v>
      </c>
      <c r="E590" s="196" t="s">
        <v>737</v>
      </c>
      <c r="F590" s="197" t="s">
        <v>2324</v>
      </c>
      <c r="G590" s="198" t="s">
        <v>211</v>
      </c>
      <c r="H590" s="199">
        <v>15.453</v>
      </c>
      <c r="I590" s="200"/>
      <c r="J590" s="201">
        <f>ROUND(I590*H590,2)</f>
        <v>0</v>
      </c>
      <c r="K590" s="197" t="s">
        <v>1</v>
      </c>
      <c r="L590" s="202"/>
      <c r="M590" s="203" t="s">
        <v>1</v>
      </c>
      <c r="N590" s="204" t="s">
        <v>41</v>
      </c>
      <c r="O590" s="59"/>
      <c r="P590" s="159">
        <f>O590*H590</f>
        <v>0</v>
      </c>
      <c r="Q590" s="159">
        <v>0.02416</v>
      </c>
      <c r="R590" s="159">
        <f>Q590*H590</f>
        <v>0.37334448</v>
      </c>
      <c r="S590" s="159">
        <v>0</v>
      </c>
      <c r="T590" s="160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161" t="s">
        <v>184</v>
      </c>
      <c r="AT590" s="161" t="s">
        <v>268</v>
      </c>
      <c r="AU590" s="161" t="s">
        <v>84</v>
      </c>
      <c r="AY590" s="18" t="s">
        <v>130</v>
      </c>
      <c r="BE590" s="162">
        <f>IF(N590="základní",J590,0)</f>
        <v>0</v>
      </c>
      <c r="BF590" s="162">
        <f>IF(N590="snížená",J590,0)</f>
        <v>0</v>
      </c>
      <c r="BG590" s="162">
        <f>IF(N590="zákl. přenesená",J590,0)</f>
        <v>0</v>
      </c>
      <c r="BH590" s="162">
        <f>IF(N590="sníž. přenesená",J590,0)</f>
        <v>0</v>
      </c>
      <c r="BI590" s="162">
        <f>IF(N590="nulová",J590,0)</f>
        <v>0</v>
      </c>
      <c r="BJ590" s="18" t="s">
        <v>32</v>
      </c>
      <c r="BK590" s="162">
        <f>ROUND(I590*H590,2)</f>
        <v>0</v>
      </c>
      <c r="BL590" s="18" t="s">
        <v>137</v>
      </c>
      <c r="BM590" s="161" t="s">
        <v>738</v>
      </c>
    </row>
    <row r="591" spans="2:51" s="14" customFormat="1" ht="12">
      <c r="B591" s="171"/>
      <c r="D591" s="164" t="s">
        <v>139</v>
      </c>
      <c r="E591" s="172" t="s">
        <v>1</v>
      </c>
      <c r="F591" s="173" t="s">
        <v>739</v>
      </c>
      <c r="H591" s="174">
        <v>15.453</v>
      </c>
      <c r="I591" s="175"/>
      <c r="L591" s="171"/>
      <c r="M591" s="176"/>
      <c r="N591" s="177"/>
      <c r="O591" s="177"/>
      <c r="P591" s="177"/>
      <c r="Q591" s="177"/>
      <c r="R591" s="177"/>
      <c r="S591" s="177"/>
      <c r="T591" s="178"/>
      <c r="AT591" s="172" t="s">
        <v>139</v>
      </c>
      <c r="AU591" s="172" t="s">
        <v>84</v>
      </c>
      <c r="AV591" s="14" t="s">
        <v>84</v>
      </c>
      <c r="AW591" s="14" t="s">
        <v>31</v>
      </c>
      <c r="AX591" s="14" t="s">
        <v>76</v>
      </c>
      <c r="AY591" s="172" t="s">
        <v>130</v>
      </c>
    </row>
    <row r="592" spans="2:51" s="15" customFormat="1" ht="12">
      <c r="B592" s="179"/>
      <c r="D592" s="164" t="s">
        <v>139</v>
      </c>
      <c r="E592" s="180" t="s">
        <v>1</v>
      </c>
      <c r="F592" s="181" t="s">
        <v>144</v>
      </c>
      <c r="H592" s="182">
        <v>15.453</v>
      </c>
      <c r="I592" s="183"/>
      <c r="L592" s="179"/>
      <c r="M592" s="184"/>
      <c r="N592" s="185"/>
      <c r="O592" s="185"/>
      <c r="P592" s="185"/>
      <c r="Q592" s="185"/>
      <c r="R592" s="185"/>
      <c r="S592" s="185"/>
      <c r="T592" s="186"/>
      <c r="AT592" s="180" t="s">
        <v>139</v>
      </c>
      <c r="AU592" s="180" t="s">
        <v>84</v>
      </c>
      <c r="AV592" s="15" t="s">
        <v>137</v>
      </c>
      <c r="AW592" s="15" t="s">
        <v>31</v>
      </c>
      <c r="AX592" s="15" t="s">
        <v>32</v>
      </c>
      <c r="AY592" s="180" t="s">
        <v>130</v>
      </c>
    </row>
    <row r="593" spans="1:65" s="2" customFormat="1" ht="16.5" customHeight="1">
      <c r="A593" s="33"/>
      <c r="B593" s="149"/>
      <c r="C593" s="150" t="s">
        <v>740</v>
      </c>
      <c r="D593" s="150" t="s">
        <v>132</v>
      </c>
      <c r="E593" s="151" t="s">
        <v>741</v>
      </c>
      <c r="F593" s="152" t="s">
        <v>742</v>
      </c>
      <c r="G593" s="153" t="s">
        <v>211</v>
      </c>
      <c r="H593" s="154">
        <v>2</v>
      </c>
      <c r="I593" s="155"/>
      <c r="J593" s="156">
        <f>ROUND(I593*H593,2)</f>
        <v>0</v>
      </c>
      <c r="K593" s="152" t="s">
        <v>136</v>
      </c>
      <c r="L593" s="34"/>
      <c r="M593" s="157" t="s">
        <v>1</v>
      </c>
      <c r="N593" s="158" t="s">
        <v>41</v>
      </c>
      <c r="O593" s="59"/>
      <c r="P593" s="159">
        <f>O593*H593</f>
        <v>0</v>
      </c>
      <c r="Q593" s="159">
        <v>0</v>
      </c>
      <c r="R593" s="159">
        <f>Q593*H593</f>
        <v>0</v>
      </c>
      <c r="S593" s="159">
        <v>0</v>
      </c>
      <c r="T593" s="160">
        <f>S593*H593</f>
        <v>0</v>
      </c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R593" s="161" t="s">
        <v>137</v>
      </c>
      <c r="AT593" s="161" t="s">
        <v>132</v>
      </c>
      <c r="AU593" s="161" t="s">
        <v>84</v>
      </c>
      <c r="AY593" s="18" t="s">
        <v>130</v>
      </c>
      <c r="BE593" s="162">
        <f>IF(N593="základní",J593,0)</f>
        <v>0</v>
      </c>
      <c r="BF593" s="162">
        <f>IF(N593="snížená",J593,0)</f>
        <v>0</v>
      </c>
      <c r="BG593" s="162">
        <f>IF(N593="zákl. přenesená",J593,0)</f>
        <v>0</v>
      </c>
      <c r="BH593" s="162">
        <f>IF(N593="sníž. přenesená",J593,0)</f>
        <v>0</v>
      </c>
      <c r="BI593" s="162">
        <f>IF(N593="nulová",J593,0)</f>
        <v>0</v>
      </c>
      <c r="BJ593" s="18" t="s">
        <v>32</v>
      </c>
      <c r="BK593" s="162">
        <f>ROUND(I593*H593,2)</f>
        <v>0</v>
      </c>
      <c r="BL593" s="18" t="s">
        <v>137</v>
      </c>
      <c r="BM593" s="161" t="s">
        <v>743</v>
      </c>
    </row>
    <row r="594" spans="2:51" s="14" customFormat="1" ht="12">
      <c r="B594" s="171"/>
      <c r="D594" s="164" t="s">
        <v>139</v>
      </c>
      <c r="E594" s="172" t="s">
        <v>1</v>
      </c>
      <c r="F594" s="173" t="s">
        <v>32</v>
      </c>
      <c r="H594" s="174">
        <v>1</v>
      </c>
      <c r="I594" s="175"/>
      <c r="L594" s="171"/>
      <c r="M594" s="176"/>
      <c r="N594" s="177"/>
      <c r="O594" s="177"/>
      <c r="P594" s="177"/>
      <c r="Q594" s="177"/>
      <c r="R594" s="177"/>
      <c r="S594" s="177"/>
      <c r="T594" s="178"/>
      <c r="AT594" s="172" t="s">
        <v>139</v>
      </c>
      <c r="AU594" s="172" t="s">
        <v>84</v>
      </c>
      <c r="AV594" s="14" t="s">
        <v>84</v>
      </c>
      <c r="AW594" s="14" t="s">
        <v>31</v>
      </c>
      <c r="AX594" s="14" t="s">
        <v>76</v>
      </c>
      <c r="AY594" s="172" t="s">
        <v>130</v>
      </c>
    </row>
    <row r="595" spans="2:51" s="14" customFormat="1" ht="12">
      <c r="B595" s="171"/>
      <c r="D595" s="164" t="s">
        <v>139</v>
      </c>
      <c r="E595" s="172" t="s">
        <v>1</v>
      </c>
      <c r="F595" s="173" t="s">
        <v>725</v>
      </c>
      <c r="H595" s="174">
        <v>1</v>
      </c>
      <c r="I595" s="175"/>
      <c r="L595" s="171"/>
      <c r="M595" s="176"/>
      <c r="N595" s="177"/>
      <c r="O595" s="177"/>
      <c r="P595" s="177"/>
      <c r="Q595" s="177"/>
      <c r="R595" s="177"/>
      <c r="S595" s="177"/>
      <c r="T595" s="178"/>
      <c r="AT595" s="172" t="s">
        <v>139</v>
      </c>
      <c r="AU595" s="172" t="s">
        <v>84</v>
      </c>
      <c r="AV595" s="14" t="s">
        <v>84</v>
      </c>
      <c r="AW595" s="14" t="s">
        <v>31</v>
      </c>
      <c r="AX595" s="14" t="s">
        <v>76</v>
      </c>
      <c r="AY595" s="172" t="s">
        <v>130</v>
      </c>
    </row>
    <row r="596" spans="2:51" s="15" customFormat="1" ht="12">
      <c r="B596" s="179"/>
      <c r="D596" s="164" t="s">
        <v>139</v>
      </c>
      <c r="E596" s="180" t="s">
        <v>1</v>
      </c>
      <c r="F596" s="181" t="s">
        <v>144</v>
      </c>
      <c r="H596" s="182">
        <v>2</v>
      </c>
      <c r="I596" s="183"/>
      <c r="L596" s="179"/>
      <c r="M596" s="184"/>
      <c r="N596" s="185"/>
      <c r="O596" s="185"/>
      <c r="P596" s="185"/>
      <c r="Q596" s="185"/>
      <c r="R596" s="185"/>
      <c r="S596" s="185"/>
      <c r="T596" s="186"/>
      <c r="AT596" s="180" t="s">
        <v>139</v>
      </c>
      <c r="AU596" s="180" t="s">
        <v>84</v>
      </c>
      <c r="AV596" s="15" t="s">
        <v>137</v>
      </c>
      <c r="AW596" s="15" t="s">
        <v>31</v>
      </c>
      <c r="AX596" s="15" t="s">
        <v>32</v>
      </c>
      <c r="AY596" s="180" t="s">
        <v>130</v>
      </c>
    </row>
    <row r="597" spans="1:65" s="2" customFormat="1" ht="16.5" customHeight="1">
      <c r="A597" s="33"/>
      <c r="B597" s="149"/>
      <c r="C597" s="150" t="s">
        <v>744</v>
      </c>
      <c r="D597" s="150" t="s">
        <v>132</v>
      </c>
      <c r="E597" s="151" t="s">
        <v>745</v>
      </c>
      <c r="F597" s="152" t="s">
        <v>746</v>
      </c>
      <c r="G597" s="153" t="s">
        <v>271</v>
      </c>
      <c r="H597" s="154">
        <v>2</v>
      </c>
      <c r="I597" s="155"/>
      <c r="J597" s="156">
        <f>ROUND(I597*H597,2)</f>
        <v>0</v>
      </c>
      <c r="K597" s="152" t="s">
        <v>1</v>
      </c>
      <c r="L597" s="34"/>
      <c r="M597" s="157" t="s">
        <v>1</v>
      </c>
      <c r="N597" s="158" t="s">
        <v>41</v>
      </c>
      <c r="O597" s="59"/>
      <c r="P597" s="159">
        <f>O597*H597</f>
        <v>0</v>
      </c>
      <c r="Q597" s="159">
        <v>0</v>
      </c>
      <c r="R597" s="159">
        <f>Q597*H597</f>
        <v>0</v>
      </c>
      <c r="S597" s="159">
        <v>0</v>
      </c>
      <c r="T597" s="160">
        <f>S597*H597</f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161" t="s">
        <v>137</v>
      </c>
      <c r="AT597" s="161" t="s">
        <v>132</v>
      </c>
      <c r="AU597" s="161" t="s">
        <v>84</v>
      </c>
      <c r="AY597" s="18" t="s">
        <v>130</v>
      </c>
      <c r="BE597" s="162">
        <f>IF(N597="základní",J597,0)</f>
        <v>0</v>
      </c>
      <c r="BF597" s="162">
        <f>IF(N597="snížená",J597,0)</f>
        <v>0</v>
      </c>
      <c r="BG597" s="162">
        <f>IF(N597="zákl. přenesená",J597,0)</f>
        <v>0</v>
      </c>
      <c r="BH597" s="162">
        <f>IF(N597="sníž. přenesená",J597,0)</f>
        <v>0</v>
      </c>
      <c r="BI597" s="162">
        <f>IF(N597="nulová",J597,0)</f>
        <v>0</v>
      </c>
      <c r="BJ597" s="18" t="s">
        <v>32</v>
      </c>
      <c r="BK597" s="162">
        <f>ROUND(I597*H597,2)</f>
        <v>0</v>
      </c>
      <c r="BL597" s="18" t="s">
        <v>137</v>
      </c>
      <c r="BM597" s="161" t="s">
        <v>747</v>
      </c>
    </row>
    <row r="598" spans="2:51" s="14" customFormat="1" ht="12">
      <c r="B598" s="171"/>
      <c r="D598" s="164" t="s">
        <v>139</v>
      </c>
      <c r="E598" s="172" t="s">
        <v>1</v>
      </c>
      <c r="F598" s="173" t="s">
        <v>84</v>
      </c>
      <c r="H598" s="174">
        <v>2</v>
      </c>
      <c r="I598" s="175"/>
      <c r="L598" s="171"/>
      <c r="M598" s="176"/>
      <c r="N598" s="177"/>
      <c r="O598" s="177"/>
      <c r="P598" s="177"/>
      <c r="Q598" s="177"/>
      <c r="R598" s="177"/>
      <c r="S598" s="177"/>
      <c r="T598" s="178"/>
      <c r="AT598" s="172" t="s">
        <v>139</v>
      </c>
      <c r="AU598" s="172" t="s">
        <v>84</v>
      </c>
      <c r="AV598" s="14" t="s">
        <v>84</v>
      </c>
      <c r="AW598" s="14" t="s">
        <v>31</v>
      </c>
      <c r="AX598" s="14" t="s">
        <v>32</v>
      </c>
      <c r="AY598" s="172" t="s">
        <v>130</v>
      </c>
    </row>
    <row r="599" spans="1:65" s="2" customFormat="1" ht="24.2" customHeight="1">
      <c r="A599" s="33"/>
      <c r="B599" s="149"/>
      <c r="C599" s="195" t="s">
        <v>748</v>
      </c>
      <c r="D599" s="195" t="s">
        <v>268</v>
      </c>
      <c r="E599" s="196" t="s">
        <v>749</v>
      </c>
      <c r="F599" s="197" t="s">
        <v>2325</v>
      </c>
      <c r="G599" s="198" t="s">
        <v>211</v>
      </c>
      <c r="H599" s="199">
        <v>1.01</v>
      </c>
      <c r="I599" s="200"/>
      <c r="J599" s="201">
        <f>ROUND(I599*H599,2)</f>
        <v>0</v>
      </c>
      <c r="K599" s="197" t="s">
        <v>1</v>
      </c>
      <c r="L599" s="202"/>
      <c r="M599" s="203" t="s">
        <v>1</v>
      </c>
      <c r="N599" s="204" t="s">
        <v>41</v>
      </c>
      <c r="O599" s="59"/>
      <c r="P599" s="159">
        <f>O599*H599</f>
        <v>0</v>
      </c>
      <c r="Q599" s="159">
        <v>0.03387</v>
      </c>
      <c r="R599" s="159">
        <f>Q599*H599</f>
        <v>0.034208699999999995</v>
      </c>
      <c r="S599" s="159">
        <v>0</v>
      </c>
      <c r="T599" s="160">
        <f>S599*H599</f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161" t="s">
        <v>184</v>
      </c>
      <c r="AT599" s="161" t="s">
        <v>268</v>
      </c>
      <c r="AU599" s="161" t="s">
        <v>84</v>
      </c>
      <c r="AY599" s="18" t="s">
        <v>130</v>
      </c>
      <c r="BE599" s="162">
        <f>IF(N599="základní",J599,0)</f>
        <v>0</v>
      </c>
      <c r="BF599" s="162">
        <f>IF(N599="snížená",J599,0)</f>
        <v>0</v>
      </c>
      <c r="BG599" s="162">
        <f>IF(N599="zákl. přenesená",J599,0)</f>
        <v>0</v>
      </c>
      <c r="BH599" s="162">
        <f>IF(N599="sníž. přenesená",J599,0)</f>
        <v>0</v>
      </c>
      <c r="BI599" s="162">
        <f>IF(N599="nulová",J599,0)</f>
        <v>0</v>
      </c>
      <c r="BJ599" s="18" t="s">
        <v>32</v>
      </c>
      <c r="BK599" s="162">
        <f>ROUND(I599*H599,2)</f>
        <v>0</v>
      </c>
      <c r="BL599" s="18" t="s">
        <v>137</v>
      </c>
      <c r="BM599" s="161" t="s">
        <v>750</v>
      </c>
    </row>
    <row r="600" spans="2:51" s="14" customFormat="1" ht="12">
      <c r="B600" s="171"/>
      <c r="D600" s="164" t="s">
        <v>139</v>
      </c>
      <c r="E600" s="172" t="s">
        <v>1</v>
      </c>
      <c r="F600" s="173" t="s">
        <v>716</v>
      </c>
      <c r="H600" s="174">
        <v>1.01</v>
      </c>
      <c r="I600" s="175"/>
      <c r="L600" s="171"/>
      <c r="M600" s="176"/>
      <c r="N600" s="177"/>
      <c r="O600" s="177"/>
      <c r="P600" s="177"/>
      <c r="Q600" s="177"/>
      <c r="R600" s="177"/>
      <c r="S600" s="177"/>
      <c r="T600" s="178"/>
      <c r="AT600" s="172" t="s">
        <v>139</v>
      </c>
      <c r="AU600" s="172" t="s">
        <v>84</v>
      </c>
      <c r="AV600" s="14" t="s">
        <v>84</v>
      </c>
      <c r="AW600" s="14" t="s">
        <v>31</v>
      </c>
      <c r="AX600" s="14" t="s">
        <v>76</v>
      </c>
      <c r="AY600" s="172" t="s">
        <v>130</v>
      </c>
    </row>
    <row r="601" spans="2:51" s="15" customFormat="1" ht="12">
      <c r="B601" s="179"/>
      <c r="D601" s="164" t="s">
        <v>139</v>
      </c>
      <c r="E601" s="180" t="s">
        <v>1</v>
      </c>
      <c r="F601" s="181" t="s">
        <v>144</v>
      </c>
      <c r="H601" s="182">
        <v>1.01</v>
      </c>
      <c r="I601" s="183"/>
      <c r="L601" s="179"/>
      <c r="M601" s="184"/>
      <c r="N601" s="185"/>
      <c r="O601" s="185"/>
      <c r="P601" s="185"/>
      <c r="Q601" s="185"/>
      <c r="R601" s="185"/>
      <c r="S601" s="185"/>
      <c r="T601" s="186"/>
      <c r="AT601" s="180" t="s">
        <v>139</v>
      </c>
      <c r="AU601" s="180" t="s">
        <v>84</v>
      </c>
      <c r="AV601" s="15" t="s">
        <v>137</v>
      </c>
      <c r="AW601" s="15" t="s">
        <v>31</v>
      </c>
      <c r="AX601" s="15" t="s">
        <v>32</v>
      </c>
      <c r="AY601" s="180" t="s">
        <v>130</v>
      </c>
    </row>
    <row r="602" spans="1:65" s="2" customFormat="1" ht="16.5" customHeight="1">
      <c r="A602" s="33"/>
      <c r="B602" s="149"/>
      <c r="C602" s="195" t="s">
        <v>751</v>
      </c>
      <c r="D602" s="195" t="s">
        <v>268</v>
      </c>
      <c r="E602" s="196" t="s">
        <v>752</v>
      </c>
      <c r="F602" s="197" t="s">
        <v>753</v>
      </c>
      <c r="G602" s="198" t="s">
        <v>271</v>
      </c>
      <c r="H602" s="199">
        <v>2.02</v>
      </c>
      <c r="I602" s="200"/>
      <c r="J602" s="201">
        <f>ROUND(I602*H602,2)</f>
        <v>0</v>
      </c>
      <c r="K602" s="197" t="s">
        <v>1</v>
      </c>
      <c r="L602" s="202"/>
      <c r="M602" s="203" t="s">
        <v>1</v>
      </c>
      <c r="N602" s="204" t="s">
        <v>41</v>
      </c>
      <c r="O602" s="59"/>
      <c r="P602" s="159">
        <f>O602*H602</f>
        <v>0</v>
      </c>
      <c r="Q602" s="159">
        <v>0.0078</v>
      </c>
      <c r="R602" s="159">
        <f>Q602*H602</f>
        <v>0.015756</v>
      </c>
      <c r="S602" s="159">
        <v>0</v>
      </c>
      <c r="T602" s="160">
        <f>S602*H602</f>
        <v>0</v>
      </c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R602" s="161" t="s">
        <v>184</v>
      </c>
      <c r="AT602" s="161" t="s">
        <v>268</v>
      </c>
      <c r="AU602" s="161" t="s">
        <v>84</v>
      </c>
      <c r="AY602" s="18" t="s">
        <v>130</v>
      </c>
      <c r="BE602" s="162">
        <f>IF(N602="základní",J602,0)</f>
        <v>0</v>
      </c>
      <c r="BF602" s="162">
        <f>IF(N602="snížená",J602,0)</f>
        <v>0</v>
      </c>
      <c r="BG602" s="162">
        <f>IF(N602="zákl. přenesená",J602,0)</f>
        <v>0</v>
      </c>
      <c r="BH602" s="162">
        <f>IF(N602="sníž. přenesená",J602,0)</f>
        <v>0</v>
      </c>
      <c r="BI602" s="162">
        <f>IF(N602="nulová",J602,0)</f>
        <v>0</v>
      </c>
      <c r="BJ602" s="18" t="s">
        <v>32</v>
      </c>
      <c r="BK602" s="162">
        <f>ROUND(I602*H602,2)</f>
        <v>0</v>
      </c>
      <c r="BL602" s="18" t="s">
        <v>137</v>
      </c>
      <c r="BM602" s="161" t="s">
        <v>754</v>
      </c>
    </row>
    <row r="603" spans="2:51" s="14" customFormat="1" ht="12">
      <c r="B603" s="171"/>
      <c r="D603" s="164" t="s">
        <v>139</v>
      </c>
      <c r="E603" s="172" t="s">
        <v>1</v>
      </c>
      <c r="F603" s="173" t="s">
        <v>735</v>
      </c>
      <c r="H603" s="174">
        <v>2.02</v>
      </c>
      <c r="I603" s="175"/>
      <c r="L603" s="171"/>
      <c r="M603" s="176"/>
      <c r="N603" s="177"/>
      <c r="O603" s="177"/>
      <c r="P603" s="177"/>
      <c r="Q603" s="177"/>
      <c r="R603" s="177"/>
      <c r="S603" s="177"/>
      <c r="T603" s="178"/>
      <c r="AT603" s="172" t="s">
        <v>139</v>
      </c>
      <c r="AU603" s="172" t="s">
        <v>84</v>
      </c>
      <c r="AV603" s="14" t="s">
        <v>84</v>
      </c>
      <c r="AW603" s="14" t="s">
        <v>31</v>
      </c>
      <c r="AX603" s="14" t="s">
        <v>76</v>
      </c>
      <c r="AY603" s="172" t="s">
        <v>130</v>
      </c>
    </row>
    <row r="604" spans="2:51" s="15" customFormat="1" ht="12">
      <c r="B604" s="179"/>
      <c r="D604" s="164" t="s">
        <v>139</v>
      </c>
      <c r="E604" s="180" t="s">
        <v>1</v>
      </c>
      <c r="F604" s="181" t="s">
        <v>144</v>
      </c>
      <c r="H604" s="182">
        <v>2.02</v>
      </c>
      <c r="I604" s="183"/>
      <c r="L604" s="179"/>
      <c r="M604" s="184"/>
      <c r="N604" s="185"/>
      <c r="O604" s="185"/>
      <c r="P604" s="185"/>
      <c r="Q604" s="185"/>
      <c r="R604" s="185"/>
      <c r="S604" s="185"/>
      <c r="T604" s="186"/>
      <c r="AT604" s="180" t="s">
        <v>139</v>
      </c>
      <c r="AU604" s="180" t="s">
        <v>84</v>
      </c>
      <c r="AV604" s="15" t="s">
        <v>137</v>
      </c>
      <c r="AW604" s="15" t="s">
        <v>31</v>
      </c>
      <c r="AX604" s="15" t="s">
        <v>32</v>
      </c>
      <c r="AY604" s="180" t="s">
        <v>130</v>
      </c>
    </row>
    <row r="605" spans="1:65" s="2" customFormat="1" ht="16.5" customHeight="1">
      <c r="A605" s="33"/>
      <c r="B605" s="149"/>
      <c r="C605" s="150" t="s">
        <v>755</v>
      </c>
      <c r="D605" s="150" t="s">
        <v>132</v>
      </c>
      <c r="E605" s="151" t="s">
        <v>756</v>
      </c>
      <c r="F605" s="152" t="s">
        <v>757</v>
      </c>
      <c r="G605" s="153" t="s">
        <v>211</v>
      </c>
      <c r="H605" s="154">
        <v>839.47</v>
      </c>
      <c r="I605" s="155"/>
      <c r="J605" s="156">
        <f>ROUND(I605*H605,2)</f>
        <v>0</v>
      </c>
      <c r="K605" s="152" t="s">
        <v>136</v>
      </c>
      <c r="L605" s="34"/>
      <c r="M605" s="157" t="s">
        <v>1</v>
      </c>
      <c r="N605" s="158" t="s">
        <v>41</v>
      </c>
      <c r="O605" s="59"/>
      <c r="P605" s="159">
        <f>O605*H605</f>
        <v>0</v>
      </c>
      <c r="Q605" s="159">
        <v>0</v>
      </c>
      <c r="R605" s="159">
        <f>Q605*H605</f>
        <v>0</v>
      </c>
      <c r="S605" s="159">
        <v>0</v>
      </c>
      <c r="T605" s="160">
        <f>S605*H605</f>
        <v>0</v>
      </c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R605" s="161" t="s">
        <v>137</v>
      </c>
      <c r="AT605" s="161" t="s">
        <v>132</v>
      </c>
      <c r="AU605" s="161" t="s">
        <v>84</v>
      </c>
      <c r="AY605" s="18" t="s">
        <v>130</v>
      </c>
      <c r="BE605" s="162">
        <f>IF(N605="základní",J605,0)</f>
        <v>0</v>
      </c>
      <c r="BF605" s="162">
        <f>IF(N605="snížená",J605,0)</f>
        <v>0</v>
      </c>
      <c r="BG605" s="162">
        <f>IF(N605="zákl. přenesená",J605,0)</f>
        <v>0</v>
      </c>
      <c r="BH605" s="162">
        <f>IF(N605="sníž. přenesená",J605,0)</f>
        <v>0</v>
      </c>
      <c r="BI605" s="162">
        <f>IF(N605="nulová",J605,0)</f>
        <v>0</v>
      </c>
      <c r="BJ605" s="18" t="s">
        <v>32</v>
      </c>
      <c r="BK605" s="162">
        <f>ROUND(I605*H605,2)</f>
        <v>0</v>
      </c>
      <c r="BL605" s="18" t="s">
        <v>137</v>
      </c>
      <c r="BM605" s="161" t="s">
        <v>758</v>
      </c>
    </row>
    <row r="606" spans="2:51" s="14" customFormat="1" ht="12">
      <c r="B606" s="171"/>
      <c r="D606" s="164" t="s">
        <v>139</v>
      </c>
      <c r="E606" s="172" t="s">
        <v>1</v>
      </c>
      <c r="F606" s="173" t="s">
        <v>759</v>
      </c>
      <c r="H606" s="174">
        <v>11.5</v>
      </c>
      <c r="I606" s="175"/>
      <c r="L606" s="171"/>
      <c r="M606" s="176"/>
      <c r="N606" s="177"/>
      <c r="O606" s="177"/>
      <c r="P606" s="177"/>
      <c r="Q606" s="177"/>
      <c r="R606" s="177"/>
      <c r="S606" s="177"/>
      <c r="T606" s="178"/>
      <c r="AT606" s="172" t="s">
        <v>139</v>
      </c>
      <c r="AU606" s="172" t="s">
        <v>84</v>
      </c>
      <c r="AV606" s="14" t="s">
        <v>84</v>
      </c>
      <c r="AW606" s="14" t="s">
        <v>31</v>
      </c>
      <c r="AX606" s="14" t="s">
        <v>76</v>
      </c>
      <c r="AY606" s="172" t="s">
        <v>130</v>
      </c>
    </row>
    <row r="607" spans="2:51" s="14" customFormat="1" ht="12">
      <c r="B607" s="171"/>
      <c r="D607" s="164" t="s">
        <v>139</v>
      </c>
      <c r="E607" s="172" t="s">
        <v>1</v>
      </c>
      <c r="F607" s="173" t="s">
        <v>760</v>
      </c>
      <c r="H607" s="174">
        <v>0.32</v>
      </c>
      <c r="I607" s="175"/>
      <c r="L607" s="171"/>
      <c r="M607" s="176"/>
      <c r="N607" s="177"/>
      <c r="O607" s="177"/>
      <c r="P607" s="177"/>
      <c r="Q607" s="177"/>
      <c r="R607" s="177"/>
      <c r="S607" s="177"/>
      <c r="T607" s="178"/>
      <c r="AT607" s="172" t="s">
        <v>139</v>
      </c>
      <c r="AU607" s="172" t="s">
        <v>84</v>
      </c>
      <c r="AV607" s="14" t="s">
        <v>84</v>
      </c>
      <c r="AW607" s="14" t="s">
        <v>31</v>
      </c>
      <c r="AX607" s="14" t="s">
        <v>76</v>
      </c>
      <c r="AY607" s="172" t="s">
        <v>130</v>
      </c>
    </row>
    <row r="608" spans="2:51" s="14" customFormat="1" ht="12">
      <c r="B608" s="171"/>
      <c r="D608" s="164" t="s">
        <v>139</v>
      </c>
      <c r="E608" s="172" t="s">
        <v>1</v>
      </c>
      <c r="F608" s="173" t="s">
        <v>761</v>
      </c>
      <c r="H608" s="174">
        <v>1.44</v>
      </c>
      <c r="I608" s="175"/>
      <c r="L608" s="171"/>
      <c r="M608" s="176"/>
      <c r="N608" s="177"/>
      <c r="O608" s="177"/>
      <c r="P608" s="177"/>
      <c r="Q608" s="177"/>
      <c r="R608" s="177"/>
      <c r="S608" s="177"/>
      <c r="T608" s="178"/>
      <c r="AT608" s="172" t="s">
        <v>139</v>
      </c>
      <c r="AU608" s="172" t="s">
        <v>84</v>
      </c>
      <c r="AV608" s="14" t="s">
        <v>84</v>
      </c>
      <c r="AW608" s="14" t="s">
        <v>31</v>
      </c>
      <c r="AX608" s="14" t="s">
        <v>76</v>
      </c>
      <c r="AY608" s="172" t="s">
        <v>130</v>
      </c>
    </row>
    <row r="609" spans="2:51" s="14" customFormat="1" ht="12">
      <c r="B609" s="171"/>
      <c r="D609" s="164" t="s">
        <v>139</v>
      </c>
      <c r="E609" s="172" t="s">
        <v>1</v>
      </c>
      <c r="F609" s="173" t="s">
        <v>762</v>
      </c>
      <c r="H609" s="174">
        <v>3.08</v>
      </c>
      <c r="I609" s="175"/>
      <c r="L609" s="171"/>
      <c r="M609" s="176"/>
      <c r="N609" s="177"/>
      <c r="O609" s="177"/>
      <c r="P609" s="177"/>
      <c r="Q609" s="177"/>
      <c r="R609" s="177"/>
      <c r="S609" s="177"/>
      <c r="T609" s="178"/>
      <c r="AT609" s="172" t="s">
        <v>139</v>
      </c>
      <c r="AU609" s="172" t="s">
        <v>84</v>
      </c>
      <c r="AV609" s="14" t="s">
        <v>84</v>
      </c>
      <c r="AW609" s="14" t="s">
        <v>31</v>
      </c>
      <c r="AX609" s="14" t="s">
        <v>76</v>
      </c>
      <c r="AY609" s="172" t="s">
        <v>130</v>
      </c>
    </row>
    <row r="610" spans="2:51" s="14" customFormat="1" ht="12">
      <c r="B610" s="171"/>
      <c r="D610" s="164" t="s">
        <v>139</v>
      </c>
      <c r="E610" s="172" t="s">
        <v>1</v>
      </c>
      <c r="F610" s="173" t="s">
        <v>763</v>
      </c>
      <c r="H610" s="174">
        <v>1.75</v>
      </c>
      <c r="I610" s="175"/>
      <c r="L610" s="171"/>
      <c r="M610" s="176"/>
      <c r="N610" s="177"/>
      <c r="O610" s="177"/>
      <c r="P610" s="177"/>
      <c r="Q610" s="177"/>
      <c r="R610" s="177"/>
      <c r="S610" s="177"/>
      <c r="T610" s="178"/>
      <c r="AT610" s="172" t="s">
        <v>139</v>
      </c>
      <c r="AU610" s="172" t="s">
        <v>84</v>
      </c>
      <c r="AV610" s="14" t="s">
        <v>84</v>
      </c>
      <c r="AW610" s="14" t="s">
        <v>31</v>
      </c>
      <c r="AX610" s="14" t="s">
        <v>76</v>
      </c>
      <c r="AY610" s="172" t="s">
        <v>130</v>
      </c>
    </row>
    <row r="611" spans="2:51" s="14" customFormat="1" ht="12">
      <c r="B611" s="171"/>
      <c r="D611" s="164" t="s">
        <v>139</v>
      </c>
      <c r="E611" s="172" t="s">
        <v>1</v>
      </c>
      <c r="F611" s="173" t="s">
        <v>764</v>
      </c>
      <c r="H611" s="174">
        <v>1.78</v>
      </c>
      <c r="I611" s="175"/>
      <c r="L611" s="171"/>
      <c r="M611" s="176"/>
      <c r="N611" s="177"/>
      <c r="O611" s="177"/>
      <c r="P611" s="177"/>
      <c r="Q611" s="177"/>
      <c r="R611" s="177"/>
      <c r="S611" s="177"/>
      <c r="T611" s="178"/>
      <c r="AT611" s="172" t="s">
        <v>139</v>
      </c>
      <c r="AU611" s="172" t="s">
        <v>84</v>
      </c>
      <c r="AV611" s="14" t="s">
        <v>84</v>
      </c>
      <c r="AW611" s="14" t="s">
        <v>31</v>
      </c>
      <c r="AX611" s="14" t="s">
        <v>76</v>
      </c>
      <c r="AY611" s="172" t="s">
        <v>130</v>
      </c>
    </row>
    <row r="612" spans="2:51" s="14" customFormat="1" ht="12">
      <c r="B612" s="171"/>
      <c r="D612" s="164" t="s">
        <v>139</v>
      </c>
      <c r="E612" s="172" t="s">
        <v>1</v>
      </c>
      <c r="F612" s="173" t="s">
        <v>765</v>
      </c>
      <c r="H612" s="174">
        <v>1.81</v>
      </c>
      <c r="I612" s="175"/>
      <c r="L612" s="171"/>
      <c r="M612" s="176"/>
      <c r="N612" s="177"/>
      <c r="O612" s="177"/>
      <c r="P612" s="177"/>
      <c r="Q612" s="177"/>
      <c r="R612" s="177"/>
      <c r="S612" s="177"/>
      <c r="T612" s="178"/>
      <c r="AT612" s="172" t="s">
        <v>139</v>
      </c>
      <c r="AU612" s="172" t="s">
        <v>84</v>
      </c>
      <c r="AV612" s="14" t="s">
        <v>84</v>
      </c>
      <c r="AW612" s="14" t="s">
        <v>31</v>
      </c>
      <c r="AX612" s="14" t="s">
        <v>76</v>
      </c>
      <c r="AY612" s="172" t="s">
        <v>130</v>
      </c>
    </row>
    <row r="613" spans="2:51" s="14" customFormat="1" ht="12">
      <c r="B613" s="171"/>
      <c r="D613" s="164" t="s">
        <v>139</v>
      </c>
      <c r="E613" s="172" t="s">
        <v>1</v>
      </c>
      <c r="F613" s="173" t="s">
        <v>766</v>
      </c>
      <c r="H613" s="174">
        <v>2.49</v>
      </c>
      <c r="I613" s="175"/>
      <c r="L613" s="171"/>
      <c r="M613" s="176"/>
      <c r="N613" s="177"/>
      <c r="O613" s="177"/>
      <c r="P613" s="177"/>
      <c r="Q613" s="177"/>
      <c r="R613" s="177"/>
      <c r="S613" s="177"/>
      <c r="T613" s="178"/>
      <c r="AT613" s="172" t="s">
        <v>139</v>
      </c>
      <c r="AU613" s="172" t="s">
        <v>84</v>
      </c>
      <c r="AV613" s="14" t="s">
        <v>84</v>
      </c>
      <c r="AW613" s="14" t="s">
        <v>31</v>
      </c>
      <c r="AX613" s="14" t="s">
        <v>76</v>
      </c>
      <c r="AY613" s="172" t="s">
        <v>130</v>
      </c>
    </row>
    <row r="614" spans="2:51" s="14" customFormat="1" ht="12">
      <c r="B614" s="171"/>
      <c r="D614" s="164" t="s">
        <v>139</v>
      </c>
      <c r="E614" s="172" t="s">
        <v>1</v>
      </c>
      <c r="F614" s="173" t="s">
        <v>767</v>
      </c>
      <c r="H614" s="174">
        <v>815.3</v>
      </c>
      <c r="I614" s="175"/>
      <c r="L614" s="171"/>
      <c r="M614" s="176"/>
      <c r="N614" s="177"/>
      <c r="O614" s="177"/>
      <c r="P614" s="177"/>
      <c r="Q614" s="177"/>
      <c r="R614" s="177"/>
      <c r="S614" s="177"/>
      <c r="T614" s="178"/>
      <c r="AT614" s="172" t="s">
        <v>139</v>
      </c>
      <c r="AU614" s="172" t="s">
        <v>84</v>
      </c>
      <c r="AV614" s="14" t="s">
        <v>84</v>
      </c>
      <c r="AW614" s="14" t="s">
        <v>31</v>
      </c>
      <c r="AX614" s="14" t="s">
        <v>76</v>
      </c>
      <c r="AY614" s="172" t="s">
        <v>130</v>
      </c>
    </row>
    <row r="615" spans="2:51" s="15" customFormat="1" ht="12">
      <c r="B615" s="179"/>
      <c r="D615" s="164" t="s">
        <v>139</v>
      </c>
      <c r="E615" s="180" t="s">
        <v>1</v>
      </c>
      <c r="F615" s="181" t="s">
        <v>144</v>
      </c>
      <c r="H615" s="182">
        <v>839.47</v>
      </c>
      <c r="I615" s="183"/>
      <c r="L615" s="179"/>
      <c r="M615" s="184"/>
      <c r="N615" s="185"/>
      <c r="O615" s="185"/>
      <c r="P615" s="185"/>
      <c r="Q615" s="185"/>
      <c r="R615" s="185"/>
      <c r="S615" s="185"/>
      <c r="T615" s="186"/>
      <c r="AT615" s="180" t="s">
        <v>139</v>
      </c>
      <c r="AU615" s="180" t="s">
        <v>84</v>
      </c>
      <c r="AV615" s="15" t="s">
        <v>137</v>
      </c>
      <c r="AW615" s="15" t="s">
        <v>31</v>
      </c>
      <c r="AX615" s="15" t="s">
        <v>32</v>
      </c>
      <c r="AY615" s="180" t="s">
        <v>130</v>
      </c>
    </row>
    <row r="616" spans="1:65" s="2" customFormat="1" ht="16.5" customHeight="1">
      <c r="A616" s="33"/>
      <c r="B616" s="149"/>
      <c r="C616" s="150" t="s">
        <v>768</v>
      </c>
      <c r="D616" s="150" t="s">
        <v>132</v>
      </c>
      <c r="E616" s="151" t="s">
        <v>769</v>
      </c>
      <c r="F616" s="152" t="s">
        <v>770</v>
      </c>
      <c r="G616" s="153" t="s">
        <v>271</v>
      </c>
      <c r="H616" s="154">
        <v>31</v>
      </c>
      <c r="I616" s="155"/>
      <c r="J616" s="156">
        <f>ROUND(I616*H616,2)</f>
        <v>0</v>
      </c>
      <c r="K616" s="152" t="s">
        <v>1</v>
      </c>
      <c r="L616" s="34"/>
      <c r="M616" s="157" t="s">
        <v>1</v>
      </c>
      <c r="N616" s="158" t="s">
        <v>41</v>
      </c>
      <c r="O616" s="59"/>
      <c r="P616" s="159">
        <f>O616*H616</f>
        <v>0</v>
      </c>
      <c r="Q616" s="159">
        <v>0</v>
      </c>
      <c r="R616" s="159">
        <f>Q616*H616</f>
        <v>0</v>
      </c>
      <c r="S616" s="159">
        <v>0</v>
      </c>
      <c r="T616" s="160">
        <f>S616*H616</f>
        <v>0</v>
      </c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R616" s="161" t="s">
        <v>137</v>
      </c>
      <c r="AT616" s="161" t="s">
        <v>132</v>
      </c>
      <c r="AU616" s="161" t="s">
        <v>84</v>
      </c>
      <c r="AY616" s="18" t="s">
        <v>130</v>
      </c>
      <c r="BE616" s="162">
        <f>IF(N616="základní",J616,0)</f>
        <v>0</v>
      </c>
      <c r="BF616" s="162">
        <f>IF(N616="snížená",J616,0)</f>
        <v>0</v>
      </c>
      <c r="BG616" s="162">
        <f>IF(N616="zákl. přenesená",J616,0)</f>
        <v>0</v>
      </c>
      <c r="BH616" s="162">
        <f>IF(N616="sníž. přenesená",J616,0)</f>
        <v>0</v>
      </c>
      <c r="BI616" s="162">
        <f>IF(N616="nulová",J616,0)</f>
        <v>0</v>
      </c>
      <c r="BJ616" s="18" t="s">
        <v>32</v>
      </c>
      <c r="BK616" s="162">
        <f>ROUND(I616*H616,2)</f>
        <v>0</v>
      </c>
      <c r="BL616" s="18" t="s">
        <v>137</v>
      </c>
      <c r="BM616" s="161" t="s">
        <v>771</v>
      </c>
    </row>
    <row r="617" spans="2:51" s="14" customFormat="1" ht="12">
      <c r="B617" s="171"/>
      <c r="D617" s="164" t="s">
        <v>139</v>
      </c>
      <c r="E617" s="172" t="s">
        <v>1</v>
      </c>
      <c r="F617" s="173" t="s">
        <v>772</v>
      </c>
      <c r="H617" s="174">
        <v>31</v>
      </c>
      <c r="I617" s="175"/>
      <c r="L617" s="171"/>
      <c r="M617" s="176"/>
      <c r="N617" s="177"/>
      <c r="O617" s="177"/>
      <c r="P617" s="177"/>
      <c r="Q617" s="177"/>
      <c r="R617" s="177"/>
      <c r="S617" s="177"/>
      <c r="T617" s="178"/>
      <c r="AT617" s="172" t="s">
        <v>139</v>
      </c>
      <c r="AU617" s="172" t="s">
        <v>84</v>
      </c>
      <c r="AV617" s="14" t="s">
        <v>84</v>
      </c>
      <c r="AW617" s="14" t="s">
        <v>31</v>
      </c>
      <c r="AX617" s="14" t="s">
        <v>76</v>
      </c>
      <c r="AY617" s="172" t="s">
        <v>130</v>
      </c>
    </row>
    <row r="618" spans="2:51" s="15" customFormat="1" ht="12">
      <c r="B618" s="179"/>
      <c r="D618" s="164" t="s">
        <v>139</v>
      </c>
      <c r="E618" s="180" t="s">
        <v>1</v>
      </c>
      <c r="F618" s="181" t="s">
        <v>144</v>
      </c>
      <c r="H618" s="182">
        <v>31</v>
      </c>
      <c r="I618" s="183"/>
      <c r="L618" s="179"/>
      <c r="M618" s="184"/>
      <c r="N618" s="185"/>
      <c r="O618" s="185"/>
      <c r="P618" s="185"/>
      <c r="Q618" s="185"/>
      <c r="R618" s="185"/>
      <c r="S618" s="185"/>
      <c r="T618" s="186"/>
      <c r="AT618" s="180" t="s">
        <v>139</v>
      </c>
      <c r="AU618" s="180" t="s">
        <v>84</v>
      </c>
      <c r="AV618" s="15" t="s">
        <v>137</v>
      </c>
      <c r="AW618" s="15" t="s">
        <v>31</v>
      </c>
      <c r="AX618" s="15" t="s">
        <v>32</v>
      </c>
      <c r="AY618" s="180" t="s">
        <v>130</v>
      </c>
    </row>
    <row r="619" spans="1:65" s="2" customFormat="1" ht="16.5" customHeight="1">
      <c r="A619" s="33"/>
      <c r="B619" s="149"/>
      <c r="C619" s="195" t="s">
        <v>773</v>
      </c>
      <c r="D619" s="195" t="s">
        <v>268</v>
      </c>
      <c r="E619" s="196" t="s">
        <v>774</v>
      </c>
      <c r="F619" s="197" t="s">
        <v>775</v>
      </c>
      <c r="G619" s="198" t="s">
        <v>271</v>
      </c>
      <c r="H619" s="199">
        <v>1.01</v>
      </c>
      <c r="I619" s="200"/>
      <c r="J619" s="201">
        <f>ROUND(I619*H619,2)</f>
        <v>0</v>
      </c>
      <c r="K619" s="197" t="s">
        <v>1</v>
      </c>
      <c r="L619" s="202"/>
      <c r="M619" s="203" t="s">
        <v>1</v>
      </c>
      <c r="N619" s="204" t="s">
        <v>41</v>
      </c>
      <c r="O619" s="59"/>
      <c r="P619" s="159">
        <f>O619*H619</f>
        <v>0</v>
      </c>
      <c r="Q619" s="159">
        <v>0.0179</v>
      </c>
      <c r="R619" s="159">
        <f>Q619*H619</f>
        <v>0.018078999999999998</v>
      </c>
      <c r="S619" s="159">
        <v>0</v>
      </c>
      <c r="T619" s="160">
        <f>S619*H619</f>
        <v>0</v>
      </c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R619" s="161" t="s">
        <v>184</v>
      </c>
      <c r="AT619" s="161" t="s">
        <v>268</v>
      </c>
      <c r="AU619" s="161" t="s">
        <v>84</v>
      </c>
      <c r="AY619" s="18" t="s">
        <v>130</v>
      </c>
      <c r="BE619" s="162">
        <f>IF(N619="základní",J619,0)</f>
        <v>0</v>
      </c>
      <c r="BF619" s="162">
        <f>IF(N619="snížená",J619,0)</f>
        <v>0</v>
      </c>
      <c r="BG619" s="162">
        <f>IF(N619="zákl. přenesená",J619,0)</f>
        <v>0</v>
      </c>
      <c r="BH619" s="162">
        <f>IF(N619="sníž. přenesená",J619,0)</f>
        <v>0</v>
      </c>
      <c r="BI619" s="162">
        <f>IF(N619="nulová",J619,0)</f>
        <v>0</v>
      </c>
      <c r="BJ619" s="18" t="s">
        <v>32</v>
      </c>
      <c r="BK619" s="162">
        <f>ROUND(I619*H619,2)</f>
        <v>0</v>
      </c>
      <c r="BL619" s="18" t="s">
        <v>137</v>
      </c>
      <c r="BM619" s="161" t="s">
        <v>776</v>
      </c>
    </row>
    <row r="620" spans="2:51" s="14" customFormat="1" ht="12">
      <c r="B620" s="171"/>
      <c r="D620" s="164" t="s">
        <v>139</v>
      </c>
      <c r="E620" s="172" t="s">
        <v>1</v>
      </c>
      <c r="F620" s="173" t="s">
        <v>716</v>
      </c>
      <c r="H620" s="174">
        <v>1.01</v>
      </c>
      <c r="I620" s="175"/>
      <c r="L620" s="171"/>
      <c r="M620" s="176"/>
      <c r="N620" s="177"/>
      <c r="O620" s="177"/>
      <c r="P620" s="177"/>
      <c r="Q620" s="177"/>
      <c r="R620" s="177"/>
      <c r="S620" s="177"/>
      <c r="T620" s="178"/>
      <c r="AT620" s="172" t="s">
        <v>139</v>
      </c>
      <c r="AU620" s="172" t="s">
        <v>84</v>
      </c>
      <c r="AV620" s="14" t="s">
        <v>84</v>
      </c>
      <c r="AW620" s="14" t="s">
        <v>31</v>
      </c>
      <c r="AX620" s="14" t="s">
        <v>32</v>
      </c>
      <c r="AY620" s="172" t="s">
        <v>130</v>
      </c>
    </row>
    <row r="621" spans="1:65" s="2" customFormat="1" ht="16.5" customHeight="1">
      <c r="A621" s="33"/>
      <c r="B621" s="149"/>
      <c r="C621" s="195" t="s">
        <v>777</v>
      </c>
      <c r="D621" s="195" t="s">
        <v>268</v>
      </c>
      <c r="E621" s="196" t="s">
        <v>778</v>
      </c>
      <c r="F621" s="197" t="s">
        <v>779</v>
      </c>
      <c r="G621" s="198" t="s">
        <v>271</v>
      </c>
      <c r="H621" s="199">
        <v>23.23</v>
      </c>
      <c r="I621" s="200"/>
      <c r="J621" s="201">
        <f>ROUND(I621*H621,2)</f>
        <v>0</v>
      </c>
      <c r="K621" s="197" t="s">
        <v>1</v>
      </c>
      <c r="L621" s="202"/>
      <c r="M621" s="203" t="s">
        <v>1</v>
      </c>
      <c r="N621" s="204" t="s">
        <v>41</v>
      </c>
      <c r="O621" s="59"/>
      <c r="P621" s="159">
        <f>O621*H621</f>
        <v>0</v>
      </c>
      <c r="Q621" s="159">
        <v>0.0283</v>
      </c>
      <c r="R621" s="159">
        <f>Q621*H621</f>
        <v>0.657409</v>
      </c>
      <c r="S621" s="159">
        <v>0</v>
      </c>
      <c r="T621" s="160">
        <f>S621*H621</f>
        <v>0</v>
      </c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R621" s="161" t="s">
        <v>184</v>
      </c>
      <c r="AT621" s="161" t="s">
        <v>268</v>
      </c>
      <c r="AU621" s="161" t="s">
        <v>84</v>
      </c>
      <c r="AY621" s="18" t="s">
        <v>130</v>
      </c>
      <c r="BE621" s="162">
        <f>IF(N621="základní",J621,0)</f>
        <v>0</v>
      </c>
      <c r="BF621" s="162">
        <f>IF(N621="snížená",J621,0)</f>
        <v>0</v>
      </c>
      <c r="BG621" s="162">
        <f>IF(N621="zákl. přenesená",J621,0)</f>
        <v>0</v>
      </c>
      <c r="BH621" s="162">
        <f>IF(N621="sníž. přenesená",J621,0)</f>
        <v>0</v>
      </c>
      <c r="BI621" s="162">
        <f>IF(N621="nulová",J621,0)</f>
        <v>0</v>
      </c>
      <c r="BJ621" s="18" t="s">
        <v>32</v>
      </c>
      <c r="BK621" s="162">
        <f>ROUND(I621*H621,2)</f>
        <v>0</v>
      </c>
      <c r="BL621" s="18" t="s">
        <v>137</v>
      </c>
      <c r="BM621" s="161" t="s">
        <v>780</v>
      </c>
    </row>
    <row r="622" spans="2:51" s="14" customFormat="1" ht="12">
      <c r="B622" s="171"/>
      <c r="D622" s="164" t="s">
        <v>139</v>
      </c>
      <c r="E622" s="172" t="s">
        <v>1</v>
      </c>
      <c r="F622" s="173" t="s">
        <v>781</v>
      </c>
      <c r="H622" s="174">
        <v>23.23</v>
      </c>
      <c r="I622" s="175"/>
      <c r="L622" s="171"/>
      <c r="M622" s="176"/>
      <c r="N622" s="177"/>
      <c r="O622" s="177"/>
      <c r="P622" s="177"/>
      <c r="Q622" s="177"/>
      <c r="R622" s="177"/>
      <c r="S622" s="177"/>
      <c r="T622" s="178"/>
      <c r="AT622" s="172" t="s">
        <v>139</v>
      </c>
      <c r="AU622" s="172" t="s">
        <v>84</v>
      </c>
      <c r="AV622" s="14" t="s">
        <v>84</v>
      </c>
      <c r="AW622" s="14" t="s">
        <v>31</v>
      </c>
      <c r="AX622" s="14" t="s">
        <v>76</v>
      </c>
      <c r="AY622" s="172" t="s">
        <v>130</v>
      </c>
    </row>
    <row r="623" spans="2:51" s="15" customFormat="1" ht="12">
      <c r="B623" s="179"/>
      <c r="D623" s="164" t="s">
        <v>139</v>
      </c>
      <c r="E623" s="180" t="s">
        <v>1</v>
      </c>
      <c r="F623" s="181" t="s">
        <v>144</v>
      </c>
      <c r="H623" s="182">
        <v>23.23</v>
      </c>
      <c r="I623" s="183"/>
      <c r="L623" s="179"/>
      <c r="M623" s="184"/>
      <c r="N623" s="185"/>
      <c r="O623" s="185"/>
      <c r="P623" s="185"/>
      <c r="Q623" s="185"/>
      <c r="R623" s="185"/>
      <c r="S623" s="185"/>
      <c r="T623" s="186"/>
      <c r="AT623" s="180" t="s">
        <v>139</v>
      </c>
      <c r="AU623" s="180" t="s">
        <v>84</v>
      </c>
      <c r="AV623" s="15" t="s">
        <v>137</v>
      </c>
      <c r="AW623" s="15" t="s">
        <v>31</v>
      </c>
      <c r="AX623" s="15" t="s">
        <v>32</v>
      </c>
      <c r="AY623" s="180" t="s">
        <v>130</v>
      </c>
    </row>
    <row r="624" spans="1:65" s="2" customFormat="1" ht="16.5" customHeight="1">
      <c r="A624" s="33"/>
      <c r="B624" s="149"/>
      <c r="C624" s="195" t="s">
        <v>782</v>
      </c>
      <c r="D624" s="195" t="s">
        <v>268</v>
      </c>
      <c r="E624" s="196" t="s">
        <v>783</v>
      </c>
      <c r="F624" s="197" t="s">
        <v>784</v>
      </c>
      <c r="G624" s="198" t="s">
        <v>271</v>
      </c>
      <c r="H624" s="199">
        <v>1.01</v>
      </c>
      <c r="I624" s="200"/>
      <c r="J624" s="201">
        <f>ROUND(I624*H624,2)</f>
        <v>0</v>
      </c>
      <c r="K624" s="197" t="s">
        <v>1</v>
      </c>
      <c r="L624" s="202"/>
      <c r="M624" s="203" t="s">
        <v>1</v>
      </c>
      <c r="N624" s="204" t="s">
        <v>41</v>
      </c>
      <c r="O624" s="59"/>
      <c r="P624" s="159">
        <f>O624*H624</f>
        <v>0</v>
      </c>
      <c r="Q624" s="159">
        <v>0.0807</v>
      </c>
      <c r="R624" s="159">
        <f>Q624*H624</f>
        <v>0.081507</v>
      </c>
      <c r="S624" s="159">
        <v>0</v>
      </c>
      <c r="T624" s="160">
        <f>S624*H624</f>
        <v>0</v>
      </c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R624" s="161" t="s">
        <v>184</v>
      </c>
      <c r="AT624" s="161" t="s">
        <v>268</v>
      </c>
      <c r="AU624" s="161" t="s">
        <v>84</v>
      </c>
      <c r="AY624" s="18" t="s">
        <v>130</v>
      </c>
      <c r="BE624" s="162">
        <f>IF(N624="základní",J624,0)</f>
        <v>0</v>
      </c>
      <c r="BF624" s="162">
        <f>IF(N624="snížená",J624,0)</f>
        <v>0</v>
      </c>
      <c r="BG624" s="162">
        <f>IF(N624="zákl. přenesená",J624,0)</f>
        <v>0</v>
      </c>
      <c r="BH624" s="162">
        <f>IF(N624="sníž. přenesená",J624,0)</f>
        <v>0</v>
      </c>
      <c r="BI624" s="162">
        <f>IF(N624="nulová",J624,0)</f>
        <v>0</v>
      </c>
      <c r="BJ624" s="18" t="s">
        <v>32</v>
      </c>
      <c r="BK624" s="162">
        <f>ROUND(I624*H624,2)</f>
        <v>0</v>
      </c>
      <c r="BL624" s="18" t="s">
        <v>137</v>
      </c>
      <c r="BM624" s="161" t="s">
        <v>785</v>
      </c>
    </row>
    <row r="625" spans="2:51" s="14" customFormat="1" ht="12">
      <c r="B625" s="171"/>
      <c r="D625" s="164" t="s">
        <v>139</v>
      </c>
      <c r="E625" s="172" t="s">
        <v>1</v>
      </c>
      <c r="F625" s="173" t="s">
        <v>716</v>
      </c>
      <c r="H625" s="174">
        <v>1.01</v>
      </c>
      <c r="I625" s="175"/>
      <c r="L625" s="171"/>
      <c r="M625" s="176"/>
      <c r="N625" s="177"/>
      <c r="O625" s="177"/>
      <c r="P625" s="177"/>
      <c r="Q625" s="177"/>
      <c r="R625" s="177"/>
      <c r="S625" s="177"/>
      <c r="T625" s="178"/>
      <c r="AT625" s="172" t="s">
        <v>139</v>
      </c>
      <c r="AU625" s="172" t="s">
        <v>84</v>
      </c>
      <c r="AV625" s="14" t="s">
        <v>84</v>
      </c>
      <c r="AW625" s="14" t="s">
        <v>31</v>
      </c>
      <c r="AX625" s="14" t="s">
        <v>32</v>
      </c>
      <c r="AY625" s="172" t="s">
        <v>130</v>
      </c>
    </row>
    <row r="626" spans="1:65" s="2" customFormat="1" ht="16.5" customHeight="1">
      <c r="A626" s="33"/>
      <c r="B626" s="149"/>
      <c r="C626" s="195" t="s">
        <v>786</v>
      </c>
      <c r="D626" s="195" t="s">
        <v>268</v>
      </c>
      <c r="E626" s="196" t="s">
        <v>787</v>
      </c>
      <c r="F626" s="197" t="s">
        <v>788</v>
      </c>
      <c r="G626" s="198" t="s">
        <v>271</v>
      </c>
      <c r="H626" s="199">
        <v>2.02</v>
      </c>
      <c r="I626" s="200"/>
      <c r="J626" s="201">
        <f>ROUND(I626*H626,2)</f>
        <v>0</v>
      </c>
      <c r="K626" s="197" t="s">
        <v>1</v>
      </c>
      <c r="L626" s="202"/>
      <c r="M626" s="203" t="s">
        <v>1</v>
      </c>
      <c r="N626" s="204" t="s">
        <v>41</v>
      </c>
      <c r="O626" s="59"/>
      <c r="P626" s="159">
        <f>O626*H626</f>
        <v>0</v>
      </c>
      <c r="Q626" s="159">
        <v>0.0863</v>
      </c>
      <c r="R626" s="159">
        <f>Q626*H626</f>
        <v>0.174326</v>
      </c>
      <c r="S626" s="159">
        <v>0</v>
      </c>
      <c r="T626" s="160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161" t="s">
        <v>184</v>
      </c>
      <c r="AT626" s="161" t="s">
        <v>268</v>
      </c>
      <c r="AU626" s="161" t="s">
        <v>84</v>
      </c>
      <c r="AY626" s="18" t="s">
        <v>130</v>
      </c>
      <c r="BE626" s="162">
        <f>IF(N626="základní",J626,0)</f>
        <v>0</v>
      </c>
      <c r="BF626" s="162">
        <f>IF(N626="snížená",J626,0)</f>
        <v>0</v>
      </c>
      <c r="BG626" s="162">
        <f>IF(N626="zákl. přenesená",J626,0)</f>
        <v>0</v>
      </c>
      <c r="BH626" s="162">
        <f>IF(N626="sníž. přenesená",J626,0)</f>
        <v>0</v>
      </c>
      <c r="BI626" s="162">
        <f>IF(N626="nulová",J626,0)</f>
        <v>0</v>
      </c>
      <c r="BJ626" s="18" t="s">
        <v>32</v>
      </c>
      <c r="BK626" s="162">
        <f>ROUND(I626*H626,2)</f>
        <v>0</v>
      </c>
      <c r="BL626" s="18" t="s">
        <v>137</v>
      </c>
      <c r="BM626" s="161" t="s">
        <v>789</v>
      </c>
    </row>
    <row r="627" spans="2:51" s="14" customFormat="1" ht="12">
      <c r="B627" s="171"/>
      <c r="D627" s="164" t="s">
        <v>139</v>
      </c>
      <c r="E627" s="172" t="s">
        <v>1</v>
      </c>
      <c r="F627" s="173" t="s">
        <v>735</v>
      </c>
      <c r="H627" s="174">
        <v>2.02</v>
      </c>
      <c r="I627" s="175"/>
      <c r="L627" s="171"/>
      <c r="M627" s="176"/>
      <c r="N627" s="177"/>
      <c r="O627" s="177"/>
      <c r="P627" s="177"/>
      <c r="Q627" s="177"/>
      <c r="R627" s="177"/>
      <c r="S627" s="177"/>
      <c r="T627" s="178"/>
      <c r="AT627" s="172" t="s">
        <v>139</v>
      </c>
      <c r="AU627" s="172" t="s">
        <v>84</v>
      </c>
      <c r="AV627" s="14" t="s">
        <v>84</v>
      </c>
      <c r="AW627" s="14" t="s">
        <v>31</v>
      </c>
      <c r="AX627" s="14" t="s">
        <v>76</v>
      </c>
      <c r="AY627" s="172" t="s">
        <v>130</v>
      </c>
    </row>
    <row r="628" spans="2:51" s="15" customFormat="1" ht="12">
      <c r="B628" s="179"/>
      <c r="D628" s="164" t="s">
        <v>139</v>
      </c>
      <c r="E628" s="180" t="s">
        <v>1</v>
      </c>
      <c r="F628" s="181" t="s">
        <v>144</v>
      </c>
      <c r="H628" s="182">
        <v>2.02</v>
      </c>
      <c r="I628" s="183"/>
      <c r="L628" s="179"/>
      <c r="M628" s="184"/>
      <c r="N628" s="185"/>
      <c r="O628" s="185"/>
      <c r="P628" s="185"/>
      <c r="Q628" s="185"/>
      <c r="R628" s="185"/>
      <c r="S628" s="185"/>
      <c r="T628" s="186"/>
      <c r="AT628" s="180" t="s">
        <v>139</v>
      </c>
      <c r="AU628" s="180" t="s">
        <v>84</v>
      </c>
      <c r="AV628" s="15" t="s">
        <v>137</v>
      </c>
      <c r="AW628" s="15" t="s">
        <v>31</v>
      </c>
      <c r="AX628" s="15" t="s">
        <v>32</v>
      </c>
      <c r="AY628" s="180" t="s">
        <v>130</v>
      </c>
    </row>
    <row r="629" spans="1:65" s="2" customFormat="1" ht="16.5" customHeight="1">
      <c r="A629" s="33"/>
      <c r="B629" s="149"/>
      <c r="C629" s="195" t="s">
        <v>790</v>
      </c>
      <c r="D629" s="195" t="s">
        <v>268</v>
      </c>
      <c r="E629" s="196" t="s">
        <v>791</v>
      </c>
      <c r="F629" s="197" t="s">
        <v>792</v>
      </c>
      <c r="G629" s="198" t="s">
        <v>271</v>
      </c>
      <c r="H629" s="199">
        <v>1.01</v>
      </c>
      <c r="I629" s="200"/>
      <c r="J629" s="201">
        <f>ROUND(I629*H629,2)</f>
        <v>0</v>
      </c>
      <c r="K629" s="197" t="s">
        <v>1</v>
      </c>
      <c r="L629" s="202"/>
      <c r="M629" s="203" t="s">
        <v>1</v>
      </c>
      <c r="N629" s="204" t="s">
        <v>41</v>
      </c>
      <c r="O629" s="59"/>
      <c r="P629" s="159">
        <f>O629*H629</f>
        <v>0</v>
      </c>
      <c r="Q629" s="159">
        <v>0.0982</v>
      </c>
      <c r="R629" s="159">
        <f>Q629*H629</f>
        <v>0.09918199999999999</v>
      </c>
      <c r="S629" s="159">
        <v>0</v>
      </c>
      <c r="T629" s="160">
        <f>S629*H629</f>
        <v>0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161" t="s">
        <v>184</v>
      </c>
      <c r="AT629" s="161" t="s">
        <v>268</v>
      </c>
      <c r="AU629" s="161" t="s">
        <v>84</v>
      </c>
      <c r="AY629" s="18" t="s">
        <v>130</v>
      </c>
      <c r="BE629" s="162">
        <f>IF(N629="základní",J629,0)</f>
        <v>0</v>
      </c>
      <c r="BF629" s="162">
        <f>IF(N629="snížená",J629,0)</f>
        <v>0</v>
      </c>
      <c r="BG629" s="162">
        <f>IF(N629="zákl. přenesená",J629,0)</f>
        <v>0</v>
      </c>
      <c r="BH629" s="162">
        <f>IF(N629="sníž. přenesená",J629,0)</f>
        <v>0</v>
      </c>
      <c r="BI629" s="162">
        <f>IF(N629="nulová",J629,0)</f>
        <v>0</v>
      </c>
      <c r="BJ629" s="18" t="s">
        <v>32</v>
      </c>
      <c r="BK629" s="162">
        <f>ROUND(I629*H629,2)</f>
        <v>0</v>
      </c>
      <c r="BL629" s="18" t="s">
        <v>137</v>
      </c>
      <c r="BM629" s="161" t="s">
        <v>793</v>
      </c>
    </row>
    <row r="630" spans="2:51" s="14" customFormat="1" ht="12">
      <c r="B630" s="171"/>
      <c r="D630" s="164" t="s">
        <v>139</v>
      </c>
      <c r="E630" s="172" t="s">
        <v>1</v>
      </c>
      <c r="F630" s="173" t="s">
        <v>716</v>
      </c>
      <c r="H630" s="174">
        <v>1.01</v>
      </c>
      <c r="I630" s="175"/>
      <c r="L630" s="171"/>
      <c r="M630" s="176"/>
      <c r="N630" s="177"/>
      <c r="O630" s="177"/>
      <c r="P630" s="177"/>
      <c r="Q630" s="177"/>
      <c r="R630" s="177"/>
      <c r="S630" s="177"/>
      <c r="T630" s="178"/>
      <c r="AT630" s="172" t="s">
        <v>139</v>
      </c>
      <c r="AU630" s="172" t="s">
        <v>84</v>
      </c>
      <c r="AV630" s="14" t="s">
        <v>84</v>
      </c>
      <c r="AW630" s="14" t="s">
        <v>31</v>
      </c>
      <c r="AX630" s="14" t="s">
        <v>76</v>
      </c>
      <c r="AY630" s="172" t="s">
        <v>130</v>
      </c>
    </row>
    <row r="631" spans="2:51" s="15" customFormat="1" ht="12">
      <c r="B631" s="179"/>
      <c r="D631" s="164" t="s">
        <v>139</v>
      </c>
      <c r="E631" s="180" t="s">
        <v>1</v>
      </c>
      <c r="F631" s="181" t="s">
        <v>144</v>
      </c>
      <c r="H631" s="182">
        <v>1.01</v>
      </c>
      <c r="I631" s="183"/>
      <c r="L631" s="179"/>
      <c r="M631" s="184"/>
      <c r="N631" s="185"/>
      <c r="O631" s="185"/>
      <c r="P631" s="185"/>
      <c r="Q631" s="185"/>
      <c r="R631" s="185"/>
      <c r="S631" s="185"/>
      <c r="T631" s="186"/>
      <c r="AT631" s="180" t="s">
        <v>139</v>
      </c>
      <c r="AU631" s="180" t="s">
        <v>84</v>
      </c>
      <c r="AV631" s="15" t="s">
        <v>137</v>
      </c>
      <c r="AW631" s="15" t="s">
        <v>31</v>
      </c>
      <c r="AX631" s="15" t="s">
        <v>32</v>
      </c>
      <c r="AY631" s="180" t="s">
        <v>130</v>
      </c>
    </row>
    <row r="632" spans="1:65" s="2" customFormat="1" ht="16.5" customHeight="1">
      <c r="A632" s="33"/>
      <c r="B632" s="149"/>
      <c r="C632" s="195" t="s">
        <v>794</v>
      </c>
      <c r="D632" s="195" t="s">
        <v>268</v>
      </c>
      <c r="E632" s="196" t="s">
        <v>795</v>
      </c>
      <c r="F632" s="197" t="s">
        <v>796</v>
      </c>
      <c r="G632" s="198" t="s">
        <v>271</v>
      </c>
      <c r="H632" s="199">
        <v>1.01</v>
      </c>
      <c r="I632" s="200"/>
      <c r="J632" s="201">
        <f>ROUND(I632*H632,2)</f>
        <v>0</v>
      </c>
      <c r="K632" s="197" t="s">
        <v>1</v>
      </c>
      <c r="L632" s="202"/>
      <c r="M632" s="203" t="s">
        <v>1</v>
      </c>
      <c r="N632" s="204" t="s">
        <v>41</v>
      </c>
      <c r="O632" s="59"/>
      <c r="P632" s="159">
        <f>O632*H632</f>
        <v>0</v>
      </c>
      <c r="Q632" s="159">
        <v>0.0998</v>
      </c>
      <c r="R632" s="159">
        <f>Q632*H632</f>
        <v>0.100798</v>
      </c>
      <c r="S632" s="159">
        <v>0</v>
      </c>
      <c r="T632" s="160">
        <f>S632*H632</f>
        <v>0</v>
      </c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R632" s="161" t="s">
        <v>184</v>
      </c>
      <c r="AT632" s="161" t="s">
        <v>268</v>
      </c>
      <c r="AU632" s="161" t="s">
        <v>84</v>
      </c>
      <c r="AY632" s="18" t="s">
        <v>130</v>
      </c>
      <c r="BE632" s="162">
        <f>IF(N632="základní",J632,0)</f>
        <v>0</v>
      </c>
      <c r="BF632" s="162">
        <f>IF(N632="snížená",J632,0)</f>
        <v>0</v>
      </c>
      <c r="BG632" s="162">
        <f>IF(N632="zákl. přenesená",J632,0)</f>
        <v>0</v>
      </c>
      <c r="BH632" s="162">
        <f>IF(N632="sníž. přenesená",J632,0)</f>
        <v>0</v>
      </c>
      <c r="BI632" s="162">
        <f>IF(N632="nulová",J632,0)</f>
        <v>0</v>
      </c>
      <c r="BJ632" s="18" t="s">
        <v>32</v>
      </c>
      <c r="BK632" s="162">
        <f>ROUND(I632*H632,2)</f>
        <v>0</v>
      </c>
      <c r="BL632" s="18" t="s">
        <v>137</v>
      </c>
      <c r="BM632" s="161" t="s">
        <v>797</v>
      </c>
    </row>
    <row r="633" spans="2:51" s="14" customFormat="1" ht="12">
      <c r="B633" s="171"/>
      <c r="D633" s="164" t="s">
        <v>139</v>
      </c>
      <c r="E633" s="172" t="s">
        <v>1</v>
      </c>
      <c r="F633" s="173" t="s">
        <v>716</v>
      </c>
      <c r="H633" s="174">
        <v>1.01</v>
      </c>
      <c r="I633" s="175"/>
      <c r="L633" s="171"/>
      <c r="M633" s="176"/>
      <c r="N633" s="177"/>
      <c r="O633" s="177"/>
      <c r="P633" s="177"/>
      <c r="Q633" s="177"/>
      <c r="R633" s="177"/>
      <c r="S633" s="177"/>
      <c r="T633" s="178"/>
      <c r="AT633" s="172" t="s">
        <v>139</v>
      </c>
      <c r="AU633" s="172" t="s">
        <v>84</v>
      </c>
      <c r="AV633" s="14" t="s">
        <v>84</v>
      </c>
      <c r="AW633" s="14" t="s">
        <v>31</v>
      </c>
      <c r="AX633" s="14" t="s">
        <v>32</v>
      </c>
      <c r="AY633" s="172" t="s">
        <v>130</v>
      </c>
    </row>
    <row r="634" spans="1:65" s="2" customFormat="1" ht="16.5" customHeight="1">
      <c r="A634" s="33"/>
      <c r="B634" s="149"/>
      <c r="C634" s="195" t="s">
        <v>798</v>
      </c>
      <c r="D634" s="195" t="s">
        <v>268</v>
      </c>
      <c r="E634" s="196" t="s">
        <v>799</v>
      </c>
      <c r="F634" s="197" t="s">
        <v>800</v>
      </c>
      <c r="G634" s="198" t="s">
        <v>271</v>
      </c>
      <c r="H634" s="199">
        <v>1.01</v>
      </c>
      <c r="I634" s="200"/>
      <c r="J634" s="201">
        <f>ROUND(I634*H634,2)</f>
        <v>0</v>
      </c>
      <c r="K634" s="197" t="s">
        <v>1</v>
      </c>
      <c r="L634" s="202"/>
      <c r="M634" s="203" t="s">
        <v>1</v>
      </c>
      <c r="N634" s="204" t="s">
        <v>41</v>
      </c>
      <c r="O634" s="59"/>
      <c r="P634" s="159">
        <f>O634*H634</f>
        <v>0</v>
      </c>
      <c r="Q634" s="159">
        <v>0.1015</v>
      </c>
      <c r="R634" s="159">
        <f>Q634*H634</f>
        <v>0.10251500000000001</v>
      </c>
      <c r="S634" s="159">
        <v>0</v>
      </c>
      <c r="T634" s="160">
        <f>S634*H634</f>
        <v>0</v>
      </c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R634" s="161" t="s">
        <v>184</v>
      </c>
      <c r="AT634" s="161" t="s">
        <v>268</v>
      </c>
      <c r="AU634" s="161" t="s">
        <v>84</v>
      </c>
      <c r="AY634" s="18" t="s">
        <v>130</v>
      </c>
      <c r="BE634" s="162">
        <f>IF(N634="základní",J634,0)</f>
        <v>0</v>
      </c>
      <c r="BF634" s="162">
        <f>IF(N634="snížená",J634,0)</f>
        <v>0</v>
      </c>
      <c r="BG634" s="162">
        <f>IF(N634="zákl. přenesená",J634,0)</f>
        <v>0</v>
      </c>
      <c r="BH634" s="162">
        <f>IF(N634="sníž. přenesená",J634,0)</f>
        <v>0</v>
      </c>
      <c r="BI634" s="162">
        <f>IF(N634="nulová",J634,0)</f>
        <v>0</v>
      </c>
      <c r="BJ634" s="18" t="s">
        <v>32</v>
      </c>
      <c r="BK634" s="162">
        <f>ROUND(I634*H634,2)</f>
        <v>0</v>
      </c>
      <c r="BL634" s="18" t="s">
        <v>137</v>
      </c>
      <c r="BM634" s="161" t="s">
        <v>801</v>
      </c>
    </row>
    <row r="635" spans="2:51" s="14" customFormat="1" ht="12">
      <c r="B635" s="171"/>
      <c r="D635" s="164" t="s">
        <v>139</v>
      </c>
      <c r="E635" s="172" t="s">
        <v>1</v>
      </c>
      <c r="F635" s="173" t="s">
        <v>716</v>
      </c>
      <c r="H635" s="174">
        <v>1.01</v>
      </c>
      <c r="I635" s="175"/>
      <c r="L635" s="171"/>
      <c r="M635" s="176"/>
      <c r="N635" s="177"/>
      <c r="O635" s="177"/>
      <c r="P635" s="177"/>
      <c r="Q635" s="177"/>
      <c r="R635" s="177"/>
      <c r="S635" s="177"/>
      <c r="T635" s="178"/>
      <c r="AT635" s="172" t="s">
        <v>139</v>
      </c>
      <c r="AU635" s="172" t="s">
        <v>84</v>
      </c>
      <c r="AV635" s="14" t="s">
        <v>84</v>
      </c>
      <c r="AW635" s="14" t="s">
        <v>31</v>
      </c>
      <c r="AX635" s="14" t="s">
        <v>76</v>
      </c>
      <c r="AY635" s="172" t="s">
        <v>130</v>
      </c>
    </row>
    <row r="636" spans="2:51" s="15" customFormat="1" ht="12">
      <c r="B636" s="179"/>
      <c r="D636" s="164" t="s">
        <v>139</v>
      </c>
      <c r="E636" s="180" t="s">
        <v>1</v>
      </c>
      <c r="F636" s="181" t="s">
        <v>144</v>
      </c>
      <c r="H636" s="182">
        <v>1.01</v>
      </c>
      <c r="I636" s="183"/>
      <c r="L636" s="179"/>
      <c r="M636" s="184"/>
      <c r="N636" s="185"/>
      <c r="O636" s="185"/>
      <c r="P636" s="185"/>
      <c r="Q636" s="185"/>
      <c r="R636" s="185"/>
      <c r="S636" s="185"/>
      <c r="T636" s="186"/>
      <c r="AT636" s="180" t="s">
        <v>139</v>
      </c>
      <c r="AU636" s="180" t="s">
        <v>84</v>
      </c>
      <c r="AV636" s="15" t="s">
        <v>137</v>
      </c>
      <c r="AW636" s="15" t="s">
        <v>31</v>
      </c>
      <c r="AX636" s="15" t="s">
        <v>32</v>
      </c>
      <c r="AY636" s="180" t="s">
        <v>130</v>
      </c>
    </row>
    <row r="637" spans="1:65" s="2" customFormat="1" ht="16.5" customHeight="1">
      <c r="A637" s="33"/>
      <c r="B637" s="149"/>
      <c r="C637" s="195" t="s">
        <v>802</v>
      </c>
      <c r="D637" s="195" t="s">
        <v>268</v>
      </c>
      <c r="E637" s="196" t="s">
        <v>803</v>
      </c>
      <c r="F637" s="197" t="s">
        <v>804</v>
      </c>
      <c r="G637" s="198" t="s">
        <v>271</v>
      </c>
      <c r="H637" s="199">
        <v>1.01</v>
      </c>
      <c r="I637" s="200"/>
      <c r="J637" s="201">
        <f>ROUND(I637*H637,2)</f>
        <v>0</v>
      </c>
      <c r="K637" s="197" t="s">
        <v>1</v>
      </c>
      <c r="L637" s="202"/>
      <c r="M637" s="203" t="s">
        <v>1</v>
      </c>
      <c r="N637" s="204" t="s">
        <v>41</v>
      </c>
      <c r="O637" s="59"/>
      <c r="P637" s="159">
        <f>O637*H637</f>
        <v>0</v>
      </c>
      <c r="Q637" s="159">
        <v>0.139</v>
      </c>
      <c r="R637" s="159">
        <f>Q637*H637</f>
        <v>0.14039000000000001</v>
      </c>
      <c r="S637" s="159">
        <v>0</v>
      </c>
      <c r="T637" s="160">
        <f>S637*H637</f>
        <v>0</v>
      </c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R637" s="161" t="s">
        <v>184</v>
      </c>
      <c r="AT637" s="161" t="s">
        <v>268</v>
      </c>
      <c r="AU637" s="161" t="s">
        <v>84</v>
      </c>
      <c r="AY637" s="18" t="s">
        <v>130</v>
      </c>
      <c r="BE637" s="162">
        <f>IF(N637="základní",J637,0)</f>
        <v>0</v>
      </c>
      <c r="BF637" s="162">
        <f>IF(N637="snížená",J637,0)</f>
        <v>0</v>
      </c>
      <c r="BG637" s="162">
        <f>IF(N637="zákl. přenesená",J637,0)</f>
        <v>0</v>
      </c>
      <c r="BH637" s="162">
        <f>IF(N637="sníž. přenesená",J637,0)</f>
        <v>0</v>
      </c>
      <c r="BI637" s="162">
        <f>IF(N637="nulová",J637,0)</f>
        <v>0</v>
      </c>
      <c r="BJ637" s="18" t="s">
        <v>32</v>
      </c>
      <c r="BK637" s="162">
        <f>ROUND(I637*H637,2)</f>
        <v>0</v>
      </c>
      <c r="BL637" s="18" t="s">
        <v>137</v>
      </c>
      <c r="BM637" s="161" t="s">
        <v>805</v>
      </c>
    </row>
    <row r="638" spans="2:51" s="14" customFormat="1" ht="12">
      <c r="B638" s="171"/>
      <c r="D638" s="164" t="s">
        <v>139</v>
      </c>
      <c r="E638" s="172" t="s">
        <v>1</v>
      </c>
      <c r="F638" s="173" t="s">
        <v>716</v>
      </c>
      <c r="H638" s="174">
        <v>1.01</v>
      </c>
      <c r="I638" s="175"/>
      <c r="L638" s="171"/>
      <c r="M638" s="176"/>
      <c r="N638" s="177"/>
      <c r="O638" s="177"/>
      <c r="P638" s="177"/>
      <c r="Q638" s="177"/>
      <c r="R638" s="177"/>
      <c r="S638" s="177"/>
      <c r="T638" s="178"/>
      <c r="AT638" s="172" t="s">
        <v>139</v>
      </c>
      <c r="AU638" s="172" t="s">
        <v>84</v>
      </c>
      <c r="AV638" s="14" t="s">
        <v>84</v>
      </c>
      <c r="AW638" s="14" t="s">
        <v>31</v>
      </c>
      <c r="AX638" s="14" t="s">
        <v>76</v>
      </c>
      <c r="AY638" s="172" t="s">
        <v>130</v>
      </c>
    </row>
    <row r="639" spans="2:51" s="15" customFormat="1" ht="12">
      <c r="B639" s="179"/>
      <c r="D639" s="164" t="s">
        <v>139</v>
      </c>
      <c r="E639" s="180" t="s">
        <v>1</v>
      </c>
      <c r="F639" s="181" t="s">
        <v>144</v>
      </c>
      <c r="H639" s="182">
        <v>1.01</v>
      </c>
      <c r="I639" s="183"/>
      <c r="L639" s="179"/>
      <c r="M639" s="184"/>
      <c r="N639" s="185"/>
      <c r="O639" s="185"/>
      <c r="P639" s="185"/>
      <c r="Q639" s="185"/>
      <c r="R639" s="185"/>
      <c r="S639" s="185"/>
      <c r="T639" s="186"/>
      <c r="AT639" s="180" t="s">
        <v>139</v>
      </c>
      <c r="AU639" s="180" t="s">
        <v>84</v>
      </c>
      <c r="AV639" s="15" t="s">
        <v>137</v>
      </c>
      <c r="AW639" s="15" t="s">
        <v>31</v>
      </c>
      <c r="AX639" s="15" t="s">
        <v>32</v>
      </c>
      <c r="AY639" s="180" t="s">
        <v>130</v>
      </c>
    </row>
    <row r="640" spans="1:65" s="2" customFormat="1" ht="24.2" customHeight="1">
      <c r="A640" s="33"/>
      <c r="B640" s="149"/>
      <c r="C640" s="195" t="s">
        <v>806</v>
      </c>
      <c r="D640" s="195" t="s">
        <v>268</v>
      </c>
      <c r="E640" s="196" t="s">
        <v>807</v>
      </c>
      <c r="F640" s="197" t="s">
        <v>2326</v>
      </c>
      <c r="G640" s="198" t="s">
        <v>211</v>
      </c>
      <c r="H640" s="199">
        <v>823.453</v>
      </c>
      <c r="I640" s="200"/>
      <c r="J640" s="201">
        <f>ROUND(I640*H640,2)</f>
        <v>0</v>
      </c>
      <c r="K640" s="197" t="s">
        <v>1</v>
      </c>
      <c r="L640" s="202"/>
      <c r="M640" s="203" t="s">
        <v>1</v>
      </c>
      <c r="N640" s="204" t="s">
        <v>41</v>
      </c>
      <c r="O640" s="59"/>
      <c r="P640" s="159">
        <f>O640*H640</f>
        <v>0</v>
      </c>
      <c r="Q640" s="159">
        <v>0.05621</v>
      </c>
      <c r="R640" s="159">
        <f>Q640*H640</f>
        <v>46.286293130000004</v>
      </c>
      <c r="S640" s="159">
        <v>0</v>
      </c>
      <c r="T640" s="160">
        <f>S640*H640</f>
        <v>0</v>
      </c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R640" s="161" t="s">
        <v>184</v>
      </c>
      <c r="AT640" s="161" t="s">
        <v>268</v>
      </c>
      <c r="AU640" s="161" t="s">
        <v>84</v>
      </c>
      <c r="AY640" s="18" t="s">
        <v>130</v>
      </c>
      <c r="BE640" s="162">
        <f>IF(N640="základní",J640,0)</f>
        <v>0</v>
      </c>
      <c r="BF640" s="162">
        <f>IF(N640="snížená",J640,0)</f>
        <v>0</v>
      </c>
      <c r="BG640" s="162">
        <f>IF(N640="zákl. přenesená",J640,0)</f>
        <v>0</v>
      </c>
      <c r="BH640" s="162">
        <f>IF(N640="sníž. přenesená",J640,0)</f>
        <v>0</v>
      </c>
      <c r="BI640" s="162">
        <f>IF(N640="nulová",J640,0)</f>
        <v>0</v>
      </c>
      <c r="BJ640" s="18" t="s">
        <v>32</v>
      </c>
      <c r="BK640" s="162">
        <f>ROUND(I640*H640,2)</f>
        <v>0</v>
      </c>
      <c r="BL640" s="18" t="s">
        <v>137</v>
      </c>
      <c r="BM640" s="161" t="s">
        <v>808</v>
      </c>
    </row>
    <row r="641" spans="2:51" s="14" customFormat="1" ht="12">
      <c r="B641" s="171"/>
      <c r="D641" s="164" t="s">
        <v>139</v>
      </c>
      <c r="E641" s="172" t="s">
        <v>1</v>
      </c>
      <c r="F641" s="173" t="s">
        <v>809</v>
      </c>
      <c r="H641" s="174">
        <v>823.453</v>
      </c>
      <c r="I641" s="175"/>
      <c r="L641" s="171"/>
      <c r="M641" s="176"/>
      <c r="N641" s="177"/>
      <c r="O641" s="177"/>
      <c r="P641" s="177"/>
      <c r="Q641" s="177"/>
      <c r="R641" s="177"/>
      <c r="S641" s="177"/>
      <c r="T641" s="178"/>
      <c r="AT641" s="172" t="s">
        <v>139</v>
      </c>
      <c r="AU641" s="172" t="s">
        <v>84</v>
      </c>
      <c r="AV641" s="14" t="s">
        <v>84</v>
      </c>
      <c r="AW641" s="14" t="s">
        <v>31</v>
      </c>
      <c r="AX641" s="14" t="s">
        <v>76</v>
      </c>
      <c r="AY641" s="172" t="s">
        <v>130</v>
      </c>
    </row>
    <row r="642" spans="2:51" s="15" customFormat="1" ht="12">
      <c r="B642" s="179"/>
      <c r="D642" s="164" t="s">
        <v>139</v>
      </c>
      <c r="E642" s="180" t="s">
        <v>1</v>
      </c>
      <c r="F642" s="181" t="s">
        <v>144</v>
      </c>
      <c r="H642" s="182">
        <v>823.453</v>
      </c>
      <c r="I642" s="183"/>
      <c r="L642" s="179"/>
      <c r="M642" s="184"/>
      <c r="N642" s="185"/>
      <c r="O642" s="185"/>
      <c r="P642" s="185"/>
      <c r="Q642" s="185"/>
      <c r="R642" s="185"/>
      <c r="S642" s="185"/>
      <c r="T642" s="186"/>
      <c r="AT642" s="180" t="s">
        <v>139</v>
      </c>
      <c r="AU642" s="180" t="s">
        <v>84</v>
      </c>
      <c r="AV642" s="15" t="s">
        <v>137</v>
      </c>
      <c r="AW642" s="15" t="s">
        <v>31</v>
      </c>
      <c r="AX642" s="15" t="s">
        <v>32</v>
      </c>
      <c r="AY642" s="180" t="s">
        <v>130</v>
      </c>
    </row>
    <row r="643" spans="1:65" s="2" customFormat="1" ht="37.9" customHeight="1">
      <c r="A643" s="33"/>
      <c r="B643" s="149"/>
      <c r="C643" s="150" t="s">
        <v>810</v>
      </c>
      <c r="D643" s="150" t="s">
        <v>132</v>
      </c>
      <c r="E643" s="151" t="s">
        <v>811</v>
      </c>
      <c r="F643" s="152" t="s">
        <v>812</v>
      </c>
      <c r="G643" s="153" t="s">
        <v>211</v>
      </c>
      <c r="H643" s="154">
        <v>15</v>
      </c>
      <c r="I643" s="155"/>
      <c r="J643" s="156">
        <f>ROUND(I643*H643,2)</f>
        <v>0</v>
      </c>
      <c r="K643" s="152" t="s">
        <v>1</v>
      </c>
      <c r="L643" s="34"/>
      <c r="M643" s="157" t="s">
        <v>1</v>
      </c>
      <c r="N643" s="158" t="s">
        <v>41</v>
      </c>
      <c r="O643" s="59"/>
      <c r="P643" s="159">
        <f>O643*H643</f>
        <v>0</v>
      </c>
      <c r="Q643" s="159">
        <v>0.06296</v>
      </c>
      <c r="R643" s="159">
        <f>Q643*H643</f>
        <v>0.9444</v>
      </c>
      <c r="S643" s="159">
        <v>0</v>
      </c>
      <c r="T643" s="160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161" t="s">
        <v>137</v>
      </c>
      <c r="AT643" s="161" t="s">
        <v>132</v>
      </c>
      <c r="AU643" s="161" t="s">
        <v>84</v>
      </c>
      <c r="AY643" s="18" t="s">
        <v>130</v>
      </c>
      <c r="BE643" s="162">
        <f>IF(N643="základní",J643,0)</f>
        <v>0</v>
      </c>
      <c r="BF643" s="162">
        <f>IF(N643="snížená",J643,0)</f>
        <v>0</v>
      </c>
      <c r="BG643" s="162">
        <f>IF(N643="zákl. přenesená",J643,0)</f>
        <v>0</v>
      </c>
      <c r="BH643" s="162">
        <f>IF(N643="sníž. přenesená",J643,0)</f>
        <v>0</v>
      </c>
      <c r="BI643" s="162">
        <f>IF(N643="nulová",J643,0)</f>
        <v>0</v>
      </c>
      <c r="BJ643" s="18" t="s">
        <v>32</v>
      </c>
      <c r="BK643" s="162">
        <f>ROUND(I643*H643,2)</f>
        <v>0</v>
      </c>
      <c r="BL643" s="18" t="s">
        <v>137</v>
      </c>
      <c r="BM643" s="161" t="s">
        <v>813</v>
      </c>
    </row>
    <row r="644" spans="2:51" s="14" customFormat="1" ht="12">
      <c r="B644" s="171"/>
      <c r="D644" s="164" t="s">
        <v>139</v>
      </c>
      <c r="E644" s="172" t="s">
        <v>1</v>
      </c>
      <c r="F644" s="173" t="s">
        <v>8</v>
      </c>
      <c r="H644" s="174">
        <v>15</v>
      </c>
      <c r="I644" s="175"/>
      <c r="L644" s="171"/>
      <c r="M644" s="176"/>
      <c r="N644" s="177"/>
      <c r="O644" s="177"/>
      <c r="P644" s="177"/>
      <c r="Q644" s="177"/>
      <c r="R644" s="177"/>
      <c r="S644" s="177"/>
      <c r="T644" s="178"/>
      <c r="AT644" s="172" t="s">
        <v>139</v>
      </c>
      <c r="AU644" s="172" t="s">
        <v>84</v>
      </c>
      <c r="AV644" s="14" t="s">
        <v>84</v>
      </c>
      <c r="AW644" s="14" t="s">
        <v>31</v>
      </c>
      <c r="AX644" s="14" t="s">
        <v>32</v>
      </c>
      <c r="AY644" s="172" t="s">
        <v>130</v>
      </c>
    </row>
    <row r="645" spans="1:65" s="2" customFormat="1" ht="16.5" customHeight="1">
      <c r="A645" s="33"/>
      <c r="B645" s="149"/>
      <c r="C645" s="150" t="s">
        <v>814</v>
      </c>
      <c r="D645" s="150" t="s">
        <v>132</v>
      </c>
      <c r="E645" s="151" t="s">
        <v>815</v>
      </c>
      <c r="F645" s="152" t="s">
        <v>816</v>
      </c>
      <c r="G645" s="153" t="s">
        <v>211</v>
      </c>
      <c r="H645" s="154">
        <v>84.3</v>
      </c>
      <c r="I645" s="155"/>
      <c r="J645" s="156">
        <f>ROUND(I645*H645,2)</f>
        <v>0</v>
      </c>
      <c r="K645" s="152" t="s">
        <v>1</v>
      </c>
      <c r="L645" s="34"/>
      <c r="M645" s="157" t="s">
        <v>1</v>
      </c>
      <c r="N645" s="158" t="s">
        <v>41</v>
      </c>
      <c r="O645" s="59"/>
      <c r="P645" s="159">
        <f>O645*H645</f>
        <v>0</v>
      </c>
      <c r="Q645" s="159">
        <v>0</v>
      </c>
      <c r="R645" s="159">
        <f>Q645*H645</f>
        <v>0</v>
      </c>
      <c r="S645" s="159">
        <v>0</v>
      </c>
      <c r="T645" s="160">
        <f>S645*H645</f>
        <v>0</v>
      </c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R645" s="161" t="s">
        <v>137</v>
      </c>
      <c r="AT645" s="161" t="s">
        <v>132</v>
      </c>
      <c r="AU645" s="161" t="s">
        <v>84</v>
      </c>
      <c r="AY645" s="18" t="s">
        <v>130</v>
      </c>
      <c r="BE645" s="162">
        <f>IF(N645="základní",J645,0)</f>
        <v>0</v>
      </c>
      <c r="BF645" s="162">
        <f>IF(N645="snížená",J645,0)</f>
        <v>0</v>
      </c>
      <c r="BG645" s="162">
        <f>IF(N645="zákl. přenesená",J645,0)</f>
        <v>0</v>
      </c>
      <c r="BH645" s="162">
        <f>IF(N645="sníž. přenesená",J645,0)</f>
        <v>0</v>
      </c>
      <c r="BI645" s="162">
        <f>IF(N645="nulová",J645,0)</f>
        <v>0</v>
      </c>
      <c r="BJ645" s="18" t="s">
        <v>32</v>
      </c>
      <c r="BK645" s="162">
        <f>ROUND(I645*H645,2)</f>
        <v>0</v>
      </c>
      <c r="BL645" s="18" t="s">
        <v>137</v>
      </c>
      <c r="BM645" s="161" t="s">
        <v>817</v>
      </c>
    </row>
    <row r="646" spans="2:51" s="14" customFormat="1" ht="12">
      <c r="B646" s="171"/>
      <c r="D646" s="164" t="s">
        <v>139</v>
      </c>
      <c r="E646" s="172" t="s">
        <v>1</v>
      </c>
      <c r="F646" s="173" t="s">
        <v>818</v>
      </c>
      <c r="H646" s="174">
        <v>6.5</v>
      </c>
      <c r="I646" s="175"/>
      <c r="L646" s="171"/>
      <c r="M646" s="176"/>
      <c r="N646" s="177"/>
      <c r="O646" s="177"/>
      <c r="P646" s="177"/>
      <c r="Q646" s="177"/>
      <c r="R646" s="177"/>
      <c r="S646" s="177"/>
      <c r="T646" s="178"/>
      <c r="AT646" s="172" t="s">
        <v>139</v>
      </c>
      <c r="AU646" s="172" t="s">
        <v>84</v>
      </c>
      <c r="AV646" s="14" t="s">
        <v>84</v>
      </c>
      <c r="AW646" s="14" t="s">
        <v>31</v>
      </c>
      <c r="AX646" s="14" t="s">
        <v>76</v>
      </c>
      <c r="AY646" s="172" t="s">
        <v>130</v>
      </c>
    </row>
    <row r="647" spans="2:51" s="14" customFormat="1" ht="12">
      <c r="B647" s="171"/>
      <c r="D647" s="164" t="s">
        <v>139</v>
      </c>
      <c r="E647" s="172" t="s">
        <v>1</v>
      </c>
      <c r="F647" s="173" t="s">
        <v>819</v>
      </c>
      <c r="H647" s="174">
        <v>9.1</v>
      </c>
      <c r="I647" s="175"/>
      <c r="L647" s="171"/>
      <c r="M647" s="176"/>
      <c r="N647" s="177"/>
      <c r="O647" s="177"/>
      <c r="P647" s="177"/>
      <c r="Q647" s="177"/>
      <c r="R647" s="177"/>
      <c r="S647" s="177"/>
      <c r="T647" s="178"/>
      <c r="AT647" s="172" t="s">
        <v>139</v>
      </c>
      <c r="AU647" s="172" t="s">
        <v>84</v>
      </c>
      <c r="AV647" s="14" t="s">
        <v>84</v>
      </c>
      <c r="AW647" s="14" t="s">
        <v>31</v>
      </c>
      <c r="AX647" s="14" t="s">
        <v>76</v>
      </c>
      <c r="AY647" s="172" t="s">
        <v>130</v>
      </c>
    </row>
    <row r="648" spans="2:51" s="14" customFormat="1" ht="12">
      <c r="B648" s="171"/>
      <c r="D648" s="164" t="s">
        <v>139</v>
      </c>
      <c r="E648" s="172" t="s">
        <v>1</v>
      </c>
      <c r="F648" s="173" t="s">
        <v>820</v>
      </c>
      <c r="H648" s="174">
        <v>59.5</v>
      </c>
      <c r="I648" s="175"/>
      <c r="L648" s="171"/>
      <c r="M648" s="176"/>
      <c r="N648" s="177"/>
      <c r="O648" s="177"/>
      <c r="P648" s="177"/>
      <c r="Q648" s="177"/>
      <c r="R648" s="177"/>
      <c r="S648" s="177"/>
      <c r="T648" s="178"/>
      <c r="AT648" s="172" t="s">
        <v>139</v>
      </c>
      <c r="AU648" s="172" t="s">
        <v>84</v>
      </c>
      <c r="AV648" s="14" t="s">
        <v>84</v>
      </c>
      <c r="AW648" s="14" t="s">
        <v>31</v>
      </c>
      <c r="AX648" s="14" t="s">
        <v>76</v>
      </c>
      <c r="AY648" s="172" t="s">
        <v>130</v>
      </c>
    </row>
    <row r="649" spans="2:51" s="14" customFormat="1" ht="12">
      <c r="B649" s="171"/>
      <c r="D649" s="164" t="s">
        <v>139</v>
      </c>
      <c r="E649" s="172" t="s">
        <v>1</v>
      </c>
      <c r="F649" s="173" t="s">
        <v>821</v>
      </c>
      <c r="H649" s="174">
        <v>9.2</v>
      </c>
      <c r="I649" s="175"/>
      <c r="L649" s="171"/>
      <c r="M649" s="176"/>
      <c r="N649" s="177"/>
      <c r="O649" s="177"/>
      <c r="P649" s="177"/>
      <c r="Q649" s="177"/>
      <c r="R649" s="177"/>
      <c r="S649" s="177"/>
      <c r="T649" s="178"/>
      <c r="AT649" s="172" t="s">
        <v>139</v>
      </c>
      <c r="AU649" s="172" t="s">
        <v>84</v>
      </c>
      <c r="AV649" s="14" t="s">
        <v>84</v>
      </c>
      <c r="AW649" s="14" t="s">
        <v>31</v>
      </c>
      <c r="AX649" s="14" t="s">
        <v>76</v>
      </c>
      <c r="AY649" s="172" t="s">
        <v>130</v>
      </c>
    </row>
    <row r="650" spans="2:51" s="15" customFormat="1" ht="12">
      <c r="B650" s="179"/>
      <c r="D650" s="164" t="s">
        <v>139</v>
      </c>
      <c r="E650" s="180" t="s">
        <v>1</v>
      </c>
      <c r="F650" s="181" t="s">
        <v>144</v>
      </c>
      <c r="H650" s="182">
        <v>84.3</v>
      </c>
      <c r="I650" s="183"/>
      <c r="L650" s="179"/>
      <c r="M650" s="184"/>
      <c r="N650" s="185"/>
      <c r="O650" s="185"/>
      <c r="P650" s="185"/>
      <c r="Q650" s="185"/>
      <c r="R650" s="185"/>
      <c r="S650" s="185"/>
      <c r="T650" s="186"/>
      <c r="AT650" s="180" t="s">
        <v>139</v>
      </c>
      <c r="AU650" s="180" t="s">
        <v>84</v>
      </c>
      <c r="AV650" s="15" t="s">
        <v>137</v>
      </c>
      <c r="AW650" s="15" t="s">
        <v>31</v>
      </c>
      <c r="AX650" s="15" t="s">
        <v>32</v>
      </c>
      <c r="AY650" s="180" t="s">
        <v>130</v>
      </c>
    </row>
    <row r="651" spans="1:65" s="2" customFormat="1" ht="16.5" customHeight="1">
      <c r="A651" s="33"/>
      <c r="B651" s="149"/>
      <c r="C651" s="195" t="s">
        <v>822</v>
      </c>
      <c r="D651" s="195" t="s">
        <v>268</v>
      </c>
      <c r="E651" s="196" t="s">
        <v>823</v>
      </c>
      <c r="F651" s="197" t="s">
        <v>824</v>
      </c>
      <c r="G651" s="198" t="s">
        <v>271</v>
      </c>
      <c r="H651" s="199">
        <v>20.2</v>
      </c>
      <c r="I651" s="200"/>
      <c r="J651" s="201">
        <f>ROUND(I651*H651,2)</f>
        <v>0</v>
      </c>
      <c r="K651" s="197" t="s">
        <v>1</v>
      </c>
      <c r="L651" s="202"/>
      <c r="M651" s="203" t="s">
        <v>1</v>
      </c>
      <c r="N651" s="204" t="s">
        <v>41</v>
      </c>
      <c r="O651" s="59"/>
      <c r="P651" s="159">
        <f>O651*H651</f>
        <v>0</v>
      </c>
      <c r="Q651" s="159">
        <v>0.0003</v>
      </c>
      <c r="R651" s="159">
        <f>Q651*H651</f>
        <v>0.006059999999999999</v>
      </c>
      <c r="S651" s="159">
        <v>0</v>
      </c>
      <c r="T651" s="160">
        <f>S651*H651</f>
        <v>0</v>
      </c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R651" s="161" t="s">
        <v>184</v>
      </c>
      <c r="AT651" s="161" t="s">
        <v>268</v>
      </c>
      <c r="AU651" s="161" t="s">
        <v>84</v>
      </c>
      <c r="AY651" s="18" t="s">
        <v>130</v>
      </c>
      <c r="BE651" s="162">
        <f>IF(N651="základní",J651,0)</f>
        <v>0</v>
      </c>
      <c r="BF651" s="162">
        <f>IF(N651="snížená",J651,0)</f>
        <v>0</v>
      </c>
      <c r="BG651" s="162">
        <f>IF(N651="zákl. přenesená",J651,0)</f>
        <v>0</v>
      </c>
      <c r="BH651" s="162">
        <f>IF(N651="sníž. přenesená",J651,0)</f>
        <v>0</v>
      </c>
      <c r="BI651" s="162">
        <f>IF(N651="nulová",J651,0)</f>
        <v>0</v>
      </c>
      <c r="BJ651" s="18" t="s">
        <v>32</v>
      </c>
      <c r="BK651" s="162">
        <f>ROUND(I651*H651,2)</f>
        <v>0</v>
      </c>
      <c r="BL651" s="18" t="s">
        <v>137</v>
      </c>
      <c r="BM651" s="161" t="s">
        <v>825</v>
      </c>
    </row>
    <row r="652" spans="2:51" s="13" customFormat="1" ht="12">
      <c r="B652" s="163"/>
      <c r="D652" s="164" t="s">
        <v>139</v>
      </c>
      <c r="E652" s="165" t="s">
        <v>1</v>
      </c>
      <c r="F652" s="166" t="s">
        <v>826</v>
      </c>
      <c r="H652" s="165" t="s">
        <v>1</v>
      </c>
      <c r="I652" s="167"/>
      <c r="L652" s="163"/>
      <c r="M652" s="168"/>
      <c r="N652" s="169"/>
      <c r="O652" s="169"/>
      <c r="P652" s="169"/>
      <c r="Q652" s="169"/>
      <c r="R652" s="169"/>
      <c r="S652" s="169"/>
      <c r="T652" s="170"/>
      <c r="AT652" s="165" t="s">
        <v>139</v>
      </c>
      <c r="AU652" s="165" t="s">
        <v>84</v>
      </c>
      <c r="AV652" s="13" t="s">
        <v>32</v>
      </c>
      <c r="AW652" s="13" t="s">
        <v>31</v>
      </c>
      <c r="AX652" s="13" t="s">
        <v>76</v>
      </c>
      <c r="AY652" s="165" t="s">
        <v>130</v>
      </c>
    </row>
    <row r="653" spans="2:51" s="13" customFormat="1" ht="12">
      <c r="B653" s="163"/>
      <c r="D653" s="164" t="s">
        <v>139</v>
      </c>
      <c r="E653" s="165" t="s">
        <v>1</v>
      </c>
      <c r="F653" s="166" t="s">
        <v>827</v>
      </c>
      <c r="H653" s="165" t="s">
        <v>1</v>
      </c>
      <c r="I653" s="167"/>
      <c r="L653" s="163"/>
      <c r="M653" s="168"/>
      <c r="N653" s="169"/>
      <c r="O653" s="169"/>
      <c r="P653" s="169"/>
      <c r="Q653" s="169"/>
      <c r="R653" s="169"/>
      <c r="S653" s="169"/>
      <c r="T653" s="170"/>
      <c r="AT653" s="165" t="s">
        <v>139</v>
      </c>
      <c r="AU653" s="165" t="s">
        <v>84</v>
      </c>
      <c r="AV653" s="13" t="s">
        <v>32</v>
      </c>
      <c r="AW653" s="13" t="s">
        <v>31</v>
      </c>
      <c r="AX653" s="13" t="s">
        <v>76</v>
      </c>
      <c r="AY653" s="165" t="s">
        <v>130</v>
      </c>
    </row>
    <row r="654" spans="2:51" s="13" customFormat="1" ht="12">
      <c r="B654" s="163"/>
      <c r="D654" s="164" t="s">
        <v>139</v>
      </c>
      <c r="E654" s="165" t="s">
        <v>1</v>
      </c>
      <c r="F654" s="166" t="s">
        <v>828</v>
      </c>
      <c r="H654" s="165" t="s">
        <v>1</v>
      </c>
      <c r="I654" s="167"/>
      <c r="L654" s="163"/>
      <c r="M654" s="168"/>
      <c r="N654" s="169"/>
      <c r="O654" s="169"/>
      <c r="P654" s="169"/>
      <c r="Q654" s="169"/>
      <c r="R654" s="169"/>
      <c r="S654" s="169"/>
      <c r="T654" s="170"/>
      <c r="AT654" s="165" t="s">
        <v>139</v>
      </c>
      <c r="AU654" s="165" t="s">
        <v>84</v>
      </c>
      <c r="AV654" s="13" t="s">
        <v>32</v>
      </c>
      <c r="AW654" s="13" t="s">
        <v>31</v>
      </c>
      <c r="AX654" s="13" t="s">
        <v>76</v>
      </c>
      <c r="AY654" s="165" t="s">
        <v>130</v>
      </c>
    </row>
    <row r="655" spans="2:51" s="14" customFormat="1" ht="12">
      <c r="B655" s="171"/>
      <c r="D655" s="164" t="s">
        <v>139</v>
      </c>
      <c r="E655" s="172" t="s">
        <v>1</v>
      </c>
      <c r="F655" s="173" t="s">
        <v>177</v>
      </c>
      <c r="H655" s="174">
        <v>7</v>
      </c>
      <c r="I655" s="175"/>
      <c r="L655" s="171"/>
      <c r="M655" s="176"/>
      <c r="N655" s="177"/>
      <c r="O655" s="177"/>
      <c r="P655" s="177"/>
      <c r="Q655" s="177"/>
      <c r="R655" s="177"/>
      <c r="S655" s="177"/>
      <c r="T655" s="178"/>
      <c r="AT655" s="172" t="s">
        <v>139</v>
      </c>
      <c r="AU655" s="172" t="s">
        <v>84</v>
      </c>
      <c r="AV655" s="14" t="s">
        <v>84</v>
      </c>
      <c r="AW655" s="14" t="s">
        <v>31</v>
      </c>
      <c r="AX655" s="14" t="s">
        <v>76</v>
      </c>
      <c r="AY655" s="172" t="s">
        <v>130</v>
      </c>
    </row>
    <row r="656" spans="2:51" s="13" customFormat="1" ht="12">
      <c r="B656" s="163"/>
      <c r="D656" s="164" t="s">
        <v>139</v>
      </c>
      <c r="E656" s="165" t="s">
        <v>1</v>
      </c>
      <c r="F656" s="166" t="s">
        <v>829</v>
      </c>
      <c r="H656" s="165" t="s">
        <v>1</v>
      </c>
      <c r="I656" s="167"/>
      <c r="L656" s="163"/>
      <c r="M656" s="168"/>
      <c r="N656" s="169"/>
      <c r="O656" s="169"/>
      <c r="P656" s="169"/>
      <c r="Q656" s="169"/>
      <c r="R656" s="169"/>
      <c r="S656" s="169"/>
      <c r="T656" s="170"/>
      <c r="AT656" s="165" t="s">
        <v>139</v>
      </c>
      <c r="AU656" s="165" t="s">
        <v>84</v>
      </c>
      <c r="AV656" s="13" t="s">
        <v>32</v>
      </c>
      <c r="AW656" s="13" t="s">
        <v>31</v>
      </c>
      <c r="AX656" s="13" t="s">
        <v>76</v>
      </c>
      <c r="AY656" s="165" t="s">
        <v>130</v>
      </c>
    </row>
    <row r="657" spans="2:51" s="14" customFormat="1" ht="12">
      <c r="B657" s="171"/>
      <c r="D657" s="164" t="s">
        <v>139</v>
      </c>
      <c r="E657" s="172" t="s">
        <v>1</v>
      </c>
      <c r="F657" s="173" t="s">
        <v>229</v>
      </c>
      <c r="H657" s="174">
        <v>13</v>
      </c>
      <c r="I657" s="175"/>
      <c r="L657" s="171"/>
      <c r="M657" s="176"/>
      <c r="N657" s="177"/>
      <c r="O657" s="177"/>
      <c r="P657" s="177"/>
      <c r="Q657" s="177"/>
      <c r="R657" s="177"/>
      <c r="S657" s="177"/>
      <c r="T657" s="178"/>
      <c r="AT657" s="172" t="s">
        <v>139</v>
      </c>
      <c r="AU657" s="172" t="s">
        <v>84</v>
      </c>
      <c r="AV657" s="14" t="s">
        <v>84</v>
      </c>
      <c r="AW657" s="14" t="s">
        <v>31</v>
      </c>
      <c r="AX657" s="14" t="s">
        <v>76</v>
      </c>
      <c r="AY657" s="172" t="s">
        <v>130</v>
      </c>
    </row>
    <row r="658" spans="2:51" s="15" customFormat="1" ht="12">
      <c r="B658" s="179"/>
      <c r="D658" s="164" t="s">
        <v>139</v>
      </c>
      <c r="E658" s="180" t="s">
        <v>1</v>
      </c>
      <c r="F658" s="181" t="s">
        <v>144</v>
      </c>
      <c r="H658" s="182">
        <v>20</v>
      </c>
      <c r="I658" s="183"/>
      <c r="L658" s="179"/>
      <c r="M658" s="184"/>
      <c r="N658" s="185"/>
      <c r="O658" s="185"/>
      <c r="P658" s="185"/>
      <c r="Q658" s="185"/>
      <c r="R658" s="185"/>
      <c r="S658" s="185"/>
      <c r="T658" s="186"/>
      <c r="AT658" s="180" t="s">
        <v>139</v>
      </c>
      <c r="AU658" s="180" t="s">
        <v>84</v>
      </c>
      <c r="AV658" s="15" t="s">
        <v>137</v>
      </c>
      <c r="AW658" s="15" t="s">
        <v>31</v>
      </c>
      <c r="AX658" s="15" t="s">
        <v>76</v>
      </c>
      <c r="AY658" s="180" t="s">
        <v>130</v>
      </c>
    </row>
    <row r="659" spans="2:51" s="14" customFormat="1" ht="12">
      <c r="B659" s="171"/>
      <c r="D659" s="164" t="s">
        <v>139</v>
      </c>
      <c r="E659" s="172" t="s">
        <v>1</v>
      </c>
      <c r="F659" s="173" t="s">
        <v>830</v>
      </c>
      <c r="H659" s="174">
        <v>20.2</v>
      </c>
      <c r="I659" s="175"/>
      <c r="L659" s="171"/>
      <c r="M659" s="176"/>
      <c r="N659" s="177"/>
      <c r="O659" s="177"/>
      <c r="P659" s="177"/>
      <c r="Q659" s="177"/>
      <c r="R659" s="177"/>
      <c r="S659" s="177"/>
      <c r="T659" s="178"/>
      <c r="AT659" s="172" t="s">
        <v>139</v>
      </c>
      <c r="AU659" s="172" t="s">
        <v>84</v>
      </c>
      <c r="AV659" s="14" t="s">
        <v>84</v>
      </c>
      <c r="AW659" s="14" t="s">
        <v>31</v>
      </c>
      <c r="AX659" s="14" t="s">
        <v>32</v>
      </c>
      <c r="AY659" s="172" t="s">
        <v>130</v>
      </c>
    </row>
    <row r="660" spans="1:65" s="2" customFormat="1" ht="16.5" customHeight="1">
      <c r="A660" s="33"/>
      <c r="B660" s="149"/>
      <c r="C660" s="195" t="s">
        <v>831</v>
      </c>
      <c r="D660" s="195" t="s">
        <v>268</v>
      </c>
      <c r="E660" s="196" t="s">
        <v>832</v>
      </c>
      <c r="F660" s="197" t="s">
        <v>833</v>
      </c>
      <c r="G660" s="198" t="s">
        <v>271</v>
      </c>
      <c r="H660" s="199">
        <v>20.2</v>
      </c>
      <c r="I660" s="200"/>
      <c r="J660" s="201">
        <f>ROUND(I660*H660,2)</f>
        <v>0</v>
      </c>
      <c r="K660" s="197" t="s">
        <v>1</v>
      </c>
      <c r="L660" s="202"/>
      <c r="M660" s="203" t="s">
        <v>1</v>
      </c>
      <c r="N660" s="204" t="s">
        <v>41</v>
      </c>
      <c r="O660" s="59"/>
      <c r="P660" s="159">
        <f>O660*H660</f>
        <v>0</v>
      </c>
      <c r="Q660" s="159">
        <v>0.0001</v>
      </c>
      <c r="R660" s="159">
        <f>Q660*H660</f>
        <v>0.00202</v>
      </c>
      <c r="S660" s="159">
        <v>0</v>
      </c>
      <c r="T660" s="160">
        <f>S660*H660</f>
        <v>0</v>
      </c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R660" s="161" t="s">
        <v>184</v>
      </c>
      <c r="AT660" s="161" t="s">
        <v>268</v>
      </c>
      <c r="AU660" s="161" t="s">
        <v>84</v>
      </c>
      <c r="AY660" s="18" t="s">
        <v>130</v>
      </c>
      <c r="BE660" s="162">
        <f>IF(N660="základní",J660,0)</f>
        <v>0</v>
      </c>
      <c r="BF660" s="162">
        <f>IF(N660="snížená",J660,0)</f>
        <v>0</v>
      </c>
      <c r="BG660" s="162">
        <f>IF(N660="zákl. přenesená",J660,0)</f>
        <v>0</v>
      </c>
      <c r="BH660" s="162">
        <f>IF(N660="sníž. přenesená",J660,0)</f>
        <v>0</v>
      </c>
      <c r="BI660" s="162">
        <f>IF(N660="nulová",J660,0)</f>
        <v>0</v>
      </c>
      <c r="BJ660" s="18" t="s">
        <v>32</v>
      </c>
      <c r="BK660" s="162">
        <f>ROUND(I660*H660,2)</f>
        <v>0</v>
      </c>
      <c r="BL660" s="18" t="s">
        <v>137</v>
      </c>
      <c r="BM660" s="161" t="s">
        <v>834</v>
      </c>
    </row>
    <row r="661" spans="2:51" s="14" customFormat="1" ht="12">
      <c r="B661" s="171"/>
      <c r="D661" s="164" t="s">
        <v>139</v>
      </c>
      <c r="E661" s="172" t="s">
        <v>1</v>
      </c>
      <c r="F661" s="173" t="s">
        <v>830</v>
      </c>
      <c r="H661" s="174">
        <v>20.2</v>
      </c>
      <c r="I661" s="175"/>
      <c r="L661" s="171"/>
      <c r="M661" s="176"/>
      <c r="N661" s="177"/>
      <c r="O661" s="177"/>
      <c r="P661" s="177"/>
      <c r="Q661" s="177"/>
      <c r="R661" s="177"/>
      <c r="S661" s="177"/>
      <c r="T661" s="178"/>
      <c r="AT661" s="172" t="s">
        <v>139</v>
      </c>
      <c r="AU661" s="172" t="s">
        <v>84</v>
      </c>
      <c r="AV661" s="14" t="s">
        <v>84</v>
      </c>
      <c r="AW661" s="14" t="s">
        <v>31</v>
      </c>
      <c r="AX661" s="14" t="s">
        <v>32</v>
      </c>
      <c r="AY661" s="172" t="s">
        <v>130</v>
      </c>
    </row>
    <row r="662" spans="1:65" s="2" customFormat="1" ht="16.5" customHeight="1">
      <c r="A662" s="33"/>
      <c r="B662" s="149"/>
      <c r="C662" s="150" t="s">
        <v>835</v>
      </c>
      <c r="D662" s="150" t="s">
        <v>132</v>
      </c>
      <c r="E662" s="151" t="s">
        <v>836</v>
      </c>
      <c r="F662" s="152" t="s">
        <v>837</v>
      </c>
      <c r="G662" s="153" t="s">
        <v>211</v>
      </c>
      <c r="H662" s="154">
        <v>10.3</v>
      </c>
      <c r="I662" s="155"/>
      <c r="J662" s="156">
        <f>ROUND(I662*H662,2)</f>
        <v>0</v>
      </c>
      <c r="K662" s="152" t="s">
        <v>1</v>
      </c>
      <c r="L662" s="34"/>
      <c r="M662" s="157" t="s">
        <v>1</v>
      </c>
      <c r="N662" s="158" t="s">
        <v>41</v>
      </c>
      <c r="O662" s="59"/>
      <c r="P662" s="159">
        <f>O662*H662</f>
        <v>0</v>
      </c>
      <c r="Q662" s="159">
        <v>0</v>
      </c>
      <c r="R662" s="159">
        <f>Q662*H662</f>
        <v>0</v>
      </c>
      <c r="S662" s="159">
        <v>0</v>
      </c>
      <c r="T662" s="160">
        <f>S662*H662</f>
        <v>0</v>
      </c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R662" s="161" t="s">
        <v>137</v>
      </c>
      <c r="AT662" s="161" t="s">
        <v>132</v>
      </c>
      <c r="AU662" s="161" t="s">
        <v>84</v>
      </c>
      <c r="AY662" s="18" t="s">
        <v>130</v>
      </c>
      <c r="BE662" s="162">
        <f>IF(N662="základní",J662,0)</f>
        <v>0</v>
      </c>
      <c r="BF662" s="162">
        <f>IF(N662="snížená",J662,0)</f>
        <v>0</v>
      </c>
      <c r="BG662" s="162">
        <f>IF(N662="zákl. přenesená",J662,0)</f>
        <v>0</v>
      </c>
      <c r="BH662" s="162">
        <f>IF(N662="sníž. přenesená",J662,0)</f>
        <v>0</v>
      </c>
      <c r="BI662" s="162">
        <f>IF(N662="nulová",J662,0)</f>
        <v>0</v>
      </c>
      <c r="BJ662" s="18" t="s">
        <v>32</v>
      </c>
      <c r="BK662" s="162">
        <f>ROUND(I662*H662,2)</f>
        <v>0</v>
      </c>
      <c r="BL662" s="18" t="s">
        <v>137</v>
      </c>
      <c r="BM662" s="161" t="s">
        <v>838</v>
      </c>
    </row>
    <row r="663" spans="2:51" s="14" customFormat="1" ht="12">
      <c r="B663" s="171"/>
      <c r="D663" s="164" t="s">
        <v>139</v>
      </c>
      <c r="E663" s="172" t="s">
        <v>1</v>
      </c>
      <c r="F663" s="173" t="s">
        <v>496</v>
      </c>
      <c r="H663" s="174">
        <v>10.3</v>
      </c>
      <c r="I663" s="175"/>
      <c r="L663" s="171"/>
      <c r="M663" s="176"/>
      <c r="N663" s="177"/>
      <c r="O663" s="177"/>
      <c r="P663" s="177"/>
      <c r="Q663" s="177"/>
      <c r="R663" s="177"/>
      <c r="S663" s="177"/>
      <c r="T663" s="178"/>
      <c r="AT663" s="172" t="s">
        <v>139</v>
      </c>
      <c r="AU663" s="172" t="s">
        <v>84</v>
      </c>
      <c r="AV663" s="14" t="s">
        <v>84</v>
      </c>
      <c r="AW663" s="14" t="s">
        <v>31</v>
      </c>
      <c r="AX663" s="14" t="s">
        <v>32</v>
      </c>
      <c r="AY663" s="172" t="s">
        <v>130</v>
      </c>
    </row>
    <row r="664" spans="1:65" s="2" customFormat="1" ht="16.5" customHeight="1">
      <c r="A664" s="33"/>
      <c r="B664" s="149"/>
      <c r="C664" s="195" t="s">
        <v>839</v>
      </c>
      <c r="D664" s="195" t="s">
        <v>268</v>
      </c>
      <c r="E664" s="196" t="s">
        <v>840</v>
      </c>
      <c r="F664" s="197" t="s">
        <v>841</v>
      </c>
      <c r="G664" s="198" t="s">
        <v>271</v>
      </c>
      <c r="H664" s="199">
        <v>6.06</v>
      </c>
      <c r="I664" s="200"/>
      <c r="J664" s="201">
        <f>ROUND(I664*H664,2)</f>
        <v>0</v>
      </c>
      <c r="K664" s="197" t="s">
        <v>1</v>
      </c>
      <c r="L664" s="202"/>
      <c r="M664" s="203" t="s">
        <v>1</v>
      </c>
      <c r="N664" s="204" t="s">
        <v>41</v>
      </c>
      <c r="O664" s="59"/>
      <c r="P664" s="159">
        <f>O664*H664</f>
        <v>0</v>
      </c>
      <c r="Q664" s="159">
        <v>0.0004</v>
      </c>
      <c r="R664" s="159">
        <f>Q664*H664</f>
        <v>0.002424</v>
      </c>
      <c r="S664" s="159">
        <v>0</v>
      </c>
      <c r="T664" s="160">
        <f>S664*H664</f>
        <v>0</v>
      </c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R664" s="161" t="s">
        <v>184</v>
      </c>
      <c r="AT664" s="161" t="s">
        <v>268</v>
      </c>
      <c r="AU664" s="161" t="s">
        <v>84</v>
      </c>
      <c r="AY664" s="18" t="s">
        <v>130</v>
      </c>
      <c r="BE664" s="162">
        <f>IF(N664="základní",J664,0)</f>
        <v>0</v>
      </c>
      <c r="BF664" s="162">
        <f>IF(N664="snížená",J664,0)</f>
        <v>0</v>
      </c>
      <c r="BG664" s="162">
        <f>IF(N664="zákl. přenesená",J664,0)</f>
        <v>0</v>
      </c>
      <c r="BH664" s="162">
        <f>IF(N664="sníž. přenesená",J664,0)</f>
        <v>0</v>
      </c>
      <c r="BI664" s="162">
        <f>IF(N664="nulová",J664,0)</f>
        <v>0</v>
      </c>
      <c r="BJ664" s="18" t="s">
        <v>32</v>
      </c>
      <c r="BK664" s="162">
        <f>ROUND(I664*H664,2)</f>
        <v>0</v>
      </c>
      <c r="BL664" s="18" t="s">
        <v>137</v>
      </c>
      <c r="BM664" s="161" t="s">
        <v>842</v>
      </c>
    </row>
    <row r="665" spans="2:51" s="13" customFormat="1" ht="12">
      <c r="B665" s="163"/>
      <c r="D665" s="164" t="s">
        <v>139</v>
      </c>
      <c r="E665" s="165" t="s">
        <v>1</v>
      </c>
      <c r="F665" s="166" t="s">
        <v>826</v>
      </c>
      <c r="H665" s="165" t="s">
        <v>1</v>
      </c>
      <c r="I665" s="167"/>
      <c r="L665" s="163"/>
      <c r="M665" s="168"/>
      <c r="N665" s="169"/>
      <c r="O665" s="169"/>
      <c r="P665" s="169"/>
      <c r="Q665" s="169"/>
      <c r="R665" s="169"/>
      <c r="S665" s="169"/>
      <c r="T665" s="170"/>
      <c r="AT665" s="165" t="s">
        <v>139</v>
      </c>
      <c r="AU665" s="165" t="s">
        <v>84</v>
      </c>
      <c r="AV665" s="13" t="s">
        <v>32</v>
      </c>
      <c r="AW665" s="13" t="s">
        <v>31</v>
      </c>
      <c r="AX665" s="13" t="s">
        <v>76</v>
      </c>
      <c r="AY665" s="165" t="s">
        <v>130</v>
      </c>
    </row>
    <row r="666" spans="2:51" s="13" customFormat="1" ht="12">
      <c r="B666" s="163"/>
      <c r="D666" s="164" t="s">
        <v>139</v>
      </c>
      <c r="E666" s="165" t="s">
        <v>1</v>
      </c>
      <c r="F666" s="166" t="s">
        <v>827</v>
      </c>
      <c r="H666" s="165" t="s">
        <v>1</v>
      </c>
      <c r="I666" s="167"/>
      <c r="L666" s="163"/>
      <c r="M666" s="168"/>
      <c r="N666" s="169"/>
      <c r="O666" s="169"/>
      <c r="P666" s="169"/>
      <c r="Q666" s="169"/>
      <c r="R666" s="169"/>
      <c r="S666" s="169"/>
      <c r="T666" s="170"/>
      <c r="AT666" s="165" t="s">
        <v>139</v>
      </c>
      <c r="AU666" s="165" t="s">
        <v>84</v>
      </c>
      <c r="AV666" s="13" t="s">
        <v>32</v>
      </c>
      <c r="AW666" s="13" t="s">
        <v>31</v>
      </c>
      <c r="AX666" s="13" t="s">
        <v>76</v>
      </c>
      <c r="AY666" s="165" t="s">
        <v>130</v>
      </c>
    </row>
    <row r="667" spans="2:51" s="13" customFormat="1" ht="12">
      <c r="B667" s="163"/>
      <c r="D667" s="164" t="s">
        <v>139</v>
      </c>
      <c r="E667" s="165" t="s">
        <v>1</v>
      </c>
      <c r="F667" s="166" t="s">
        <v>828</v>
      </c>
      <c r="H667" s="165" t="s">
        <v>1</v>
      </c>
      <c r="I667" s="167"/>
      <c r="L667" s="163"/>
      <c r="M667" s="168"/>
      <c r="N667" s="169"/>
      <c r="O667" s="169"/>
      <c r="P667" s="169"/>
      <c r="Q667" s="169"/>
      <c r="R667" s="169"/>
      <c r="S667" s="169"/>
      <c r="T667" s="170"/>
      <c r="AT667" s="165" t="s">
        <v>139</v>
      </c>
      <c r="AU667" s="165" t="s">
        <v>84</v>
      </c>
      <c r="AV667" s="13" t="s">
        <v>32</v>
      </c>
      <c r="AW667" s="13" t="s">
        <v>31</v>
      </c>
      <c r="AX667" s="13" t="s">
        <v>76</v>
      </c>
      <c r="AY667" s="165" t="s">
        <v>130</v>
      </c>
    </row>
    <row r="668" spans="2:51" s="14" customFormat="1" ht="12">
      <c r="B668" s="171"/>
      <c r="D668" s="164" t="s">
        <v>139</v>
      </c>
      <c r="E668" s="172" t="s">
        <v>1</v>
      </c>
      <c r="F668" s="173" t="s">
        <v>84</v>
      </c>
      <c r="H668" s="174">
        <v>2</v>
      </c>
      <c r="I668" s="175"/>
      <c r="L668" s="171"/>
      <c r="M668" s="176"/>
      <c r="N668" s="177"/>
      <c r="O668" s="177"/>
      <c r="P668" s="177"/>
      <c r="Q668" s="177"/>
      <c r="R668" s="177"/>
      <c r="S668" s="177"/>
      <c r="T668" s="178"/>
      <c r="AT668" s="172" t="s">
        <v>139</v>
      </c>
      <c r="AU668" s="172" t="s">
        <v>84</v>
      </c>
      <c r="AV668" s="14" t="s">
        <v>84</v>
      </c>
      <c r="AW668" s="14" t="s">
        <v>31</v>
      </c>
      <c r="AX668" s="14" t="s">
        <v>76</v>
      </c>
      <c r="AY668" s="172" t="s">
        <v>130</v>
      </c>
    </row>
    <row r="669" spans="2:51" s="13" customFormat="1" ht="12">
      <c r="B669" s="163"/>
      <c r="D669" s="164" t="s">
        <v>139</v>
      </c>
      <c r="E669" s="165" t="s">
        <v>1</v>
      </c>
      <c r="F669" s="166" t="s">
        <v>829</v>
      </c>
      <c r="H669" s="165" t="s">
        <v>1</v>
      </c>
      <c r="I669" s="167"/>
      <c r="L669" s="163"/>
      <c r="M669" s="168"/>
      <c r="N669" s="169"/>
      <c r="O669" s="169"/>
      <c r="P669" s="169"/>
      <c r="Q669" s="169"/>
      <c r="R669" s="169"/>
      <c r="S669" s="169"/>
      <c r="T669" s="170"/>
      <c r="AT669" s="165" t="s">
        <v>139</v>
      </c>
      <c r="AU669" s="165" t="s">
        <v>84</v>
      </c>
      <c r="AV669" s="13" t="s">
        <v>32</v>
      </c>
      <c r="AW669" s="13" t="s">
        <v>31</v>
      </c>
      <c r="AX669" s="13" t="s">
        <v>76</v>
      </c>
      <c r="AY669" s="165" t="s">
        <v>130</v>
      </c>
    </row>
    <row r="670" spans="2:51" s="14" customFormat="1" ht="12">
      <c r="B670" s="171"/>
      <c r="D670" s="164" t="s">
        <v>139</v>
      </c>
      <c r="E670" s="172" t="s">
        <v>1</v>
      </c>
      <c r="F670" s="173" t="s">
        <v>137</v>
      </c>
      <c r="H670" s="174">
        <v>4</v>
      </c>
      <c r="I670" s="175"/>
      <c r="L670" s="171"/>
      <c r="M670" s="176"/>
      <c r="N670" s="177"/>
      <c r="O670" s="177"/>
      <c r="P670" s="177"/>
      <c r="Q670" s="177"/>
      <c r="R670" s="177"/>
      <c r="S670" s="177"/>
      <c r="T670" s="178"/>
      <c r="AT670" s="172" t="s">
        <v>139</v>
      </c>
      <c r="AU670" s="172" t="s">
        <v>84</v>
      </c>
      <c r="AV670" s="14" t="s">
        <v>84</v>
      </c>
      <c r="AW670" s="14" t="s">
        <v>31</v>
      </c>
      <c r="AX670" s="14" t="s">
        <v>76</v>
      </c>
      <c r="AY670" s="172" t="s">
        <v>130</v>
      </c>
    </row>
    <row r="671" spans="2:51" s="15" customFormat="1" ht="12">
      <c r="B671" s="179"/>
      <c r="D671" s="164" t="s">
        <v>139</v>
      </c>
      <c r="E671" s="180" t="s">
        <v>1</v>
      </c>
      <c r="F671" s="181" t="s">
        <v>144</v>
      </c>
      <c r="H671" s="182">
        <v>6</v>
      </c>
      <c r="I671" s="183"/>
      <c r="L671" s="179"/>
      <c r="M671" s="184"/>
      <c r="N671" s="185"/>
      <c r="O671" s="185"/>
      <c r="P671" s="185"/>
      <c r="Q671" s="185"/>
      <c r="R671" s="185"/>
      <c r="S671" s="185"/>
      <c r="T671" s="186"/>
      <c r="AT671" s="180" t="s">
        <v>139</v>
      </c>
      <c r="AU671" s="180" t="s">
        <v>84</v>
      </c>
      <c r="AV671" s="15" t="s">
        <v>137</v>
      </c>
      <c r="AW671" s="15" t="s">
        <v>31</v>
      </c>
      <c r="AX671" s="15" t="s">
        <v>76</v>
      </c>
      <c r="AY671" s="180" t="s">
        <v>130</v>
      </c>
    </row>
    <row r="672" spans="2:51" s="14" customFormat="1" ht="12">
      <c r="B672" s="171"/>
      <c r="D672" s="164" t="s">
        <v>139</v>
      </c>
      <c r="E672" s="172" t="s">
        <v>1</v>
      </c>
      <c r="F672" s="173" t="s">
        <v>843</v>
      </c>
      <c r="H672" s="174">
        <v>6.06</v>
      </c>
      <c r="I672" s="175"/>
      <c r="L672" s="171"/>
      <c r="M672" s="176"/>
      <c r="N672" s="177"/>
      <c r="O672" s="177"/>
      <c r="P672" s="177"/>
      <c r="Q672" s="177"/>
      <c r="R672" s="177"/>
      <c r="S672" s="177"/>
      <c r="T672" s="178"/>
      <c r="AT672" s="172" t="s">
        <v>139</v>
      </c>
      <c r="AU672" s="172" t="s">
        <v>84</v>
      </c>
      <c r="AV672" s="14" t="s">
        <v>84</v>
      </c>
      <c r="AW672" s="14" t="s">
        <v>31</v>
      </c>
      <c r="AX672" s="14" t="s">
        <v>32</v>
      </c>
      <c r="AY672" s="172" t="s">
        <v>130</v>
      </c>
    </row>
    <row r="673" spans="1:65" s="2" customFormat="1" ht="16.5" customHeight="1">
      <c r="A673" s="33"/>
      <c r="B673" s="149"/>
      <c r="C673" s="195" t="s">
        <v>844</v>
      </c>
      <c r="D673" s="195" t="s">
        <v>268</v>
      </c>
      <c r="E673" s="196" t="s">
        <v>845</v>
      </c>
      <c r="F673" s="197" t="s">
        <v>846</v>
      </c>
      <c r="G673" s="198" t="s">
        <v>271</v>
      </c>
      <c r="H673" s="199">
        <v>6.06</v>
      </c>
      <c r="I673" s="200"/>
      <c r="J673" s="201">
        <f>ROUND(I673*H673,2)</f>
        <v>0</v>
      </c>
      <c r="K673" s="197" t="s">
        <v>1</v>
      </c>
      <c r="L673" s="202"/>
      <c r="M673" s="203" t="s">
        <v>1</v>
      </c>
      <c r="N673" s="204" t="s">
        <v>41</v>
      </c>
      <c r="O673" s="59"/>
      <c r="P673" s="159">
        <f>O673*H673</f>
        <v>0</v>
      </c>
      <c r="Q673" s="159">
        <v>0.0001</v>
      </c>
      <c r="R673" s="159">
        <f>Q673*H673</f>
        <v>0.000606</v>
      </c>
      <c r="S673" s="159">
        <v>0</v>
      </c>
      <c r="T673" s="160">
        <f>S673*H673</f>
        <v>0</v>
      </c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R673" s="161" t="s">
        <v>184</v>
      </c>
      <c r="AT673" s="161" t="s">
        <v>268</v>
      </c>
      <c r="AU673" s="161" t="s">
        <v>84</v>
      </c>
      <c r="AY673" s="18" t="s">
        <v>130</v>
      </c>
      <c r="BE673" s="162">
        <f>IF(N673="základní",J673,0)</f>
        <v>0</v>
      </c>
      <c r="BF673" s="162">
        <f>IF(N673="snížená",J673,0)</f>
        <v>0</v>
      </c>
      <c r="BG673" s="162">
        <f>IF(N673="zákl. přenesená",J673,0)</f>
        <v>0</v>
      </c>
      <c r="BH673" s="162">
        <f>IF(N673="sníž. přenesená",J673,0)</f>
        <v>0</v>
      </c>
      <c r="BI673" s="162">
        <f>IF(N673="nulová",J673,0)</f>
        <v>0</v>
      </c>
      <c r="BJ673" s="18" t="s">
        <v>32</v>
      </c>
      <c r="BK673" s="162">
        <f>ROUND(I673*H673,2)</f>
        <v>0</v>
      </c>
      <c r="BL673" s="18" t="s">
        <v>137</v>
      </c>
      <c r="BM673" s="161" t="s">
        <v>847</v>
      </c>
    </row>
    <row r="674" spans="2:51" s="14" customFormat="1" ht="12">
      <c r="B674" s="171"/>
      <c r="D674" s="164" t="s">
        <v>139</v>
      </c>
      <c r="E674" s="172" t="s">
        <v>1</v>
      </c>
      <c r="F674" s="173" t="s">
        <v>843</v>
      </c>
      <c r="H674" s="174">
        <v>6.06</v>
      </c>
      <c r="I674" s="175"/>
      <c r="L674" s="171"/>
      <c r="M674" s="176"/>
      <c r="N674" s="177"/>
      <c r="O674" s="177"/>
      <c r="P674" s="177"/>
      <c r="Q674" s="177"/>
      <c r="R674" s="177"/>
      <c r="S674" s="177"/>
      <c r="T674" s="178"/>
      <c r="AT674" s="172" t="s">
        <v>139</v>
      </c>
      <c r="AU674" s="172" t="s">
        <v>84</v>
      </c>
      <c r="AV674" s="14" t="s">
        <v>84</v>
      </c>
      <c r="AW674" s="14" t="s">
        <v>31</v>
      </c>
      <c r="AX674" s="14" t="s">
        <v>76</v>
      </c>
      <c r="AY674" s="172" t="s">
        <v>130</v>
      </c>
    </row>
    <row r="675" spans="2:51" s="15" customFormat="1" ht="12">
      <c r="B675" s="179"/>
      <c r="D675" s="164" t="s">
        <v>139</v>
      </c>
      <c r="E675" s="180" t="s">
        <v>1</v>
      </c>
      <c r="F675" s="181" t="s">
        <v>144</v>
      </c>
      <c r="H675" s="182">
        <v>6.06</v>
      </c>
      <c r="I675" s="183"/>
      <c r="L675" s="179"/>
      <c r="M675" s="184"/>
      <c r="N675" s="185"/>
      <c r="O675" s="185"/>
      <c r="P675" s="185"/>
      <c r="Q675" s="185"/>
      <c r="R675" s="185"/>
      <c r="S675" s="185"/>
      <c r="T675" s="186"/>
      <c r="AT675" s="180" t="s">
        <v>139</v>
      </c>
      <c r="AU675" s="180" t="s">
        <v>84</v>
      </c>
      <c r="AV675" s="15" t="s">
        <v>137</v>
      </c>
      <c r="AW675" s="15" t="s">
        <v>31</v>
      </c>
      <c r="AX675" s="15" t="s">
        <v>32</v>
      </c>
      <c r="AY675" s="180" t="s">
        <v>130</v>
      </c>
    </row>
    <row r="676" spans="1:65" s="2" customFormat="1" ht="16.5" customHeight="1">
      <c r="A676" s="33"/>
      <c r="B676" s="149"/>
      <c r="C676" s="150" t="s">
        <v>848</v>
      </c>
      <c r="D676" s="150" t="s">
        <v>132</v>
      </c>
      <c r="E676" s="151" t="s">
        <v>849</v>
      </c>
      <c r="F676" s="152" t="s">
        <v>850</v>
      </c>
      <c r="G676" s="153" t="s">
        <v>211</v>
      </c>
      <c r="H676" s="154">
        <v>18.1</v>
      </c>
      <c r="I676" s="155"/>
      <c r="J676" s="156">
        <f>ROUND(I676*H676,2)</f>
        <v>0</v>
      </c>
      <c r="K676" s="152" t="s">
        <v>1</v>
      </c>
      <c r="L676" s="34"/>
      <c r="M676" s="157" t="s">
        <v>1</v>
      </c>
      <c r="N676" s="158" t="s">
        <v>41</v>
      </c>
      <c r="O676" s="59"/>
      <c r="P676" s="159">
        <f>O676*H676</f>
        <v>0</v>
      </c>
      <c r="Q676" s="159">
        <v>0</v>
      </c>
      <c r="R676" s="159">
        <f>Q676*H676</f>
        <v>0</v>
      </c>
      <c r="S676" s="159">
        <v>0</v>
      </c>
      <c r="T676" s="160">
        <f>S676*H676</f>
        <v>0</v>
      </c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R676" s="161" t="s">
        <v>137</v>
      </c>
      <c r="AT676" s="161" t="s">
        <v>132</v>
      </c>
      <c r="AU676" s="161" t="s">
        <v>84</v>
      </c>
      <c r="AY676" s="18" t="s">
        <v>130</v>
      </c>
      <c r="BE676" s="162">
        <f>IF(N676="základní",J676,0)</f>
        <v>0</v>
      </c>
      <c r="BF676" s="162">
        <f>IF(N676="snížená",J676,0)</f>
        <v>0</v>
      </c>
      <c r="BG676" s="162">
        <f>IF(N676="zákl. přenesená",J676,0)</f>
        <v>0</v>
      </c>
      <c r="BH676" s="162">
        <f>IF(N676="sníž. přenesená",J676,0)</f>
        <v>0</v>
      </c>
      <c r="BI676" s="162">
        <f>IF(N676="nulová",J676,0)</f>
        <v>0</v>
      </c>
      <c r="BJ676" s="18" t="s">
        <v>32</v>
      </c>
      <c r="BK676" s="162">
        <f>ROUND(I676*H676,2)</f>
        <v>0</v>
      </c>
      <c r="BL676" s="18" t="s">
        <v>137</v>
      </c>
      <c r="BM676" s="161" t="s">
        <v>851</v>
      </c>
    </row>
    <row r="677" spans="2:51" s="14" customFormat="1" ht="12">
      <c r="B677" s="171"/>
      <c r="D677" s="164" t="s">
        <v>139</v>
      </c>
      <c r="E677" s="172" t="s">
        <v>1</v>
      </c>
      <c r="F677" s="173" t="s">
        <v>491</v>
      </c>
      <c r="H677" s="174">
        <v>9.2</v>
      </c>
      <c r="I677" s="175"/>
      <c r="L677" s="171"/>
      <c r="M677" s="176"/>
      <c r="N677" s="177"/>
      <c r="O677" s="177"/>
      <c r="P677" s="177"/>
      <c r="Q677" s="177"/>
      <c r="R677" s="177"/>
      <c r="S677" s="177"/>
      <c r="T677" s="178"/>
      <c r="AT677" s="172" t="s">
        <v>139</v>
      </c>
      <c r="AU677" s="172" t="s">
        <v>84</v>
      </c>
      <c r="AV677" s="14" t="s">
        <v>84</v>
      </c>
      <c r="AW677" s="14" t="s">
        <v>31</v>
      </c>
      <c r="AX677" s="14" t="s">
        <v>76</v>
      </c>
      <c r="AY677" s="172" t="s">
        <v>130</v>
      </c>
    </row>
    <row r="678" spans="2:51" s="14" customFormat="1" ht="12">
      <c r="B678" s="171"/>
      <c r="D678" s="164" t="s">
        <v>139</v>
      </c>
      <c r="E678" s="172" t="s">
        <v>1</v>
      </c>
      <c r="F678" s="173" t="s">
        <v>495</v>
      </c>
      <c r="H678" s="174">
        <v>8.9</v>
      </c>
      <c r="I678" s="175"/>
      <c r="L678" s="171"/>
      <c r="M678" s="176"/>
      <c r="N678" s="177"/>
      <c r="O678" s="177"/>
      <c r="P678" s="177"/>
      <c r="Q678" s="177"/>
      <c r="R678" s="177"/>
      <c r="S678" s="177"/>
      <c r="T678" s="178"/>
      <c r="AT678" s="172" t="s">
        <v>139</v>
      </c>
      <c r="AU678" s="172" t="s">
        <v>84</v>
      </c>
      <c r="AV678" s="14" t="s">
        <v>84</v>
      </c>
      <c r="AW678" s="14" t="s">
        <v>31</v>
      </c>
      <c r="AX678" s="14" t="s">
        <v>76</v>
      </c>
      <c r="AY678" s="172" t="s">
        <v>130</v>
      </c>
    </row>
    <row r="679" spans="2:51" s="15" customFormat="1" ht="12">
      <c r="B679" s="179"/>
      <c r="D679" s="164" t="s">
        <v>139</v>
      </c>
      <c r="E679" s="180" t="s">
        <v>1</v>
      </c>
      <c r="F679" s="181" t="s">
        <v>144</v>
      </c>
      <c r="H679" s="182">
        <v>18.1</v>
      </c>
      <c r="I679" s="183"/>
      <c r="L679" s="179"/>
      <c r="M679" s="184"/>
      <c r="N679" s="185"/>
      <c r="O679" s="185"/>
      <c r="P679" s="185"/>
      <c r="Q679" s="185"/>
      <c r="R679" s="185"/>
      <c r="S679" s="185"/>
      <c r="T679" s="186"/>
      <c r="AT679" s="180" t="s">
        <v>139</v>
      </c>
      <c r="AU679" s="180" t="s">
        <v>84</v>
      </c>
      <c r="AV679" s="15" t="s">
        <v>137</v>
      </c>
      <c r="AW679" s="15" t="s">
        <v>31</v>
      </c>
      <c r="AX679" s="15" t="s">
        <v>32</v>
      </c>
      <c r="AY679" s="180" t="s">
        <v>130</v>
      </c>
    </row>
    <row r="680" spans="1:65" s="2" customFormat="1" ht="16.5" customHeight="1">
      <c r="A680" s="33"/>
      <c r="B680" s="149"/>
      <c r="C680" s="195" t="s">
        <v>852</v>
      </c>
      <c r="D680" s="195" t="s">
        <v>268</v>
      </c>
      <c r="E680" s="196" t="s">
        <v>853</v>
      </c>
      <c r="F680" s="197" t="s">
        <v>854</v>
      </c>
      <c r="G680" s="198" t="s">
        <v>271</v>
      </c>
      <c r="H680" s="199">
        <v>6.06</v>
      </c>
      <c r="I680" s="200"/>
      <c r="J680" s="201">
        <f>ROUND(I680*H680,2)</f>
        <v>0</v>
      </c>
      <c r="K680" s="197" t="s">
        <v>1</v>
      </c>
      <c r="L680" s="202"/>
      <c r="M680" s="203" t="s">
        <v>1</v>
      </c>
      <c r="N680" s="204" t="s">
        <v>41</v>
      </c>
      <c r="O680" s="59"/>
      <c r="P680" s="159">
        <f>O680*H680</f>
        <v>0</v>
      </c>
      <c r="Q680" s="159">
        <v>0.0005</v>
      </c>
      <c r="R680" s="159">
        <f>Q680*H680</f>
        <v>0.0030299999999999997</v>
      </c>
      <c r="S680" s="159">
        <v>0</v>
      </c>
      <c r="T680" s="160">
        <f>S680*H680</f>
        <v>0</v>
      </c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R680" s="161" t="s">
        <v>184</v>
      </c>
      <c r="AT680" s="161" t="s">
        <v>268</v>
      </c>
      <c r="AU680" s="161" t="s">
        <v>84</v>
      </c>
      <c r="AY680" s="18" t="s">
        <v>130</v>
      </c>
      <c r="BE680" s="162">
        <f>IF(N680="základní",J680,0)</f>
        <v>0</v>
      </c>
      <c r="BF680" s="162">
        <f>IF(N680="snížená",J680,0)</f>
        <v>0</v>
      </c>
      <c r="BG680" s="162">
        <f>IF(N680="zákl. přenesená",J680,0)</f>
        <v>0</v>
      </c>
      <c r="BH680" s="162">
        <f>IF(N680="sníž. přenesená",J680,0)</f>
        <v>0</v>
      </c>
      <c r="BI680" s="162">
        <f>IF(N680="nulová",J680,0)</f>
        <v>0</v>
      </c>
      <c r="BJ680" s="18" t="s">
        <v>32</v>
      </c>
      <c r="BK680" s="162">
        <f>ROUND(I680*H680,2)</f>
        <v>0</v>
      </c>
      <c r="BL680" s="18" t="s">
        <v>137</v>
      </c>
      <c r="BM680" s="161" t="s">
        <v>855</v>
      </c>
    </row>
    <row r="681" spans="2:51" s="13" customFormat="1" ht="12">
      <c r="B681" s="163"/>
      <c r="D681" s="164" t="s">
        <v>139</v>
      </c>
      <c r="E681" s="165" t="s">
        <v>1</v>
      </c>
      <c r="F681" s="166" t="s">
        <v>826</v>
      </c>
      <c r="H681" s="165" t="s">
        <v>1</v>
      </c>
      <c r="I681" s="167"/>
      <c r="L681" s="163"/>
      <c r="M681" s="168"/>
      <c r="N681" s="169"/>
      <c r="O681" s="169"/>
      <c r="P681" s="169"/>
      <c r="Q681" s="169"/>
      <c r="R681" s="169"/>
      <c r="S681" s="169"/>
      <c r="T681" s="170"/>
      <c r="AT681" s="165" t="s">
        <v>139</v>
      </c>
      <c r="AU681" s="165" t="s">
        <v>84</v>
      </c>
      <c r="AV681" s="13" t="s">
        <v>32</v>
      </c>
      <c r="AW681" s="13" t="s">
        <v>31</v>
      </c>
      <c r="AX681" s="13" t="s">
        <v>76</v>
      </c>
      <c r="AY681" s="165" t="s">
        <v>130</v>
      </c>
    </row>
    <row r="682" spans="2:51" s="13" customFormat="1" ht="12">
      <c r="B682" s="163"/>
      <c r="D682" s="164" t="s">
        <v>139</v>
      </c>
      <c r="E682" s="165" t="s">
        <v>1</v>
      </c>
      <c r="F682" s="166" t="s">
        <v>827</v>
      </c>
      <c r="H682" s="165" t="s">
        <v>1</v>
      </c>
      <c r="I682" s="167"/>
      <c r="L682" s="163"/>
      <c r="M682" s="168"/>
      <c r="N682" s="169"/>
      <c r="O682" s="169"/>
      <c r="P682" s="169"/>
      <c r="Q682" s="169"/>
      <c r="R682" s="169"/>
      <c r="S682" s="169"/>
      <c r="T682" s="170"/>
      <c r="AT682" s="165" t="s">
        <v>139</v>
      </c>
      <c r="AU682" s="165" t="s">
        <v>84</v>
      </c>
      <c r="AV682" s="13" t="s">
        <v>32</v>
      </c>
      <c r="AW682" s="13" t="s">
        <v>31</v>
      </c>
      <c r="AX682" s="13" t="s">
        <v>76</v>
      </c>
      <c r="AY682" s="165" t="s">
        <v>130</v>
      </c>
    </row>
    <row r="683" spans="2:51" s="13" customFormat="1" ht="12">
      <c r="B683" s="163"/>
      <c r="D683" s="164" t="s">
        <v>139</v>
      </c>
      <c r="E683" s="165" t="s">
        <v>1</v>
      </c>
      <c r="F683" s="166" t="s">
        <v>828</v>
      </c>
      <c r="H683" s="165" t="s">
        <v>1</v>
      </c>
      <c r="I683" s="167"/>
      <c r="L683" s="163"/>
      <c r="M683" s="168"/>
      <c r="N683" s="169"/>
      <c r="O683" s="169"/>
      <c r="P683" s="169"/>
      <c r="Q683" s="169"/>
      <c r="R683" s="169"/>
      <c r="S683" s="169"/>
      <c r="T683" s="170"/>
      <c r="AT683" s="165" t="s">
        <v>139</v>
      </c>
      <c r="AU683" s="165" t="s">
        <v>84</v>
      </c>
      <c r="AV683" s="13" t="s">
        <v>32</v>
      </c>
      <c r="AW683" s="13" t="s">
        <v>31</v>
      </c>
      <c r="AX683" s="13" t="s">
        <v>76</v>
      </c>
      <c r="AY683" s="165" t="s">
        <v>130</v>
      </c>
    </row>
    <row r="684" spans="2:51" s="14" customFormat="1" ht="12">
      <c r="B684" s="171"/>
      <c r="D684" s="164" t="s">
        <v>139</v>
      </c>
      <c r="E684" s="172" t="s">
        <v>1</v>
      </c>
      <c r="F684" s="173" t="s">
        <v>137</v>
      </c>
      <c r="H684" s="174">
        <v>4</v>
      </c>
      <c r="I684" s="175"/>
      <c r="L684" s="171"/>
      <c r="M684" s="176"/>
      <c r="N684" s="177"/>
      <c r="O684" s="177"/>
      <c r="P684" s="177"/>
      <c r="Q684" s="177"/>
      <c r="R684" s="177"/>
      <c r="S684" s="177"/>
      <c r="T684" s="178"/>
      <c r="AT684" s="172" t="s">
        <v>139</v>
      </c>
      <c r="AU684" s="172" t="s">
        <v>84</v>
      </c>
      <c r="AV684" s="14" t="s">
        <v>84</v>
      </c>
      <c r="AW684" s="14" t="s">
        <v>31</v>
      </c>
      <c r="AX684" s="14" t="s">
        <v>76</v>
      </c>
      <c r="AY684" s="172" t="s">
        <v>130</v>
      </c>
    </row>
    <row r="685" spans="2:51" s="13" customFormat="1" ht="12">
      <c r="B685" s="163"/>
      <c r="D685" s="164" t="s">
        <v>139</v>
      </c>
      <c r="E685" s="165" t="s">
        <v>1</v>
      </c>
      <c r="F685" s="166" t="s">
        <v>829</v>
      </c>
      <c r="H685" s="165" t="s">
        <v>1</v>
      </c>
      <c r="I685" s="167"/>
      <c r="L685" s="163"/>
      <c r="M685" s="168"/>
      <c r="N685" s="169"/>
      <c r="O685" s="169"/>
      <c r="P685" s="169"/>
      <c r="Q685" s="169"/>
      <c r="R685" s="169"/>
      <c r="S685" s="169"/>
      <c r="T685" s="170"/>
      <c r="AT685" s="165" t="s">
        <v>139</v>
      </c>
      <c r="AU685" s="165" t="s">
        <v>84</v>
      </c>
      <c r="AV685" s="13" t="s">
        <v>32</v>
      </c>
      <c r="AW685" s="13" t="s">
        <v>31</v>
      </c>
      <c r="AX685" s="13" t="s">
        <v>76</v>
      </c>
      <c r="AY685" s="165" t="s">
        <v>130</v>
      </c>
    </row>
    <row r="686" spans="2:51" s="14" customFormat="1" ht="12">
      <c r="B686" s="171"/>
      <c r="D686" s="164" t="s">
        <v>139</v>
      </c>
      <c r="E686" s="172" t="s">
        <v>1</v>
      </c>
      <c r="F686" s="173" t="s">
        <v>177</v>
      </c>
      <c r="H686" s="174">
        <v>7</v>
      </c>
      <c r="I686" s="175"/>
      <c r="L686" s="171"/>
      <c r="M686" s="176"/>
      <c r="N686" s="177"/>
      <c r="O686" s="177"/>
      <c r="P686" s="177"/>
      <c r="Q686" s="177"/>
      <c r="R686" s="177"/>
      <c r="S686" s="177"/>
      <c r="T686" s="178"/>
      <c r="AT686" s="172" t="s">
        <v>139</v>
      </c>
      <c r="AU686" s="172" t="s">
        <v>84</v>
      </c>
      <c r="AV686" s="14" t="s">
        <v>84</v>
      </c>
      <c r="AW686" s="14" t="s">
        <v>31</v>
      </c>
      <c r="AX686" s="14" t="s">
        <v>76</v>
      </c>
      <c r="AY686" s="172" t="s">
        <v>130</v>
      </c>
    </row>
    <row r="687" spans="2:51" s="15" customFormat="1" ht="12">
      <c r="B687" s="179"/>
      <c r="D687" s="164" t="s">
        <v>139</v>
      </c>
      <c r="E687" s="180" t="s">
        <v>1</v>
      </c>
      <c r="F687" s="181" t="s">
        <v>144</v>
      </c>
      <c r="H687" s="182">
        <v>11</v>
      </c>
      <c r="I687" s="183"/>
      <c r="L687" s="179"/>
      <c r="M687" s="184"/>
      <c r="N687" s="185"/>
      <c r="O687" s="185"/>
      <c r="P687" s="185"/>
      <c r="Q687" s="185"/>
      <c r="R687" s="185"/>
      <c r="S687" s="185"/>
      <c r="T687" s="186"/>
      <c r="AT687" s="180" t="s">
        <v>139</v>
      </c>
      <c r="AU687" s="180" t="s">
        <v>84</v>
      </c>
      <c r="AV687" s="15" t="s">
        <v>137</v>
      </c>
      <c r="AW687" s="15" t="s">
        <v>31</v>
      </c>
      <c r="AX687" s="15" t="s">
        <v>76</v>
      </c>
      <c r="AY687" s="180" t="s">
        <v>130</v>
      </c>
    </row>
    <row r="688" spans="2:51" s="14" customFormat="1" ht="12">
      <c r="B688" s="171"/>
      <c r="D688" s="164" t="s">
        <v>139</v>
      </c>
      <c r="E688" s="172" t="s">
        <v>1</v>
      </c>
      <c r="F688" s="173" t="s">
        <v>843</v>
      </c>
      <c r="H688" s="174">
        <v>6.06</v>
      </c>
      <c r="I688" s="175"/>
      <c r="L688" s="171"/>
      <c r="M688" s="176"/>
      <c r="N688" s="177"/>
      <c r="O688" s="177"/>
      <c r="P688" s="177"/>
      <c r="Q688" s="177"/>
      <c r="R688" s="177"/>
      <c r="S688" s="177"/>
      <c r="T688" s="178"/>
      <c r="AT688" s="172" t="s">
        <v>139</v>
      </c>
      <c r="AU688" s="172" t="s">
        <v>84</v>
      </c>
      <c r="AV688" s="14" t="s">
        <v>84</v>
      </c>
      <c r="AW688" s="14" t="s">
        <v>31</v>
      </c>
      <c r="AX688" s="14" t="s">
        <v>32</v>
      </c>
      <c r="AY688" s="172" t="s">
        <v>130</v>
      </c>
    </row>
    <row r="689" spans="1:65" s="2" customFormat="1" ht="16.5" customHeight="1">
      <c r="A689" s="33"/>
      <c r="B689" s="149"/>
      <c r="C689" s="195" t="s">
        <v>856</v>
      </c>
      <c r="D689" s="195" t="s">
        <v>268</v>
      </c>
      <c r="E689" s="196" t="s">
        <v>857</v>
      </c>
      <c r="F689" s="197" t="s">
        <v>858</v>
      </c>
      <c r="G689" s="198" t="s">
        <v>271</v>
      </c>
      <c r="H689" s="199">
        <v>6.06</v>
      </c>
      <c r="I689" s="200"/>
      <c r="J689" s="201">
        <f>ROUND(I689*H689,2)</f>
        <v>0</v>
      </c>
      <c r="K689" s="197" t="s">
        <v>1</v>
      </c>
      <c r="L689" s="202"/>
      <c r="M689" s="203" t="s">
        <v>1</v>
      </c>
      <c r="N689" s="204" t="s">
        <v>41</v>
      </c>
      <c r="O689" s="59"/>
      <c r="P689" s="159">
        <f>O689*H689</f>
        <v>0</v>
      </c>
      <c r="Q689" s="159">
        <v>0.0001</v>
      </c>
      <c r="R689" s="159">
        <f>Q689*H689</f>
        <v>0.000606</v>
      </c>
      <c r="S689" s="159">
        <v>0</v>
      </c>
      <c r="T689" s="160">
        <f>S689*H689</f>
        <v>0</v>
      </c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R689" s="161" t="s">
        <v>184</v>
      </c>
      <c r="AT689" s="161" t="s">
        <v>268</v>
      </c>
      <c r="AU689" s="161" t="s">
        <v>84</v>
      </c>
      <c r="AY689" s="18" t="s">
        <v>130</v>
      </c>
      <c r="BE689" s="162">
        <f>IF(N689="základní",J689,0)</f>
        <v>0</v>
      </c>
      <c r="BF689" s="162">
        <f>IF(N689="snížená",J689,0)</f>
        <v>0</v>
      </c>
      <c r="BG689" s="162">
        <f>IF(N689="zákl. přenesená",J689,0)</f>
        <v>0</v>
      </c>
      <c r="BH689" s="162">
        <f>IF(N689="sníž. přenesená",J689,0)</f>
        <v>0</v>
      </c>
      <c r="BI689" s="162">
        <f>IF(N689="nulová",J689,0)</f>
        <v>0</v>
      </c>
      <c r="BJ689" s="18" t="s">
        <v>32</v>
      </c>
      <c r="BK689" s="162">
        <f>ROUND(I689*H689,2)</f>
        <v>0</v>
      </c>
      <c r="BL689" s="18" t="s">
        <v>137</v>
      </c>
      <c r="BM689" s="161" t="s">
        <v>859</v>
      </c>
    </row>
    <row r="690" spans="2:51" s="14" customFormat="1" ht="12">
      <c r="B690" s="171"/>
      <c r="D690" s="164" t="s">
        <v>139</v>
      </c>
      <c r="E690" s="172" t="s">
        <v>1</v>
      </c>
      <c r="F690" s="173" t="s">
        <v>843</v>
      </c>
      <c r="H690" s="174">
        <v>6.06</v>
      </c>
      <c r="I690" s="175"/>
      <c r="L690" s="171"/>
      <c r="M690" s="176"/>
      <c r="N690" s="177"/>
      <c r="O690" s="177"/>
      <c r="P690" s="177"/>
      <c r="Q690" s="177"/>
      <c r="R690" s="177"/>
      <c r="S690" s="177"/>
      <c r="T690" s="178"/>
      <c r="AT690" s="172" t="s">
        <v>139</v>
      </c>
      <c r="AU690" s="172" t="s">
        <v>84</v>
      </c>
      <c r="AV690" s="14" t="s">
        <v>84</v>
      </c>
      <c r="AW690" s="14" t="s">
        <v>31</v>
      </c>
      <c r="AX690" s="14" t="s">
        <v>76</v>
      </c>
      <c r="AY690" s="172" t="s">
        <v>130</v>
      </c>
    </row>
    <row r="691" spans="2:51" s="15" customFormat="1" ht="12">
      <c r="B691" s="179"/>
      <c r="D691" s="164" t="s">
        <v>139</v>
      </c>
      <c r="E691" s="180" t="s">
        <v>1</v>
      </c>
      <c r="F691" s="181" t="s">
        <v>144</v>
      </c>
      <c r="H691" s="182">
        <v>6.06</v>
      </c>
      <c r="I691" s="183"/>
      <c r="L691" s="179"/>
      <c r="M691" s="184"/>
      <c r="N691" s="185"/>
      <c r="O691" s="185"/>
      <c r="P691" s="185"/>
      <c r="Q691" s="185"/>
      <c r="R691" s="185"/>
      <c r="S691" s="185"/>
      <c r="T691" s="186"/>
      <c r="AT691" s="180" t="s">
        <v>139</v>
      </c>
      <c r="AU691" s="180" t="s">
        <v>84</v>
      </c>
      <c r="AV691" s="15" t="s">
        <v>137</v>
      </c>
      <c r="AW691" s="15" t="s">
        <v>31</v>
      </c>
      <c r="AX691" s="15" t="s">
        <v>32</v>
      </c>
      <c r="AY691" s="180" t="s">
        <v>130</v>
      </c>
    </row>
    <row r="692" spans="1:65" s="2" customFormat="1" ht="16.5" customHeight="1">
      <c r="A692" s="33"/>
      <c r="B692" s="149"/>
      <c r="C692" s="150" t="s">
        <v>860</v>
      </c>
      <c r="D692" s="150" t="s">
        <v>132</v>
      </c>
      <c r="E692" s="151" t="s">
        <v>861</v>
      </c>
      <c r="F692" s="152" t="s">
        <v>862</v>
      </c>
      <c r="G692" s="153" t="s">
        <v>211</v>
      </c>
      <c r="H692" s="154">
        <v>2</v>
      </c>
      <c r="I692" s="155"/>
      <c r="J692" s="156">
        <f>ROUND(I692*H692,2)</f>
        <v>0</v>
      </c>
      <c r="K692" s="152" t="s">
        <v>1</v>
      </c>
      <c r="L692" s="34"/>
      <c r="M692" s="157" t="s">
        <v>1</v>
      </c>
      <c r="N692" s="158" t="s">
        <v>41</v>
      </c>
      <c r="O692" s="59"/>
      <c r="P692" s="159">
        <f>O692*H692</f>
        <v>0</v>
      </c>
      <c r="Q692" s="159">
        <v>0</v>
      </c>
      <c r="R692" s="159">
        <f>Q692*H692</f>
        <v>0</v>
      </c>
      <c r="S692" s="159">
        <v>0</v>
      </c>
      <c r="T692" s="160">
        <f>S692*H692</f>
        <v>0</v>
      </c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R692" s="161" t="s">
        <v>137</v>
      </c>
      <c r="AT692" s="161" t="s">
        <v>132</v>
      </c>
      <c r="AU692" s="161" t="s">
        <v>84</v>
      </c>
      <c r="AY692" s="18" t="s">
        <v>130</v>
      </c>
      <c r="BE692" s="162">
        <f>IF(N692="základní",J692,0)</f>
        <v>0</v>
      </c>
      <c r="BF692" s="162">
        <f>IF(N692="snížená",J692,0)</f>
        <v>0</v>
      </c>
      <c r="BG692" s="162">
        <f>IF(N692="zákl. přenesená",J692,0)</f>
        <v>0</v>
      </c>
      <c r="BH692" s="162">
        <f>IF(N692="sníž. přenesená",J692,0)</f>
        <v>0</v>
      </c>
      <c r="BI692" s="162">
        <f>IF(N692="nulová",J692,0)</f>
        <v>0</v>
      </c>
      <c r="BJ692" s="18" t="s">
        <v>32</v>
      </c>
      <c r="BK692" s="162">
        <f>ROUND(I692*H692,2)</f>
        <v>0</v>
      </c>
      <c r="BL692" s="18" t="s">
        <v>137</v>
      </c>
      <c r="BM692" s="161" t="s">
        <v>863</v>
      </c>
    </row>
    <row r="693" spans="2:51" s="14" customFormat="1" ht="12">
      <c r="B693" s="171"/>
      <c r="D693" s="164" t="s">
        <v>139</v>
      </c>
      <c r="E693" s="172" t="s">
        <v>1</v>
      </c>
      <c r="F693" s="173" t="s">
        <v>32</v>
      </c>
      <c r="H693" s="174">
        <v>1</v>
      </c>
      <c r="I693" s="175"/>
      <c r="L693" s="171"/>
      <c r="M693" s="176"/>
      <c r="N693" s="177"/>
      <c r="O693" s="177"/>
      <c r="P693" s="177"/>
      <c r="Q693" s="177"/>
      <c r="R693" s="177"/>
      <c r="S693" s="177"/>
      <c r="T693" s="178"/>
      <c r="AT693" s="172" t="s">
        <v>139</v>
      </c>
      <c r="AU693" s="172" t="s">
        <v>84</v>
      </c>
      <c r="AV693" s="14" t="s">
        <v>84</v>
      </c>
      <c r="AW693" s="14" t="s">
        <v>31</v>
      </c>
      <c r="AX693" s="14" t="s">
        <v>76</v>
      </c>
      <c r="AY693" s="172" t="s">
        <v>130</v>
      </c>
    </row>
    <row r="694" spans="2:51" s="14" customFormat="1" ht="12">
      <c r="B694" s="171"/>
      <c r="D694" s="164" t="s">
        <v>139</v>
      </c>
      <c r="E694" s="172" t="s">
        <v>1</v>
      </c>
      <c r="F694" s="173" t="s">
        <v>864</v>
      </c>
      <c r="H694" s="174">
        <v>1</v>
      </c>
      <c r="I694" s="175"/>
      <c r="L694" s="171"/>
      <c r="M694" s="176"/>
      <c r="N694" s="177"/>
      <c r="O694" s="177"/>
      <c r="P694" s="177"/>
      <c r="Q694" s="177"/>
      <c r="R694" s="177"/>
      <c r="S694" s="177"/>
      <c r="T694" s="178"/>
      <c r="AT694" s="172" t="s">
        <v>139</v>
      </c>
      <c r="AU694" s="172" t="s">
        <v>84</v>
      </c>
      <c r="AV694" s="14" t="s">
        <v>84</v>
      </c>
      <c r="AW694" s="14" t="s">
        <v>31</v>
      </c>
      <c r="AX694" s="14" t="s">
        <v>76</v>
      </c>
      <c r="AY694" s="172" t="s">
        <v>130</v>
      </c>
    </row>
    <row r="695" spans="2:51" s="15" customFormat="1" ht="12">
      <c r="B695" s="179"/>
      <c r="D695" s="164" t="s">
        <v>139</v>
      </c>
      <c r="E695" s="180" t="s">
        <v>1</v>
      </c>
      <c r="F695" s="181" t="s">
        <v>144</v>
      </c>
      <c r="H695" s="182">
        <v>2</v>
      </c>
      <c r="I695" s="183"/>
      <c r="L695" s="179"/>
      <c r="M695" s="184"/>
      <c r="N695" s="185"/>
      <c r="O695" s="185"/>
      <c r="P695" s="185"/>
      <c r="Q695" s="185"/>
      <c r="R695" s="185"/>
      <c r="S695" s="185"/>
      <c r="T695" s="186"/>
      <c r="AT695" s="180" t="s">
        <v>139</v>
      </c>
      <c r="AU695" s="180" t="s">
        <v>84</v>
      </c>
      <c r="AV695" s="15" t="s">
        <v>137</v>
      </c>
      <c r="AW695" s="15" t="s">
        <v>31</v>
      </c>
      <c r="AX695" s="15" t="s">
        <v>32</v>
      </c>
      <c r="AY695" s="180" t="s">
        <v>130</v>
      </c>
    </row>
    <row r="696" spans="1:65" s="2" customFormat="1" ht="16.5" customHeight="1">
      <c r="A696" s="33"/>
      <c r="B696" s="149"/>
      <c r="C696" s="195" t="s">
        <v>865</v>
      </c>
      <c r="D696" s="195" t="s">
        <v>268</v>
      </c>
      <c r="E696" s="196" t="s">
        <v>866</v>
      </c>
      <c r="F696" s="197" t="s">
        <v>867</v>
      </c>
      <c r="G696" s="198" t="s">
        <v>271</v>
      </c>
      <c r="H696" s="199">
        <v>3</v>
      </c>
      <c r="I696" s="200"/>
      <c r="J696" s="201">
        <f>ROUND(I696*H696,2)</f>
        <v>0</v>
      </c>
      <c r="K696" s="197" t="s">
        <v>1</v>
      </c>
      <c r="L696" s="202"/>
      <c r="M696" s="203" t="s">
        <v>1</v>
      </c>
      <c r="N696" s="204" t="s">
        <v>41</v>
      </c>
      <c r="O696" s="59"/>
      <c r="P696" s="159">
        <f>O696*H696</f>
        <v>0</v>
      </c>
      <c r="Q696" s="159">
        <v>0.0006</v>
      </c>
      <c r="R696" s="159">
        <f>Q696*H696</f>
        <v>0.0018</v>
      </c>
      <c r="S696" s="159">
        <v>0</v>
      </c>
      <c r="T696" s="160">
        <f>S696*H696</f>
        <v>0</v>
      </c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R696" s="161" t="s">
        <v>184</v>
      </c>
      <c r="AT696" s="161" t="s">
        <v>268</v>
      </c>
      <c r="AU696" s="161" t="s">
        <v>84</v>
      </c>
      <c r="AY696" s="18" t="s">
        <v>130</v>
      </c>
      <c r="BE696" s="162">
        <f>IF(N696="základní",J696,0)</f>
        <v>0</v>
      </c>
      <c r="BF696" s="162">
        <f>IF(N696="snížená",J696,0)</f>
        <v>0</v>
      </c>
      <c r="BG696" s="162">
        <f>IF(N696="zákl. přenesená",J696,0)</f>
        <v>0</v>
      </c>
      <c r="BH696" s="162">
        <f>IF(N696="sníž. přenesená",J696,0)</f>
        <v>0</v>
      </c>
      <c r="BI696" s="162">
        <f>IF(N696="nulová",J696,0)</f>
        <v>0</v>
      </c>
      <c r="BJ696" s="18" t="s">
        <v>32</v>
      </c>
      <c r="BK696" s="162">
        <f>ROUND(I696*H696,2)</f>
        <v>0</v>
      </c>
      <c r="BL696" s="18" t="s">
        <v>137</v>
      </c>
      <c r="BM696" s="161" t="s">
        <v>868</v>
      </c>
    </row>
    <row r="697" spans="2:51" s="13" customFormat="1" ht="12">
      <c r="B697" s="163"/>
      <c r="D697" s="164" t="s">
        <v>139</v>
      </c>
      <c r="E697" s="165" t="s">
        <v>1</v>
      </c>
      <c r="F697" s="166" t="s">
        <v>826</v>
      </c>
      <c r="H697" s="165" t="s">
        <v>1</v>
      </c>
      <c r="I697" s="167"/>
      <c r="L697" s="163"/>
      <c r="M697" s="168"/>
      <c r="N697" s="169"/>
      <c r="O697" s="169"/>
      <c r="P697" s="169"/>
      <c r="Q697" s="169"/>
      <c r="R697" s="169"/>
      <c r="S697" s="169"/>
      <c r="T697" s="170"/>
      <c r="AT697" s="165" t="s">
        <v>139</v>
      </c>
      <c r="AU697" s="165" t="s">
        <v>84</v>
      </c>
      <c r="AV697" s="13" t="s">
        <v>32</v>
      </c>
      <c r="AW697" s="13" t="s">
        <v>31</v>
      </c>
      <c r="AX697" s="13" t="s">
        <v>76</v>
      </c>
      <c r="AY697" s="165" t="s">
        <v>130</v>
      </c>
    </row>
    <row r="698" spans="2:51" s="13" customFormat="1" ht="12">
      <c r="B698" s="163"/>
      <c r="D698" s="164" t="s">
        <v>139</v>
      </c>
      <c r="E698" s="165" t="s">
        <v>1</v>
      </c>
      <c r="F698" s="166" t="s">
        <v>827</v>
      </c>
      <c r="H698" s="165" t="s">
        <v>1</v>
      </c>
      <c r="I698" s="167"/>
      <c r="L698" s="163"/>
      <c r="M698" s="168"/>
      <c r="N698" s="169"/>
      <c r="O698" s="169"/>
      <c r="P698" s="169"/>
      <c r="Q698" s="169"/>
      <c r="R698" s="169"/>
      <c r="S698" s="169"/>
      <c r="T698" s="170"/>
      <c r="AT698" s="165" t="s">
        <v>139</v>
      </c>
      <c r="AU698" s="165" t="s">
        <v>84</v>
      </c>
      <c r="AV698" s="13" t="s">
        <v>32</v>
      </c>
      <c r="AW698" s="13" t="s">
        <v>31</v>
      </c>
      <c r="AX698" s="13" t="s">
        <v>76</v>
      </c>
      <c r="AY698" s="165" t="s">
        <v>130</v>
      </c>
    </row>
    <row r="699" spans="2:51" s="13" customFormat="1" ht="12">
      <c r="B699" s="163"/>
      <c r="D699" s="164" t="s">
        <v>139</v>
      </c>
      <c r="E699" s="165" t="s">
        <v>1</v>
      </c>
      <c r="F699" s="166" t="s">
        <v>828</v>
      </c>
      <c r="H699" s="165" t="s">
        <v>1</v>
      </c>
      <c r="I699" s="167"/>
      <c r="L699" s="163"/>
      <c r="M699" s="168"/>
      <c r="N699" s="169"/>
      <c r="O699" s="169"/>
      <c r="P699" s="169"/>
      <c r="Q699" s="169"/>
      <c r="R699" s="169"/>
      <c r="S699" s="169"/>
      <c r="T699" s="170"/>
      <c r="AT699" s="165" t="s">
        <v>139</v>
      </c>
      <c r="AU699" s="165" t="s">
        <v>84</v>
      </c>
      <c r="AV699" s="13" t="s">
        <v>32</v>
      </c>
      <c r="AW699" s="13" t="s">
        <v>31</v>
      </c>
      <c r="AX699" s="13" t="s">
        <v>76</v>
      </c>
      <c r="AY699" s="165" t="s">
        <v>130</v>
      </c>
    </row>
    <row r="700" spans="2:51" s="14" customFormat="1" ht="12">
      <c r="B700" s="171"/>
      <c r="D700" s="164" t="s">
        <v>139</v>
      </c>
      <c r="E700" s="172" t="s">
        <v>1</v>
      </c>
      <c r="F700" s="173" t="s">
        <v>148</v>
      </c>
      <c r="H700" s="174">
        <v>3</v>
      </c>
      <c r="I700" s="175"/>
      <c r="L700" s="171"/>
      <c r="M700" s="176"/>
      <c r="N700" s="177"/>
      <c r="O700" s="177"/>
      <c r="P700" s="177"/>
      <c r="Q700" s="177"/>
      <c r="R700" s="177"/>
      <c r="S700" s="177"/>
      <c r="T700" s="178"/>
      <c r="AT700" s="172" t="s">
        <v>139</v>
      </c>
      <c r="AU700" s="172" t="s">
        <v>84</v>
      </c>
      <c r="AV700" s="14" t="s">
        <v>84</v>
      </c>
      <c r="AW700" s="14" t="s">
        <v>31</v>
      </c>
      <c r="AX700" s="14" t="s">
        <v>32</v>
      </c>
      <c r="AY700" s="172" t="s">
        <v>130</v>
      </c>
    </row>
    <row r="701" spans="1:65" s="2" customFormat="1" ht="16.5" customHeight="1">
      <c r="A701" s="33"/>
      <c r="B701" s="149"/>
      <c r="C701" s="195" t="s">
        <v>869</v>
      </c>
      <c r="D701" s="195" t="s">
        <v>268</v>
      </c>
      <c r="E701" s="196" t="s">
        <v>870</v>
      </c>
      <c r="F701" s="197" t="s">
        <v>871</v>
      </c>
      <c r="G701" s="198" t="s">
        <v>271</v>
      </c>
      <c r="H701" s="199">
        <v>3</v>
      </c>
      <c r="I701" s="200"/>
      <c r="J701" s="201">
        <f>ROUND(I701*H701,2)</f>
        <v>0</v>
      </c>
      <c r="K701" s="197" t="s">
        <v>1</v>
      </c>
      <c r="L701" s="202"/>
      <c r="M701" s="203" t="s">
        <v>1</v>
      </c>
      <c r="N701" s="204" t="s">
        <v>41</v>
      </c>
      <c r="O701" s="59"/>
      <c r="P701" s="159">
        <f>O701*H701</f>
        <v>0</v>
      </c>
      <c r="Q701" s="159">
        <v>0</v>
      </c>
      <c r="R701" s="159">
        <f>Q701*H701</f>
        <v>0</v>
      </c>
      <c r="S701" s="159">
        <v>0</v>
      </c>
      <c r="T701" s="160">
        <f>S701*H701</f>
        <v>0</v>
      </c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R701" s="161" t="s">
        <v>184</v>
      </c>
      <c r="AT701" s="161" t="s">
        <v>268</v>
      </c>
      <c r="AU701" s="161" t="s">
        <v>84</v>
      </c>
      <c r="AY701" s="18" t="s">
        <v>130</v>
      </c>
      <c r="BE701" s="162">
        <f>IF(N701="základní",J701,0)</f>
        <v>0</v>
      </c>
      <c r="BF701" s="162">
        <f>IF(N701="snížená",J701,0)</f>
        <v>0</v>
      </c>
      <c r="BG701" s="162">
        <f>IF(N701="zákl. přenesená",J701,0)</f>
        <v>0</v>
      </c>
      <c r="BH701" s="162">
        <f>IF(N701="sníž. přenesená",J701,0)</f>
        <v>0</v>
      </c>
      <c r="BI701" s="162">
        <f>IF(N701="nulová",J701,0)</f>
        <v>0</v>
      </c>
      <c r="BJ701" s="18" t="s">
        <v>32</v>
      </c>
      <c r="BK701" s="162">
        <f>ROUND(I701*H701,2)</f>
        <v>0</v>
      </c>
      <c r="BL701" s="18" t="s">
        <v>137</v>
      </c>
      <c r="BM701" s="161" t="s">
        <v>872</v>
      </c>
    </row>
    <row r="702" spans="2:51" s="14" customFormat="1" ht="12">
      <c r="B702" s="171"/>
      <c r="D702" s="164" t="s">
        <v>139</v>
      </c>
      <c r="E702" s="172" t="s">
        <v>1</v>
      </c>
      <c r="F702" s="173" t="s">
        <v>148</v>
      </c>
      <c r="H702" s="174">
        <v>3</v>
      </c>
      <c r="I702" s="175"/>
      <c r="L702" s="171"/>
      <c r="M702" s="176"/>
      <c r="N702" s="177"/>
      <c r="O702" s="177"/>
      <c r="P702" s="177"/>
      <c r="Q702" s="177"/>
      <c r="R702" s="177"/>
      <c r="S702" s="177"/>
      <c r="T702" s="178"/>
      <c r="AT702" s="172" t="s">
        <v>139</v>
      </c>
      <c r="AU702" s="172" t="s">
        <v>84</v>
      </c>
      <c r="AV702" s="14" t="s">
        <v>84</v>
      </c>
      <c r="AW702" s="14" t="s">
        <v>31</v>
      </c>
      <c r="AX702" s="14" t="s">
        <v>32</v>
      </c>
      <c r="AY702" s="172" t="s">
        <v>130</v>
      </c>
    </row>
    <row r="703" spans="1:65" s="2" customFormat="1" ht="16.5" customHeight="1">
      <c r="A703" s="33"/>
      <c r="B703" s="149"/>
      <c r="C703" s="150" t="s">
        <v>873</v>
      </c>
      <c r="D703" s="150" t="s">
        <v>132</v>
      </c>
      <c r="E703" s="151" t="s">
        <v>874</v>
      </c>
      <c r="F703" s="152" t="s">
        <v>875</v>
      </c>
      <c r="G703" s="153" t="s">
        <v>211</v>
      </c>
      <c r="H703" s="154">
        <v>937.5</v>
      </c>
      <c r="I703" s="155"/>
      <c r="J703" s="156">
        <f>ROUND(I703*H703,2)</f>
        <v>0</v>
      </c>
      <c r="K703" s="152" t="s">
        <v>1</v>
      </c>
      <c r="L703" s="34"/>
      <c r="M703" s="157" t="s">
        <v>1</v>
      </c>
      <c r="N703" s="158" t="s">
        <v>41</v>
      </c>
      <c r="O703" s="59"/>
      <c r="P703" s="159">
        <f>O703*H703</f>
        <v>0</v>
      </c>
      <c r="Q703" s="159">
        <v>0</v>
      </c>
      <c r="R703" s="159">
        <f>Q703*H703</f>
        <v>0</v>
      </c>
      <c r="S703" s="159">
        <v>0</v>
      </c>
      <c r="T703" s="160">
        <f>S703*H703</f>
        <v>0</v>
      </c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R703" s="161" t="s">
        <v>137</v>
      </c>
      <c r="AT703" s="161" t="s">
        <v>132</v>
      </c>
      <c r="AU703" s="161" t="s">
        <v>84</v>
      </c>
      <c r="AY703" s="18" t="s">
        <v>130</v>
      </c>
      <c r="BE703" s="162">
        <f>IF(N703="základní",J703,0)</f>
        <v>0</v>
      </c>
      <c r="BF703" s="162">
        <f>IF(N703="snížená",J703,0)</f>
        <v>0</v>
      </c>
      <c r="BG703" s="162">
        <f>IF(N703="zákl. přenesená",J703,0)</f>
        <v>0</v>
      </c>
      <c r="BH703" s="162">
        <f>IF(N703="sníž. přenesená",J703,0)</f>
        <v>0</v>
      </c>
      <c r="BI703" s="162">
        <f>IF(N703="nulová",J703,0)</f>
        <v>0</v>
      </c>
      <c r="BJ703" s="18" t="s">
        <v>32</v>
      </c>
      <c r="BK703" s="162">
        <f>ROUND(I703*H703,2)</f>
        <v>0</v>
      </c>
      <c r="BL703" s="18" t="s">
        <v>137</v>
      </c>
      <c r="BM703" s="161" t="s">
        <v>876</v>
      </c>
    </row>
    <row r="704" spans="2:51" s="14" customFormat="1" ht="12">
      <c r="B704" s="171"/>
      <c r="D704" s="164" t="s">
        <v>139</v>
      </c>
      <c r="E704" s="172" t="s">
        <v>1</v>
      </c>
      <c r="F704" s="173" t="s">
        <v>877</v>
      </c>
      <c r="H704" s="174">
        <v>937.5</v>
      </c>
      <c r="I704" s="175"/>
      <c r="L704" s="171"/>
      <c r="M704" s="176"/>
      <c r="N704" s="177"/>
      <c r="O704" s="177"/>
      <c r="P704" s="177"/>
      <c r="Q704" s="177"/>
      <c r="R704" s="177"/>
      <c r="S704" s="177"/>
      <c r="T704" s="178"/>
      <c r="AT704" s="172" t="s">
        <v>139</v>
      </c>
      <c r="AU704" s="172" t="s">
        <v>84</v>
      </c>
      <c r="AV704" s="14" t="s">
        <v>84</v>
      </c>
      <c r="AW704" s="14" t="s">
        <v>31</v>
      </c>
      <c r="AX704" s="14" t="s">
        <v>76</v>
      </c>
      <c r="AY704" s="172" t="s">
        <v>130</v>
      </c>
    </row>
    <row r="705" spans="2:51" s="15" customFormat="1" ht="12">
      <c r="B705" s="179"/>
      <c r="D705" s="164" t="s">
        <v>139</v>
      </c>
      <c r="E705" s="180" t="s">
        <v>1</v>
      </c>
      <c r="F705" s="181" t="s">
        <v>144</v>
      </c>
      <c r="H705" s="182">
        <v>937.5</v>
      </c>
      <c r="I705" s="183"/>
      <c r="L705" s="179"/>
      <c r="M705" s="184"/>
      <c r="N705" s="185"/>
      <c r="O705" s="185"/>
      <c r="P705" s="185"/>
      <c r="Q705" s="185"/>
      <c r="R705" s="185"/>
      <c r="S705" s="185"/>
      <c r="T705" s="186"/>
      <c r="AT705" s="180" t="s">
        <v>139</v>
      </c>
      <c r="AU705" s="180" t="s">
        <v>84</v>
      </c>
      <c r="AV705" s="15" t="s">
        <v>137</v>
      </c>
      <c r="AW705" s="15" t="s">
        <v>31</v>
      </c>
      <c r="AX705" s="15" t="s">
        <v>32</v>
      </c>
      <c r="AY705" s="180" t="s">
        <v>130</v>
      </c>
    </row>
    <row r="706" spans="1:65" s="2" customFormat="1" ht="16.5" customHeight="1">
      <c r="A706" s="33"/>
      <c r="B706" s="149"/>
      <c r="C706" s="195" t="s">
        <v>878</v>
      </c>
      <c r="D706" s="195" t="s">
        <v>268</v>
      </c>
      <c r="E706" s="196" t="s">
        <v>879</v>
      </c>
      <c r="F706" s="197" t="s">
        <v>880</v>
      </c>
      <c r="G706" s="198" t="s">
        <v>271</v>
      </c>
      <c r="H706" s="199">
        <v>221.19</v>
      </c>
      <c r="I706" s="200"/>
      <c r="J706" s="201">
        <f>ROUND(I706*H706,2)</f>
        <v>0</v>
      </c>
      <c r="K706" s="197" t="s">
        <v>1</v>
      </c>
      <c r="L706" s="202"/>
      <c r="M706" s="203" t="s">
        <v>1</v>
      </c>
      <c r="N706" s="204" t="s">
        <v>41</v>
      </c>
      <c r="O706" s="59"/>
      <c r="P706" s="159">
        <f>O706*H706</f>
        <v>0</v>
      </c>
      <c r="Q706" s="159">
        <v>0.0012</v>
      </c>
      <c r="R706" s="159">
        <f>Q706*H706</f>
        <v>0.265428</v>
      </c>
      <c r="S706" s="159">
        <v>0</v>
      </c>
      <c r="T706" s="160">
        <f>S706*H706</f>
        <v>0</v>
      </c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R706" s="161" t="s">
        <v>184</v>
      </c>
      <c r="AT706" s="161" t="s">
        <v>268</v>
      </c>
      <c r="AU706" s="161" t="s">
        <v>84</v>
      </c>
      <c r="AY706" s="18" t="s">
        <v>130</v>
      </c>
      <c r="BE706" s="162">
        <f>IF(N706="základní",J706,0)</f>
        <v>0</v>
      </c>
      <c r="BF706" s="162">
        <f>IF(N706="snížená",J706,0)</f>
        <v>0</v>
      </c>
      <c r="BG706" s="162">
        <f>IF(N706="zákl. přenesená",J706,0)</f>
        <v>0</v>
      </c>
      <c r="BH706" s="162">
        <f>IF(N706="sníž. přenesená",J706,0)</f>
        <v>0</v>
      </c>
      <c r="BI706" s="162">
        <f>IF(N706="nulová",J706,0)</f>
        <v>0</v>
      </c>
      <c r="BJ706" s="18" t="s">
        <v>32</v>
      </c>
      <c r="BK706" s="162">
        <f>ROUND(I706*H706,2)</f>
        <v>0</v>
      </c>
      <c r="BL706" s="18" t="s">
        <v>137</v>
      </c>
      <c r="BM706" s="161" t="s">
        <v>881</v>
      </c>
    </row>
    <row r="707" spans="2:51" s="13" customFormat="1" ht="12">
      <c r="B707" s="163"/>
      <c r="D707" s="164" t="s">
        <v>139</v>
      </c>
      <c r="E707" s="165" t="s">
        <v>1</v>
      </c>
      <c r="F707" s="166" t="s">
        <v>826</v>
      </c>
      <c r="H707" s="165" t="s">
        <v>1</v>
      </c>
      <c r="I707" s="167"/>
      <c r="L707" s="163"/>
      <c r="M707" s="168"/>
      <c r="N707" s="169"/>
      <c r="O707" s="169"/>
      <c r="P707" s="169"/>
      <c r="Q707" s="169"/>
      <c r="R707" s="169"/>
      <c r="S707" s="169"/>
      <c r="T707" s="170"/>
      <c r="AT707" s="165" t="s">
        <v>139</v>
      </c>
      <c r="AU707" s="165" t="s">
        <v>84</v>
      </c>
      <c r="AV707" s="13" t="s">
        <v>32</v>
      </c>
      <c r="AW707" s="13" t="s">
        <v>31</v>
      </c>
      <c r="AX707" s="13" t="s">
        <v>76</v>
      </c>
      <c r="AY707" s="165" t="s">
        <v>130</v>
      </c>
    </row>
    <row r="708" spans="2:51" s="13" customFormat="1" ht="12">
      <c r="B708" s="163"/>
      <c r="D708" s="164" t="s">
        <v>139</v>
      </c>
      <c r="E708" s="165" t="s">
        <v>1</v>
      </c>
      <c r="F708" s="166" t="s">
        <v>827</v>
      </c>
      <c r="H708" s="165" t="s">
        <v>1</v>
      </c>
      <c r="I708" s="167"/>
      <c r="L708" s="163"/>
      <c r="M708" s="168"/>
      <c r="N708" s="169"/>
      <c r="O708" s="169"/>
      <c r="P708" s="169"/>
      <c r="Q708" s="169"/>
      <c r="R708" s="169"/>
      <c r="S708" s="169"/>
      <c r="T708" s="170"/>
      <c r="AT708" s="165" t="s">
        <v>139</v>
      </c>
      <c r="AU708" s="165" t="s">
        <v>84</v>
      </c>
      <c r="AV708" s="13" t="s">
        <v>32</v>
      </c>
      <c r="AW708" s="13" t="s">
        <v>31</v>
      </c>
      <c r="AX708" s="13" t="s">
        <v>76</v>
      </c>
      <c r="AY708" s="165" t="s">
        <v>130</v>
      </c>
    </row>
    <row r="709" spans="2:51" s="13" customFormat="1" ht="12">
      <c r="B709" s="163"/>
      <c r="D709" s="164" t="s">
        <v>139</v>
      </c>
      <c r="E709" s="165" t="s">
        <v>1</v>
      </c>
      <c r="F709" s="166" t="s">
        <v>828</v>
      </c>
      <c r="H709" s="165" t="s">
        <v>1</v>
      </c>
      <c r="I709" s="167"/>
      <c r="L709" s="163"/>
      <c r="M709" s="168"/>
      <c r="N709" s="169"/>
      <c r="O709" s="169"/>
      <c r="P709" s="169"/>
      <c r="Q709" s="169"/>
      <c r="R709" s="169"/>
      <c r="S709" s="169"/>
      <c r="T709" s="170"/>
      <c r="AT709" s="165" t="s">
        <v>139</v>
      </c>
      <c r="AU709" s="165" t="s">
        <v>84</v>
      </c>
      <c r="AV709" s="13" t="s">
        <v>32</v>
      </c>
      <c r="AW709" s="13" t="s">
        <v>31</v>
      </c>
      <c r="AX709" s="13" t="s">
        <v>76</v>
      </c>
      <c r="AY709" s="165" t="s">
        <v>130</v>
      </c>
    </row>
    <row r="710" spans="2:51" s="14" customFormat="1" ht="12">
      <c r="B710" s="171"/>
      <c r="D710" s="164" t="s">
        <v>139</v>
      </c>
      <c r="E710" s="172" t="s">
        <v>1</v>
      </c>
      <c r="F710" s="173" t="s">
        <v>882</v>
      </c>
      <c r="H710" s="174">
        <v>166</v>
      </c>
      <c r="I710" s="175"/>
      <c r="L710" s="171"/>
      <c r="M710" s="176"/>
      <c r="N710" s="177"/>
      <c r="O710" s="177"/>
      <c r="P710" s="177"/>
      <c r="Q710" s="177"/>
      <c r="R710" s="177"/>
      <c r="S710" s="177"/>
      <c r="T710" s="178"/>
      <c r="AT710" s="172" t="s">
        <v>139</v>
      </c>
      <c r="AU710" s="172" t="s">
        <v>84</v>
      </c>
      <c r="AV710" s="14" t="s">
        <v>84</v>
      </c>
      <c r="AW710" s="14" t="s">
        <v>31</v>
      </c>
      <c r="AX710" s="14" t="s">
        <v>76</v>
      </c>
      <c r="AY710" s="172" t="s">
        <v>130</v>
      </c>
    </row>
    <row r="711" spans="2:51" s="13" customFormat="1" ht="12">
      <c r="B711" s="163"/>
      <c r="D711" s="164" t="s">
        <v>139</v>
      </c>
      <c r="E711" s="165" t="s">
        <v>1</v>
      </c>
      <c r="F711" s="166" t="s">
        <v>829</v>
      </c>
      <c r="H711" s="165" t="s">
        <v>1</v>
      </c>
      <c r="I711" s="167"/>
      <c r="L711" s="163"/>
      <c r="M711" s="168"/>
      <c r="N711" s="169"/>
      <c r="O711" s="169"/>
      <c r="P711" s="169"/>
      <c r="Q711" s="169"/>
      <c r="R711" s="169"/>
      <c r="S711" s="169"/>
      <c r="T711" s="170"/>
      <c r="AT711" s="165" t="s">
        <v>139</v>
      </c>
      <c r="AU711" s="165" t="s">
        <v>84</v>
      </c>
      <c r="AV711" s="13" t="s">
        <v>32</v>
      </c>
      <c r="AW711" s="13" t="s">
        <v>31</v>
      </c>
      <c r="AX711" s="13" t="s">
        <v>76</v>
      </c>
      <c r="AY711" s="165" t="s">
        <v>130</v>
      </c>
    </row>
    <row r="712" spans="2:51" s="14" customFormat="1" ht="12">
      <c r="B712" s="171"/>
      <c r="D712" s="164" t="s">
        <v>139</v>
      </c>
      <c r="E712" s="172" t="s">
        <v>1</v>
      </c>
      <c r="F712" s="173" t="s">
        <v>515</v>
      </c>
      <c r="H712" s="174">
        <v>53</v>
      </c>
      <c r="I712" s="175"/>
      <c r="L712" s="171"/>
      <c r="M712" s="176"/>
      <c r="N712" s="177"/>
      <c r="O712" s="177"/>
      <c r="P712" s="177"/>
      <c r="Q712" s="177"/>
      <c r="R712" s="177"/>
      <c r="S712" s="177"/>
      <c r="T712" s="178"/>
      <c r="AT712" s="172" t="s">
        <v>139</v>
      </c>
      <c r="AU712" s="172" t="s">
        <v>84</v>
      </c>
      <c r="AV712" s="14" t="s">
        <v>84</v>
      </c>
      <c r="AW712" s="14" t="s">
        <v>31</v>
      </c>
      <c r="AX712" s="14" t="s">
        <v>76</v>
      </c>
      <c r="AY712" s="172" t="s">
        <v>130</v>
      </c>
    </row>
    <row r="713" spans="2:51" s="15" customFormat="1" ht="12">
      <c r="B713" s="179"/>
      <c r="D713" s="164" t="s">
        <v>139</v>
      </c>
      <c r="E713" s="180" t="s">
        <v>1</v>
      </c>
      <c r="F713" s="181" t="s">
        <v>144</v>
      </c>
      <c r="H713" s="182">
        <v>219</v>
      </c>
      <c r="I713" s="183"/>
      <c r="L713" s="179"/>
      <c r="M713" s="184"/>
      <c r="N713" s="185"/>
      <c r="O713" s="185"/>
      <c r="P713" s="185"/>
      <c r="Q713" s="185"/>
      <c r="R713" s="185"/>
      <c r="S713" s="185"/>
      <c r="T713" s="186"/>
      <c r="AT713" s="180" t="s">
        <v>139</v>
      </c>
      <c r="AU713" s="180" t="s">
        <v>84</v>
      </c>
      <c r="AV713" s="15" t="s">
        <v>137</v>
      </c>
      <c r="AW713" s="15" t="s">
        <v>31</v>
      </c>
      <c r="AX713" s="15" t="s">
        <v>76</v>
      </c>
      <c r="AY713" s="180" t="s">
        <v>130</v>
      </c>
    </row>
    <row r="714" spans="2:51" s="14" customFormat="1" ht="12">
      <c r="B714" s="171"/>
      <c r="D714" s="164" t="s">
        <v>139</v>
      </c>
      <c r="E714" s="172" t="s">
        <v>1</v>
      </c>
      <c r="F714" s="173" t="s">
        <v>883</v>
      </c>
      <c r="H714" s="174">
        <v>221.19</v>
      </c>
      <c r="I714" s="175"/>
      <c r="L714" s="171"/>
      <c r="M714" s="176"/>
      <c r="N714" s="177"/>
      <c r="O714" s="177"/>
      <c r="P714" s="177"/>
      <c r="Q714" s="177"/>
      <c r="R714" s="177"/>
      <c r="S714" s="177"/>
      <c r="T714" s="178"/>
      <c r="AT714" s="172" t="s">
        <v>139</v>
      </c>
      <c r="AU714" s="172" t="s">
        <v>84</v>
      </c>
      <c r="AV714" s="14" t="s">
        <v>84</v>
      </c>
      <c r="AW714" s="14" t="s">
        <v>31</v>
      </c>
      <c r="AX714" s="14" t="s">
        <v>32</v>
      </c>
      <c r="AY714" s="172" t="s">
        <v>130</v>
      </c>
    </row>
    <row r="715" spans="1:65" s="2" customFormat="1" ht="16.5" customHeight="1">
      <c r="A715" s="33"/>
      <c r="B715" s="149"/>
      <c r="C715" s="195" t="s">
        <v>884</v>
      </c>
      <c r="D715" s="195" t="s">
        <v>268</v>
      </c>
      <c r="E715" s="196" t="s">
        <v>885</v>
      </c>
      <c r="F715" s="197" t="s">
        <v>886</v>
      </c>
      <c r="G715" s="198" t="s">
        <v>271</v>
      </c>
      <c r="H715" s="199">
        <v>221.19</v>
      </c>
      <c r="I715" s="200"/>
      <c r="J715" s="201">
        <f>ROUND(I715*H715,2)</f>
        <v>0</v>
      </c>
      <c r="K715" s="197" t="s">
        <v>1</v>
      </c>
      <c r="L715" s="202"/>
      <c r="M715" s="203" t="s">
        <v>1</v>
      </c>
      <c r="N715" s="204" t="s">
        <v>41</v>
      </c>
      <c r="O715" s="59"/>
      <c r="P715" s="159">
        <f>O715*H715</f>
        <v>0</v>
      </c>
      <c r="Q715" s="159">
        <v>0</v>
      </c>
      <c r="R715" s="159">
        <f>Q715*H715</f>
        <v>0</v>
      </c>
      <c r="S715" s="159">
        <v>0</v>
      </c>
      <c r="T715" s="160">
        <f>S715*H715</f>
        <v>0</v>
      </c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R715" s="161" t="s">
        <v>184</v>
      </c>
      <c r="AT715" s="161" t="s">
        <v>268</v>
      </c>
      <c r="AU715" s="161" t="s">
        <v>84</v>
      </c>
      <c r="AY715" s="18" t="s">
        <v>130</v>
      </c>
      <c r="BE715" s="162">
        <f>IF(N715="základní",J715,0)</f>
        <v>0</v>
      </c>
      <c r="BF715" s="162">
        <f>IF(N715="snížená",J715,0)</f>
        <v>0</v>
      </c>
      <c r="BG715" s="162">
        <f>IF(N715="zákl. přenesená",J715,0)</f>
        <v>0</v>
      </c>
      <c r="BH715" s="162">
        <f>IF(N715="sníž. přenesená",J715,0)</f>
        <v>0</v>
      </c>
      <c r="BI715" s="162">
        <f>IF(N715="nulová",J715,0)</f>
        <v>0</v>
      </c>
      <c r="BJ715" s="18" t="s">
        <v>32</v>
      </c>
      <c r="BK715" s="162">
        <f>ROUND(I715*H715,2)</f>
        <v>0</v>
      </c>
      <c r="BL715" s="18" t="s">
        <v>137</v>
      </c>
      <c r="BM715" s="161" t="s">
        <v>887</v>
      </c>
    </row>
    <row r="716" spans="2:51" s="14" customFormat="1" ht="12">
      <c r="B716" s="171"/>
      <c r="D716" s="164" t="s">
        <v>139</v>
      </c>
      <c r="E716" s="172" t="s">
        <v>1</v>
      </c>
      <c r="F716" s="173" t="s">
        <v>883</v>
      </c>
      <c r="H716" s="174">
        <v>221.19</v>
      </c>
      <c r="I716" s="175"/>
      <c r="L716" s="171"/>
      <c r="M716" s="176"/>
      <c r="N716" s="177"/>
      <c r="O716" s="177"/>
      <c r="P716" s="177"/>
      <c r="Q716" s="177"/>
      <c r="R716" s="177"/>
      <c r="S716" s="177"/>
      <c r="T716" s="178"/>
      <c r="AT716" s="172" t="s">
        <v>139</v>
      </c>
      <c r="AU716" s="172" t="s">
        <v>84</v>
      </c>
      <c r="AV716" s="14" t="s">
        <v>84</v>
      </c>
      <c r="AW716" s="14" t="s">
        <v>31</v>
      </c>
      <c r="AX716" s="14" t="s">
        <v>76</v>
      </c>
      <c r="AY716" s="172" t="s">
        <v>130</v>
      </c>
    </row>
    <row r="717" spans="2:51" s="15" customFormat="1" ht="12">
      <c r="B717" s="179"/>
      <c r="D717" s="164" t="s">
        <v>139</v>
      </c>
      <c r="E717" s="180" t="s">
        <v>1</v>
      </c>
      <c r="F717" s="181" t="s">
        <v>144</v>
      </c>
      <c r="H717" s="182">
        <v>221.19</v>
      </c>
      <c r="I717" s="183"/>
      <c r="L717" s="179"/>
      <c r="M717" s="184"/>
      <c r="N717" s="185"/>
      <c r="O717" s="185"/>
      <c r="P717" s="185"/>
      <c r="Q717" s="185"/>
      <c r="R717" s="185"/>
      <c r="S717" s="185"/>
      <c r="T717" s="186"/>
      <c r="AT717" s="180" t="s">
        <v>139</v>
      </c>
      <c r="AU717" s="180" t="s">
        <v>84</v>
      </c>
      <c r="AV717" s="15" t="s">
        <v>137</v>
      </c>
      <c r="AW717" s="15" t="s">
        <v>31</v>
      </c>
      <c r="AX717" s="15" t="s">
        <v>32</v>
      </c>
      <c r="AY717" s="180" t="s">
        <v>130</v>
      </c>
    </row>
    <row r="718" spans="1:65" s="2" customFormat="1" ht="16.5" customHeight="1">
      <c r="A718" s="33"/>
      <c r="B718" s="149"/>
      <c r="C718" s="150" t="s">
        <v>888</v>
      </c>
      <c r="D718" s="150" t="s">
        <v>132</v>
      </c>
      <c r="E718" s="151" t="s">
        <v>889</v>
      </c>
      <c r="F718" s="152" t="s">
        <v>890</v>
      </c>
      <c r="G718" s="153" t="s">
        <v>271</v>
      </c>
      <c r="H718" s="154">
        <v>1</v>
      </c>
      <c r="I718" s="155"/>
      <c r="J718" s="156">
        <f>ROUND(I718*H718,2)</f>
        <v>0</v>
      </c>
      <c r="K718" s="152" t="s">
        <v>1</v>
      </c>
      <c r="L718" s="34"/>
      <c r="M718" s="157" t="s">
        <v>1</v>
      </c>
      <c r="N718" s="158" t="s">
        <v>41</v>
      </c>
      <c r="O718" s="59"/>
      <c r="P718" s="159">
        <f>O718*H718</f>
        <v>0</v>
      </c>
      <c r="Q718" s="159">
        <v>0</v>
      </c>
      <c r="R718" s="159">
        <f>Q718*H718</f>
        <v>0</v>
      </c>
      <c r="S718" s="159">
        <v>0</v>
      </c>
      <c r="T718" s="160">
        <f>S718*H718</f>
        <v>0</v>
      </c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R718" s="161" t="s">
        <v>137</v>
      </c>
      <c r="AT718" s="161" t="s">
        <v>132</v>
      </c>
      <c r="AU718" s="161" t="s">
        <v>84</v>
      </c>
      <c r="AY718" s="18" t="s">
        <v>130</v>
      </c>
      <c r="BE718" s="162">
        <f>IF(N718="základní",J718,0)</f>
        <v>0</v>
      </c>
      <c r="BF718" s="162">
        <f>IF(N718="snížená",J718,0)</f>
        <v>0</v>
      </c>
      <c r="BG718" s="162">
        <f>IF(N718="zákl. přenesená",J718,0)</f>
        <v>0</v>
      </c>
      <c r="BH718" s="162">
        <f>IF(N718="sníž. přenesená",J718,0)</f>
        <v>0</v>
      </c>
      <c r="BI718" s="162">
        <f>IF(N718="nulová",J718,0)</f>
        <v>0</v>
      </c>
      <c r="BJ718" s="18" t="s">
        <v>32</v>
      </c>
      <c r="BK718" s="162">
        <f>ROUND(I718*H718,2)</f>
        <v>0</v>
      </c>
      <c r="BL718" s="18" t="s">
        <v>137</v>
      </c>
      <c r="BM718" s="161" t="s">
        <v>891</v>
      </c>
    </row>
    <row r="719" spans="2:51" s="13" customFormat="1" ht="12">
      <c r="B719" s="163"/>
      <c r="D719" s="164" t="s">
        <v>139</v>
      </c>
      <c r="E719" s="165" t="s">
        <v>1</v>
      </c>
      <c r="F719" s="166" t="s">
        <v>826</v>
      </c>
      <c r="H719" s="165" t="s">
        <v>1</v>
      </c>
      <c r="I719" s="167"/>
      <c r="L719" s="163"/>
      <c r="M719" s="168"/>
      <c r="N719" s="169"/>
      <c r="O719" s="169"/>
      <c r="P719" s="169"/>
      <c r="Q719" s="169"/>
      <c r="R719" s="169"/>
      <c r="S719" s="169"/>
      <c r="T719" s="170"/>
      <c r="AT719" s="165" t="s">
        <v>139</v>
      </c>
      <c r="AU719" s="165" t="s">
        <v>84</v>
      </c>
      <c r="AV719" s="13" t="s">
        <v>32</v>
      </c>
      <c r="AW719" s="13" t="s">
        <v>31</v>
      </c>
      <c r="AX719" s="13" t="s">
        <v>76</v>
      </c>
      <c r="AY719" s="165" t="s">
        <v>130</v>
      </c>
    </row>
    <row r="720" spans="2:51" s="13" customFormat="1" ht="12">
      <c r="B720" s="163"/>
      <c r="D720" s="164" t="s">
        <v>139</v>
      </c>
      <c r="E720" s="165" t="s">
        <v>1</v>
      </c>
      <c r="F720" s="166" t="s">
        <v>827</v>
      </c>
      <c r="H720" s="165" t="s">
        <v>1</v>
      </c>
      <c r="I720" s="167"/>
      <c r="L720" s="163"/>
      <c r="M720" s="168"/>
      <c r="N720" s="169"/>
      <c r="O720" s="169"/>
      <c r="P720" s="169"/>
      <c r="Q720" s="169"/>
      <c r="R720" s="169"/>
      <c r="S720" s="169"/>
      <c r="T720" s="170"/>
      <c r="AT720" s="165" t="s">
        <v>139</v>
      </c>
      <c r="AU720" s="165" t="s">
        <v>84</v>
      </c>
      <c r="AV720" s="13" t="s">
        <v>32</v>
      </c>
      <c r="AW720" s="13" t="s">
        <v>31</v>
      </c>
      <c r="AX720" s="13" t="s">
        <v>76</v>
      </c>
      <c r="AY720" s="165" t="s">
        <v>130</v>
      </c>
    </row>
    <row r="721" spans="2:51" s="13" customFormat="1" ht="12">
      <c r="B721" s="163"/>
      <c r="D721" s="164" t="s">
        <v>139</v>
      </c>
      <c r="E721" s="165" t="s">
        <v>1</v>
      </c>
      <c r="F721" s="166" t="s">
        <v>829</v>
      </c>
      <c r="H721" s="165" t="s">
        <v>1</v>
      </c>
      <c r="I721" s="167"/>
      <c r="L721" s="163"/>
      <c r="M721" s="168"/>
      <c r="N721" s="169"/>
      <c r="O721" s="169"/>
      <c r="P721" s="169"/>
      <c r="Q721" s="169"/>
      <c r="R721" s="169"/>
      <c r="S721" s="169"/>
      <c r="T721" s="170"/>
      <c r="AT721" s="165" t="s">
        <v>139</v>
      </c>
      <c r="AU721" s="165" t="s">
        <v>84</v>
      </c>
      <c r="AV721" s="13" t="s">
        <v>32</v>
      </c>
      <c r="AW721" s="13" t="s">
        <v>31</v>
      </c>
      <c r="AX721" s="13" t="s">
        <v>76</v>
      </c>
      <c r="AY721" s="165" t="s">
        <v>130</v>
      </c>
    </row>
    <row r="722" spans="2:51" s="14" customFormat="1" ht="12">
      <c r="B722" s="171"/>
      <c r="D722" s="164" t="s">
        <v>139</v>
      </c>
      <c r="E722" s="172" t="s">
        <v>1</v>
      </c>
      <c r="F722" s="173" t="s">
        <v>32</v>
      </c>
      <c r="H722" s="174">
        <v>1</v>
      </c>
      <c r="I722" s="175"/>
      <c r="L722" s="171"/>
      <c r="M722" s="176"/>
      <c r="N722" s="177"/>
      <c r="O722" s="177"/>
      <c r="P722" s="177"/>
      <c r="Q722" s="177"/>
      <c r="R722" s="177"/>
      <c r="S722" s="177"/>
      <c r="T722" s="178"/>
      <c r="AT722" s="172" t="s">
        <v>139</v>
      </c>
      <c r="AU722" s="172" t="s">
        <v>84</v>
      </c>
      <c r="AV722" s="14" t="s">
        <v>84</v>
      </c>
      <c r="AW722" s="14" t="s">
        <v>31</v>
      </c>
      <c r="AX722" s="14" t="s">
        <v>32</v>
      </c>
      <c r="AY722" s="172" t="s">
        <v>130</v>
      </c>
    </row>
    <row r="723" spans="1:65" s="2" customFormat="1" ht="16.5" customHeight="1">
      <c r="A723" s="33"/>
      <c r="B723" s="149"/>
      <c r="C723" s="150" t="s">
        <v>892</v>
      </c>
      <c r="D723" s="150" t="s">
        <v>132</v>
      </c>
      <c r="E723" s="151" t="s">
        <v>893</v>
      </c>
      <c r="F723" s="152" t="s">
        <v>894</v>
      </c>
      <c r="G723" s="153" t="s">
        <v>271</v>
      </c>
      <c r="H723" s="154">
        <v>4</v>
      </c>
      <c r="I723" s="155"/>
      <c r="J723" s="156">
        <f>ROUND(I723*H723,2)</f>
        <v>0</v>
      </c>
      <c r="K723" s="152" t="s">
        <v>136</v>
      </c>
      <c r="L723" s="34"/>
      <c r="M723" s="157" t="s">
        <v>1</v>
      </c>
      <c r="N723" s="158" t="s">
        <v>41</v>
      </c>
      <c r="O723" s="59"/>
      <c r="P723" s="159">
        <f>O723*H723</f>
        <v>0</v>
      </c>
      <c r="Q723" s="159">
        <v>0</v>
      </c>
      <c r="R723" s="159">
        <f>Q723*H723</f>
        <v>0</v>
      </c>
      <c r="S723" s="159">
        <v>0</v>
      </c>
      <c r="T723" s="160">
        <f>S723*H723</f>
        <v>0</v>
      </c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R723" s="161" t="s">
        <v>137</v>
      </c>
      <c r="AT723" s="161" t="s">
        <v>132</v>
      </c>
      <c r="AU723" s="161" t="s">
        <v>84</v>
      </c>
      <c r="AY723" s="18" t="s">
        <v>130</v>
      </c>
      <c r="BE723" s="162">
        <f>IF(N723="základní",J723,0)</f>
        <v>0</v>
      </c>
      <c r="BF723" s="162">
        <f>IF(N723="snížená",J723,0)</f>
        <v>0</v>
      </c>
      <c r="BG723" s="162">
        <f>IF(N723="zákl. přenesená",J723,0)</f>
        <v>0</v>
      </c>
      <c r="BH723" s="162">
        <f>IF(N723="sníž. přenesená",J723,0)</f>
        <v>0</v>
      </c>
      <c r="BI723" s="162">
        <f>IF(N723="nulová",J723,0)</f>
        <v>0</v>
      </c>
      <c r="BJ723" s="18" t="s">
        <v>32</v>
      </c>
      <c r="BK723" s="162">
        <f>ROUND(I723*H723,2)</f>
        <v>0</v>
      </c>
      <c r="BL723" s="18" t="s">
        <v>137</v>
      </c>
      <c r="BM723" s="161" t="s">
        <v>895</v>
      </c>
    </row>
    <row r="724" spans="2:51" s="13" customFormat="1" ht="12">
      <c r="B724" s="163"/>
      <c r="D724" s="164" t="s">
        <v>139</v>
      </c>
      <c r="E724" s="165" t="s">
        <v>1</v>
      </c>
      <c r="F724" s="166" t="s">
        <v>603</v>
      </c>
      <c r="H724" s="165" t="s">
        <v>1</v>
      </c>
      <c r="I724" s="167"/>
      <c r="L724" s="163"/>
      <c r="M724" s="168"/>
      <c r="N724" s="169"/>
      <c r="O724" s="169"/>
      <c r="P724" s="169"/>
      <c r="Q724" s="169"/>
      <c r="R724" s="169"/>
      <c r="S724" s="169"/>
      <c r="T724" s="170"/>
      <c r="AT724" s="165" t="s">
        <v>139</v>
      </c>
      <c r="AU724" s="165" t="s">
        <v>84</v>
      </c>
      <c r="AV724" s="13" t="s">
        <v>32</v>
      </c>
      <c r="AW724" s="13" t="s">
        <v>31</v>
      </c>
      <c r="AX724" s="13" t="s">
        <v>76</v>
      </c>
      <c r="AY724" s="165" t="s">
        <v>130</v>
      </c>
    </row>
    <row r="725" spans="2:51" s="14" customFormat="1" ht="12">
      <c r="B725" s="171"/>
      <c r="D725" s="164" t="s">
        <v>139</v>
      </c>
      <c r="E725" s="172" t="s">
        <v>1</v>
      </c>
      <c r="F725" s="173" t="s">
        <v>896</v>
      </c>
      <c r="H725" s="174">
        <v>4</v>
      </c>
      <c r="I725" s="175"/>
      <c r="L725" s="171"/>
      <c r="M725" s="176"/>
      <c r="N725" s="177"/>
      <c r="O725" s="177"/>
      <c r="P725" s="177"/>
      <c r="Q725" s="177"/>
      <c r="R725" s="177"/>
      <c r="S725" s="177"/>
      <c r="T725" s="178"/>
      <c r="AT725" s="172" t="s">
        <v>139</v>
      </c>
      <c r="AU725" s="172" t="s">
        <v>84</v>
      </c>
      <c r="AV725" s="14" t="s">
        <v>84</v>
      </c>
      <c r="AW725" s="14" t="s">
        <v>31</v>
      </c>
      <c r="AX725" s="14" t="s">
        <v>76</v>
      </c>
      <c r="AY725" s="172" t="s">
        <v>130</v>
      </c>
    </row>
    <row r="726" spans="2:51" s="15" customFormat="1" ht="12">
      <c r="B726" s="179"/>
      <c r="D726" s="164" t="s">
        <v>139</v>
      </c>
      <c r="E726" s="180" t="s">
        <v>1</v>
      </c>
      <c r="F726" s="181" t="s">
        <v>144</v>
      </c>
      <c r="H726" s="182">
        <v>4</v>
      </c>
      <c r="I726" s="183"/>
      <c r="L726" s="179"/>
      <c r="M726" s="184"/>
      <c r="N726" s="185"/>
      <c r="O726" s="185"/>
      <c r="P726" s="185"/>
      <c r="Q726" s="185"/>
      <c r="R726" s="185"/>
      <c r="S726" s="185"/>
      <c r="T726" s="186"/>
      <c r="AT726" s="180" t="s">
        <v>139</v>
      </c>
      <c r="AU726" s="180" t="s">
        <v>84</v>
      </c>
      <c r="AV726" s="15" t="s">
        <v>137</v>
      </c>
      <c r="AW726" s="15" t="s">
        <v>31</v>
      </c>
      <c r="AX726" s="15" t="s">
        <v>32</v>
      </c>
      <c r="AY726" s="180" t="s">
        <v>130</v>
      </c>
    </row>
    <row r="727" spans="1:65" s="2" customFormat="1" ht="16.5" customHeight="1">
      <c r="A727" s="33"/>
      <c r="B727" s="149"/>
      <c r="C727" s="195" t="s">
        <v>897</v>
      </c>
      <c r="D727" s="195" t="s">
        <v>268</v>
      </c>
      <c r="E727" s="196" t="s">
        <v>898</v>
      </c>
      <c r="F727" s="197" t="s">
        <v>899</v>
      </c>
      <c r="G727" s="198" t="s">
        <v>271</v>
      </c>
      <c r="H727" s="199">
        <v>2.02</v>
      </c>
      <c r="I727" s="200"/>
      <c r="J727" s="201">
        <f>ROUND(I727*H727,2)</f>
        <v>0</v>
      </c>
      <c r="K727" s="197" t="s">
        <v>136</v>
      </c>
      <c r="L727" s="202"/>
      <c r="M727" s="203" t="s">
        <v>1</v>
      </c>
      <c r="N727" s="204" t="s">
        <v>41</v>
      </c>
      <c r="O727" s="59"/>
      <c r="P727" s="159">
        <f>O727*H727</f>
        <v>0</v>
      </c>
      <c r="Q727" s="159">
        <v>0.0087</v>
      </c>
      <c r="R727" s="159">
        <f>Q727*H727</f>
        <v>0.017574</v>
      </c>
      <c r="S727" s="159">
        <v>0</v>
      </c>
      <c r="T727" s="160">
        <f>S727*H727</f>
        <v>0</v>
      </c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R727" s="161" t="s">
        <v>184</v>
      </c>
      <c r="AT727" s="161" t="s">
        <v>268</v>
      </c>
      <c r="AU727" s="161" t="s">
        <v>84</v>
      </c>
      <c r="AY727" s="18" t="s">
        <v>130</v>
      </c>
      <c r="BE727" s="162">
        <f>IF(N727="základní",J727,0)</f>
        <v>0</v>
      </c>
      <c r="BF727" s="162">
        <f>IF(N727="snížená",J727,0)</f>
        <v>0</v>
      </c>
      <c r="BG727" s="162">
        <f>IF(N727="zákl. přenesená",J727,0)</f>
        <v>0</v>
      </c>
      <c r="BH727" s="162">
        <f>IF(N727="sníž. přenesená",J727,0)</f>
        <v>0</v>
      </c>
      <c r="BI727" s="162">
        <f>IF(N727="nulová",J727,0)</f>
        <v>0</v>
      </c>
      <c r="BJ727" s="18" t="s">
        <v>32</v>
      </c>
      <c r="BK727" s="162">
        <f>ROUND(I727*H727,2)</f>
        <v>0</v>
      </c>
      <c r="BL727" s="18" t="s">
        <v>137</v>
      </c>
      <c r="BM727" s="161" t="s">
        <v>900</v>
      </c>
    </row>
    <row r="728" spans="2:51" s="14" customFormat="1" ht="12">
      <c r="B728" s="171"/>
      <c r="D728" s="164" t="s">
        <v>139</v>
      </c>
      <c r="E728" s="172" t="s">
        <v>1</v>
      </c>
      <c r="F728" s="173" t="s">
        <v>735</v>
      </c>
      <c r="H728" s="174">
        <v>2.02</v>
      </c>
      <c r="I728" s="175"/>
      <c r="L728" s="171"/>
      <c r="M728" s="176"/>
      <c r="N728" s="177"/>
      <c r="O728" s="177"/>
      <c r="P728" s="177"/>
      <c r="Q728" s="177"/>
      <c r="R728" s="177"/>
      <c r="S728" s="177"/>
      <c r="T728" s="178"/>
      <c r="AT728" s="172" t="s">
        <v>139</v>
      </c>
      <c r="AU728" s="172" t="s">
        <v>84</v>
      </c>
      <c r="AV728" s="14" t="s">
        <v>84</v>
      </c>
      <c r="AW728" s="14" t="s">
        <v>31</v>
      </c>
      <c r="AX728" s="14" t="s">
        <v>32</v>
      </c>
      <c r="AY728" s="172" t="s">
        <v>130</v>
      </c>
    </row>
    <row r="729" spans="1:65" s="2" customFormat="1" ht="16.5" customHeight="1">
      <c r="A729" s="33"/>
      <c r="B729" s="149"/>
      <c r="C729" s="195" t="s">
        <v>901</v>
      </c>
      <c r="D729" s="195" t="s">
        <v>268</v>
      </c>
      <c r="E729" s="196" t="s">
        <v>902</v>
      </c>
      <c r="F729" s="197" t="s">
        <v>903</v>
      </c>
      <c r="G729" s="198" t="s">
        <v>271</v>
      </c>
      <c r="H729" s="199">
        <v>2.02</v>
      </c>
      <c r="I729" s="200"/>
      <c r="J729" s="201">
        <f>ROUND(I729*H729,2)</f>
        <v>0</v>
      </c>
      <c r="K729" s="197" t="s">
        <v>136</v>
      </c>
      <c r="L729" s="202"/>
      <c r="M729" s="203" t="s">
        <v>1</v>
      </c>
      <c r="N729" s="204" t="s">
        <v>41</v>
      </c>
      <c r="O729" s="59"/>
      <c r="P729" s="159">
        <f>O729*H729</f>
        <v>0</v>
      </c>
      <c r="Q729" s="159">
        <v>0.0078</v>
      </c>
      <c r="R729" s="159">
        <f>Q729*H729</f>
        <v>0.015756</v>
      </c>
      <c r="S729" s="159">
        <v>0</v>
      </c>
      <c r="T729" s="160">
        <f>S729*H729</f>
        <v>0</v>
      </c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R729" s="161" t="s">
        <v>184</v>
      </c>
      <c r="AT729" s="161" t="s">
        <v>268</v>
      </c>
      <c r="AU729" s="161" t="s">
        <v>84</v>
      </c>
      <c r="AY729" s="18" t="s">
        <v>130</v>
      </c>
      <c r="BE729" s="162">
        <f>IF(N729="základní",J729,0)</f>
        <v>0</v>
      </c>
      <c r="BF729" s="162">
        <f>IF(N729="snížená",J729,0)</f>
        <v>0</v>
      </c>
      <c r="BG729" s="162">
        <f>IF(N729="zákl. přenesená",J729,0)</f>
        <v>0</v>
      </c>
      <c r="BH729" s="162">
        <f>IF(N729="sníž. přenesená",J729,0)</f>
        <v>0</v>
      </c>
      <c r="BI729" s="162">
        <f>IF(N729="nulová",J729,0)</f>
        <v>0</v>
      </c>
      <c r="BJ729" s="18" t="s">
        <v>32</v>
      </c>
      <c r="BK729" s="162">
        <f>ROUND(I729*H729,2)</f>
        <v>0</v>
      </c>
      <c r="BL729" s="18" t="s">
        <v>137</v>
      </c>
      <c r="BM729" s="161" t="s">
        <v>904</v>
      </c>
    </row>
    <row r="730" spans="2:51" s="14" customFormat="1" ht="12">
      <c r="B730" s="171"/>
      <c r="D730" s="164" t="s">
        <v>139</v>
      </c>
      <c r="E730" s="172" t="s">
        <v>1</v>
      </c>
      <c r="F730" s="173" t="s">
        <v>735</v>
      </c>
      <c r="H730" s="174">
        <v>2.02</v>
      </c>
      <c r="I730" s="175"/>
      <c r="L730" s="171"/>
      <c r="M730" s="176"/>
      <c r="N730" s="177"/>
      <c r="O730" s="177"/>
      <c r="P730" s="177"/>
      <c r="Q730" s="177"/>
      <c r="R730" s="177"/>
      <c r="S730" s="177"/>
      <c r="T730" s="178"/>
      <c r="AT730" s="172" t="s">
        <v>139</v>
      </c>
      <c r="AU730" s="172" t="s">
        <v>84</v>
      </c>
      <c r="AV730" s="14" t="s">
        <v>84</v>
      </c>
      <c r="AW730" s="14" t="s">
        <v>31</v>
      </c>
      <c r="AX730" s="14" t="s">
        <v>32</v>
      </c>
      <c r="AY730" s="172" t="s">
        <v>130</v>
      </c>
    </row>
    <row r="731" spans="1:65" s="2" customFormat="1" ht="16.5" customHeight="1">
      <c r="A731" s="33"/>
      <c r="B731" s="149"/>
      <c r="C731" s="150" t="s">
        <v>905</v>
      </c>
      <c r="D731" s="150" t="s">
        <v>132</v>
      </c>
      <c r="E731" s="151" t="s">
        <v>906</v>
      </c>
      <c r="F731" s="152" t="s">
        <v>907</v>
      </c>
      <c r="G731" s="153" t="s">
        <v>271</v>
      </c>
      <c r="H731" s="154">
        <v>23</v>
      </c>
      <c r="I731" s="155"/>
      <c r="J731" s="156">
        <f>ROUND(I731*H731,2)</f>
        <v>0</v>
      </c>
      <c r="K731" s="152" t="s">
        <v>136</v>
      </c>
      <c r="L731" s="34"/>
      <c r="M731" s="157" t="s">
        <v>1</v>
      </c>
      <c r="N731" s="158" t="s">
        <v>41</v>
      </c>
      <c r="O731" s="59"/>
      <c r="P731" s="159">
        <f>O731*H731</f>
        <v>0</v>
      </c>
      <c r="Q731" s="159">
        <v>0.00167</v>
      </c>
      <c r="R731" s="159">
        <f>Q731*H731</f>
        <v>0.03841</v>
      </c>
      <c r="S731" s="159">
        <v>0</v>
      </c>
      <c r="T731" s="160">
        <f>S731*H731</f>
        <v>0</v>
      </c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R731" s="161" t="s">
        <v>137</v>
      </c>
      <c r="AT731" s="161" t="s">
        <v>132</v>
      </c>
      <c r="AU731" s="161" t="s">
        <v>84</v>
      </c>
      <c r="AY731" s="18" t="s">
        <v>130</v>
      </c>
      <c r="BE731" s="162">
        <f>IF(N731="základní",J731,0)</f>
        <v>0</v>
      </c>
      <c r="BF731" s="162">
        <f>IF(N731="snížená",J731,0)</f>
        <v>0</v>
      </c>
      <c r="BG731" s="162">
        <f>IF(N731="zákl. přenesená",J731,0)</f>
        <v>0</v>
      </c>
      <c r="BH731" s="162">
        <f>IF(N731="sníž. přenesená",J731,0)</f>
        <v>0</v>
      </c>
      <c r="BI731" s="162">
        <f>IF(N731="nulová",J731,0)</f>
        <v>0</v>
      </c>
      <c r="BJ731" s="18" t="s">
        <v>32</v>
      </c>
      <c r="BK731" s="162">
        <f>ROUND(I731*H731,2)</f>
        <v>0</v>
      </c>
      <c r="BL731" s="18" t="s">
        <v>137</v>
      </c>
      <c r="BM731" s="161" t="s">
        <v>908</v>
      </c>
    </row>
    <row r="732" spans="2:51" s="14" customFormat="1" ht="12">
      <c r="B732" s="171"/>
      <c r="D732" s="164" t="s">
        <v>139</v>
      </c>
      <c r="E732" s="172" t="s">
        <v>1</v>
      </c>
      <c r="F732" s="173" t="s">
        <v>909</v>
      </c>
      <c r="H732" s="174">
        <v>23</v>
      </c>
      <c r="I732" s="175"/>
      <c r="L732" s="171"/>
      <c r="M732" s="176"/>
      <c r="N732" s="177"/>
      <c r="O732" s="177"/>
      <c r="P732" s="177"/>
      <c r="Q732" s="177"/>
      <c r="R732" s="177"/>
      <c r="S732" s="177"/>
      <c r="T732" s="178"/>
      <c r="AT732" s="172" t="s">
        <v>139</v>
      </c>
      <c r="AU732" s="172" t="s">
        <v>84</v>
      </c>
      <c r="AV732" s="14" t="s">
        <v>84</v>
      </c>
      <c r="AW732" s="14" t="s">
        <v>31</v>
      </c>
      <c r="AX732" s="14" t="s">
        <v>76</v>
      </c>
      <c r="AY732" s="172" t="s">
        <v>130</v>
      </c>
    </row>
    <row r="733" spans="2:51" s="15" customFormat="1" ht="12">
      <c r="B733" s="179"/>
      <c r="D733" s="164" t="s">
        <v>139</v>
      </c>
      <c r="E733" s="180" t="s">
        <v>1</v>
      </c>
      <c r="F733" s="181" t="s">
        <v>144</v>
      </c>
      <c r="H733" s="182">
        <v>23</v>
      </c>
      <c r="I733" s="183"/>
      <c r="L733" s="179"/>
      <c r="M733" s="184"/>
      <c r="N733" s="185"/>
      <c r="O733" s="185"/>
      <c r="P733" s="185"/>
      <c r="Q733" s="185"/>
      <c r="R733" s="185"/>
      <c r="S733" s="185"/>
      <c r="T733" s="186"/>
      <c r="AT733" s="180" t="s">
        <v>139</v>
      </c>
      <c r="AU733" s="180" t="s">
        <v>84</v>
      </c>
      <c r="AV733" s="15" t="s">
        <v>137</v>
      </c>
      <c r="AW733" s="15" t="s">
        <v>31</v>
      </c>
      <c r="AX733" s="15" t="s">
        <v>32</v>
      </c>
      <c r="AY733" s="180" t="s">
        <v>130</v>
      </c>
    </row>
    <row r="734" spans="1:65" s="2" customFormat="1" ht="16.5" customHeight="1">
      <c r="A734" s="33"/>
      <c r="B734" s="149"/>
      <c r="C734" s="195" t="s">
        <v>910</v>
      </c>
      <c r="D734" s="195" t="s">
        <v>268</v>
      </c>
      <c r="E734" s="196" t="s">
        <v>911</v>
      </c>
      <c r="F734" s="197" t="s">
        <v>912</v>
      </c>
      <c r="G734" s="198" t="s">
        <v>271</v>
      </c>
      <c r="H734" s="199">
        <v>3.03</v>
      </c>
      <c r="I734" s="200"/>
      <c r="J734" s="201">
        <f>ROUND(I734*H734,2)</f>
        <v>0</v>
      </c>
      <c r="K734" s="197" t="s">
        <v>136</v>
      </c>
      <c r="L734" s="202"/>
      <c r="M734" s="203" t="s">
        <v>1</v>
      </c>
      <c r="N734" s="204" t="s">
        <v>41</v>
      </c>
      <c r="O734" s="59"/>
      <c r="P734" s="159">
        <f>O734*H734</f>
        <v>0</v>
      </c>
      <c r="Q734" s="159">
        <v>0.0069</v>
      </c>
      <c r="R734" s="159">
        <f>Q734*H734</f>
        <v>0.020907</v>
      </c>
      <c r="S734" s="159">
        <v>0</v>
      </c>
      <c r="T734" s="160">
        <f>S734*H734</f>
        <v>0</v>
      </c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R734" s="161" t="s">
        <v>184</v>
      </c>
      <c r="AT734" s="161" t="s">
        <v>268</v>
      </c>
      <c r="AU734" s="161" t="s">
        <v>84</v>
      </c>
      <c r="AY734" s="18" t="s">
        <v>130</v>
      </c>
      <c r="BE734" s="162">
        <f>IF(N734="základní",J734,0)</f>
        <v>0</v>
      </c>
      <c r="BF734" s="162">
        <f>IF(N734="snížená",J734,0)</f>
        <v>0</v>
      </c>
      <c r="BG734" s="162">
        <f>IF(N734="zákl. přenesená",J734,0)</f>
        <v>0</v>
      </c>
      <c r="BH734" s="162">
        <f>IF(N734="sníž. přenesená",J734,0)</f>
        <v>0</v>
      </c>
      <c r="BI734" s="162">
        <f>IF(N734="nulová",J734,0)</f>
        <v>0</v>
      </c>
      <c r="BJ734" s="18" t="s">
        <v>32</v>
      </c>
      <c r="BK734" s="162">
        <f>ROUND(I734*H734,2)</f>
        <v>0</v>
      </c>
      <c r="BL734" s="18" t="s">
        <v>137</v>
      </c>
      <c r="BM734" s="161" t="s">
        <v>913</v>
      </c>
    </row>
    <row r="735" spans="2:51" s="14" customFormat="1" ht="12">
      <c r="B735" s="171"/>
      <c r="D735" s="164" t="s">
        <v>139</v>
      </c>
      <c r="E735" s="172" t="s">
        <v>1</v>
      </c>
      <c r="F735" s="173" t="s">
        <v>914</v>
      </c>
      <c r="H735" s="174">
        <v>3.03</v>
      </c>
      <c r="I735" s="175"/>
      <c r="L735" s="171"/>
      <c r="M735" s="176"/>
      <c r="N735" s="177"/>
      <c r="O735" s="177"/>
      <c r="P735" s="177"/>
      <c r="Q735" s="177"/>
      <c r="R735" s="177"/>
      <c r="S735" s="177"/>
      <c r="T735" s="178"/>
      <c r="AT735" s="172" t="s">
        <v>139</v>
      </c>
      <c r="AU735" s="172" t="s">
        <v>84</v>
      </c>
      <c r="AV735" s="14" t="s">
        <v>84</v>
      </c>
      <c r="AW735" s="14" t="s">
        <v>31</v>
      </c>
      <c r="AX735" s="14" t="s">
        <v>76</v>
      </c>
      <c r="AY735" s="172" t="s">
        <v>130</v>
      </c>
    </row>
    <row r="736" spans="2:51" s="15" customFormat="1" ht="12">
      <c r="B736" s="179"/>
      <c r="D736" s="164" t="s">
        <v>139</v>
      </c>
      <c r="E736" s="180" t="s">
        <v>1</v>
      </c>
      <c r="F736" s="181" t="s">
        <v>144</v>
      </c>
      <c r="H736" s="182">
        <v>3.03</v>
      </c>
      <c r="I736" s="183"/>
      <c r="L736" s="179"/>
      <c r="M736" s="184"/>
      <c r="N736" s="185"/>
      <c r="O736" s="185"/>
      <c r="P736" s="185"/>
      <c r="Q736" s="185"/>
      <c r="R736" s="185"/>
      <c r="S736" s="185"/>
      <c r="T736" s="186"/>
      <c r="AT736" s="180" t="s">
        <v>139</v>
      </c>
      <c r="AU736" s="180" t="s">
        <v>84</v>
      </c>
      <c r="AV736" s="15" t="s">
        <v>137</v>
      </c>
      <c r="AW736" s="15" t="s">
        <v>31</v>
      </c>
      <c r="AX736" s="15" t="s">
        <v>32</v>
      </c>
      <c r="AY736" s="180" t="s">
        <v>130</v>
      </c>
    </row>
    <row r="737" spans="1:65" s="2" customFormat="1" ht="16.5" customHeight="1">
      <c r="A737" s="33"/>
      <c r="B737" s="149"/>
      <c r="C737" s="195" t="s">
        <v>915</v>
      </c>
      <c r="D737" s="195" t="s">
        <v>268</v>
      </c>
      <c r="E737" s="196" t="s">
        <v>916</v>
      </c>
      <c r="F737" s="197" t="s">
        <v>917</v>
      </c>
      <c r="G737" s="198" t="s">
        <v>271</v>
      </c>
      <c r="H737" s="199">
        <v>1.01</v>
      </c>
      <c r="I737" s="200"/>
      <c r="J737" s="201">
        <f>ROUND(I737*H737,2)</f>
        <v>0</v>
      </c>
      <c r="K737" s="197" t="s">
        <v>136</v>
      </c>
      <c r="L737" s="202"/>
      <c r="M737" s="203" t="s">
        <v>1</v>
      </c>
      <c r="N737" s="204" t="s">
        <v>41</v>
      </c>
      <c r="O737" s="59"/>
      <c r="P737" s="159">
        <f>O737*H737</f>
        <v>0</v>
      </c>
      <c r="Q737" s="159">
        <v>0.0077</v>
      </c>
      <c r="R737" s="159">
        <f>Q737*H737</f>
        <v>0.007777</v>
      </c>
      <c r="S737" s="159">
        <v>0</v>
      </c>
      <c r="T737" s="160">
        <f>S737*H737</f>
        <v>0</v>
      </c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R737" s="161" t="s">
        <v>184</v>
      </c>
      <c r="AT737" s="161" t="s">
        <v>268</v>
      </c>
      <c r="AU737" s="161" t="s">
        <v>84</v>
      </c>
      <c r="AY737" s="18" t="s">
        <v>130</v>
      </c>
      <c r="BE737" s="162">
        <f>IF(N737="základní",J737,0)</f>
        <v>0</v>
      </c>
      <c r="BF737" s="162">
        <f>IF(N737="snížená",J737,0)</f>
        <v>0</v>
      </c>
      <c r="BG737" s="162">
        <f>IF(N737="zákl. přenesená",J737,0)</f>
        <v>0</v>
      </c>
      <c r="BH737" s="162">
        <f>IF(N737="sníž. přenesená",J737,0)</f>
        <v>0</v>
      </c>
      <c r="BI737" s="162">
        <f>IF(N737="nulová",J737,0)</f>
        <v>0</v>
      </c>
      <c r="BJ737" s="18" t="s">
        <v>32</v>
      </c>
      <c r="BK737" s="162">
        <f>ROUND(I737*H737,2)</f>
        <v>0</v>
      </c>
      <c r="BL737" s="18" t="s">
        <v>137</v>
      </c>
      <c r="BM737" s="161" t="s">
        <v>918</v>
      </c>
    </row>
    <row r="738" spans="2:51" s="14" customFormat="1" ht="12">
      <c r="B738" s="171"/>
      <c r="D738" s="164" t="s">
        <v>139</v>
      </c>
      <c r="E738" s="172" t="s">
        <v>1</v>
      </c>
      <c r="F738" s="173" t="s">
        <v>716</v>
      </c>
      <c r="H738" s="174">
        <v>1.01</v>
      </c>
      <c r="I738" s="175"/>
      <c r="L738" s="171"/>
      <c r="M738" s="176"/>
      <c r="N738" s="177"/>
      <c r="O738" s="177"/>
      <c r="P738" s="177"/>
      <c r="Q738" s="177"/>
      <c r="R738" s="177"/>
      <c r="S738" s="177"/>
      <c r="T738" s="178"/>
      <c r="AT738" s="172" t="s">
        <v>139</v>
      </c>
      <c r="AU738" s="172" t="s">
        <v>84</v>
      </c>
      <c r="AV738" s="14" t="s">
        <v>84</v>
      </c>
      <c r="AW738" s="14" t="s">
        <v>31</v>
      </c>
      <c r="AX738" s="14" t="s">
        <v>76</v>
      </c>
      <c r="AY738" s="172" t="s">
        <v>130</v>
      </c>
    </row>
    <row r="739" spans="2:51" s="15" customFormat="1" ht="12">
      <c r="B739" s="179"/>
      <c r="D739" s="164" t="s">
        <v>139</v>
      </c>
      <c r="E739" s="180" t="s">
        <v>1</v>
      </c>
      <c r="F739" s="181" t="s">
        <v>144</v>
      </c>
      <c r="H739" s="182">
        <v>1.01</v>
      </c>
      <c r="I739" s="183"/>
      <c r="L739" s="179"/>
      <c r="M739" s="184"/>
      <c r="N739" s="185"/>
      <c r="O739" s="185"/>
      <c r="P739" s="185"/>
      <c r="Q739" s="185"/>
      <c r="R739" s="185"/>
      <c r="S739" s="185"/>
      <c r="T739" s="186"/>
      <c r="AT739" s="180" t="s">
        <v>139</v>
      </c>
      <c r="AU739" s="180" t="s">
        <v>84</v>
      </c>
      <c r="AV739" s="15" t="s">
        <v>137</v>
      </c>
      <c r="AW739" s="15" t="s">
        <v>31</v>
      </c>
      <c r="AX739" s="15" t="s">
        <v>32</v>
      </c>
      <c r="AY739" s="180" t="s">
        <v>130</v>
      </c>
    </row>
    <row r="740" spans="1:65" s="2" customFormat="1" ht="16.5" customHeight="1">
      <c r="A740" s="33"/>
      <c r="B740" s="149"/>
      <c r="C740" s="195" t="s">
        <v>919</v>
      </c>
      <c r="D740" s="195" t="s">
        <v>268</v>
      </c>
      <c r="E740" s="196" t="s">
        <v>920</v>
      </c>
      <c r="F740" s="197" t="s">
        <v>921</v>
      </c>
      <c r="G740" s="198" t="s">
        <v>271</v>
      </c>
      <c r="H740" s="199">
        <v>18.18</v>
      </c>
      <c r="I740" s="200"/>
      <c r="J740" s="201">
        <f>ROUND(I740*H740,2)</f>
        <v>0</v>
      </c>
      <c r="K740" s="197" t="s">
        <v>136</v>
      </c>
      <c r="L740" s="202"/>
      <c r="M740" s="203" t="s">
        <v>1</v>
      </c>
      <c r="N740" s="204" t="s">
        <v>41</v>
      </c>
      <c r="O740" s="59"/>
      <c r="P740" s="159">
        <f>O740*H740</f>
        <v>0</v>
      </c>
      <c r="Q740" s="159">
        <v>0.0122</v>
      </c>
      <c r="R740" s="159">
        <f>Q740*H740</f>
        <v>0.22179600000000002</v>
      </c>
      <c r="S740" s="159">
        <v>0</v>
      </c>
      <c r="T740" s="160">
        <f>S740*H740</f>
        <v>0</v>
      </c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R740" s="161" t="s">
        <v>184</v>
      </c>
      <c r="AT740" s="161" t="s">
        <v>268</v>
      </c>
      <c r="AU740" s="161" t="s">
        <v>84</v>
      </c>
      <c r="AY740" s="18" t="s">
        <v>130</v>
      </c>
      <c r="BE740" s="162">
        <f>IF(N740="základní",J740,0)</f>
        <v>0</v>
      </c>
      <c r="BF740" s="162">
        <f>IF(N740="snížená",J740,0)</f>
        <v>0</v>
      </c>
      <c r="BG740" s="162">
        <f>IF(N740="zákl. přenesená",J740,0)</f>
        <v>0</v>
      </c>
      <c r="BH740" s="162">
        <f>IF(N740="sníž. přenesená",J740,0)</f>
        <v>0</v>
      </c>
      <c r="BI740" s="162">
        <f>IF(N740="nulová",J740,0)</f>
        <v>0</v>
      </c>
      <c r="BJ740" s="18" t="s">
        <v>32</v>
      </c>
      <c r="BK740" s="162">
        <f>ROUND(I740*H740,2)</f>
        <v>0</v>
      </c>
      <c r="BL740" s="18" t="s">
        <v>137</v>
      </c>
      <c r="BM740" s="161" t="s">
        <v>922</v>
      </c>
    </row>
    <row r="741" spans="2:51" s="14" customFormat="1" ht="12">
      <c r="B741" s="171"/>
      <c r="D741" s="164" t="s">
        <v>139</v>
      </c>
      <c r="E741" s="172" t="s">
        <v>1</v>
      </c>
      <c r="F741" s="173" t="s">
        <v>923</v>
      </c>
      <c r="H741" s="174">
        <v>18.18</v>
      </c>
      <c r="I741" s="175"/>
      <c r="L741" s="171"/>
      <c r="M741" s="176"/>
      <c r="N741" s="177"/>
      <c r="O741" s="177"/>
      <c r="P741" s="177"/>
      <c r="Q741" s="177"/>
      <c r="R741" s="177"/>
      <c r="S741" s="177"/>
      <c r="T741" s="178"/>
      <c r="AT741" s="172" t="s">
        <v>139</v>
      </c>
      <c r="AU741" s="172" t="s">
        <v>84</v>
      </c>
      <c r="AV741" s="14" t="s">
        <v>84</v>
      </c>
      <c r="AW741" s="14" t="s">
        <v>31</v>
      </c>
      <c r="AX741" s="14" t="s">
        <v>76</v>
      </c>
      <c r="AY741" s="172" t="s">
        <v>130</v>
      </c>
    </row>
    <row r="742" spans="2:51" s="15" customFormat="1" ht="12">
      <c r="B742" s="179"/>
      <c r="D742" s="164" t="s">
        <v>139</v>
      </c>
      <c r="E742" s="180" t="s">
        <v>1</v>
      </c>
      <c r="F742" s="181" t="s">
        <v>144</v>
      </c>
      <c r="H742" s="182">
        <v>18.18</v>
      </c>
      <c r="I742" s="183"/>
      <c r="L742" s="179"/>
      <c r="M742" s="184"/>
      <c r="N742" s="185"/>
      <c r="O742" s="185"/>
      <c r="P742" s="185"/>
      <c r="Q742" s="185"/>
      <c r="R742" s="185"/>
      <c r="S742" s="185"/>
      <c r="T742" s="186"/>
      <c r="AT742" s="180" t="s">
        <v>139</v>
      </c>
      <c r="AU742" s="180" t="s">
        <v>84</v>
      </c>
      <c r="AV742" s="15" t="s">
        <v>137</v>
      </c>
      <c r="AW742" s="15" t="s">
        <v>31</v>
      </c>
      <c r="AX742" s="15" t="s">
        <v>32</v>
      </c>
      <c r="AY742" s="180" t="s">
        <v>130</v>
      </c>
    </row>
    <row r="743" spans="1:65" s="2" customFormat="1" ht="16.5" customHeight="1">
      <c r="A743" s="33"/>
      <c r="B743" s="149"/>
      <c r="C743" s="195" t="s">
        <v>924</v>
      </c>
      <c r="D743" s="195" t="s">
        <v>268</v>
      </c>
      <c r="E743" s="196" t="s">
        <v>925</v>
      </c>
      <c r="F743" s="197" t="s">
        <v>926</v>
      </c>
      <c r="G743" s="198" t="s">
        <v>271</v>
      </c>
      <c r="H743" s="199">
        <v>1.01</v>
      </c>
      <c r="I743" s="200"/>
      <c r="J743" s="201">
        <f>ROUND(I743*H743,2)</f>
        <v>0</v>
      </c>
      <c r="K743" s="197" t="s">
        <v>136</v>
      </c>
      <c r="L743" s="202"/>
      <c r="M743" s="203" t="s">
        <v>1</v>
      </c>
      <c r="N743" s="204" t="s">
        <v>41</v>
      </c>
      <c r="O743" s="59"/>
      <c r="P743" s="159">
        <f>O743*H743</f>
        <v>0</v>
      </c>
      <c r="Q743" s="159">
        <v>0.009</v>
      </c>
      <c r="R743" s="159">
        <f>Q743*H743</f>
        <v>0.009089999999999999</v>
      </c>
      <c r="S743" s="159">
        <v>0</v>
      </c>
      <c r="T743" s="160">
        <f>S743*H743</f>
        <v>0</v>
      </c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R743" s="161" t="s">
        <v>184</v>
      </c>
      <c r="AT743" s="161" t="s">
        <v>268</v>
      </c>
      <c r="AU743" s="161" t="s">
        <v>84</v>
      </c>
      <c r="AY743" s="18" t="s">
        <v>130</v>
      </c>
      <c r="BE743" s="162">
        <f>IF(N743="základní",J743,0)</f>
        <v>0</v>
      </c>
      <c r="BF743" s="162">
        <f>IF(N743="snížená",J743,0)</f>
        <v>0</v>
      </c>
      <c r="BG743" s="162">
        <f>IF(N743="zákl. přenesená",J743,0)</f>
        <v>0</v>
      </c>
      <c r="BH743" s="162">
        <f>IF(N743="sníž. přenesená",J743,0)</f>
        <v>0</v>
      </c>
      <c r="BI743" s="162">
        <f>IF(N743="nulová",J743,0)</f>
        <v>0</v>
      </c>
      <c r="BJ743" s="18" t="s">
        <v>32</v>
      </c>
      <c r="BK743" s="162">
        <f>ROUND(I743*H743,2)</f>
        <v>0</v>
      </c>
      <c r="BL743" s="18" t="s">
        <v>137</v>
      </c>
      <c r="BM743" s="161" t="s">
        <v>927</v>
      </c>
    </row>
    <row r="744" spans="2:51" s="14" customFormat="1" ht="12">
      <c r="B744" s="171"/>
      <c r="D744" s="164" t="s">
        <v>139</v>
      </c>
      <c r="E744" s="172" t="s">
        <v>1</v>
      </c>
      <c r="F744" s="173" t="s">
        <v>716</v>
      </c>
      <c r="H744" s="174">
        <v>1.01</v>
      </c>
      <c r="I744" s="175"/>
      <c r="L744" s="171"/>
      <c r="M744" s="176"/>
      <c r="N744" s="177"/>
      <c r="O744" s="177"/>
      <c r="P744" s="177"/>
      <c r="Q744" s="177"/>
      <c r="R744" s="177"/>
      <c r="S744" s="177"/>
      <c r="T744" s="178"/>
      <c r="AT744" s="172" t="s">
        <v>139</v>
      </c>
      <c r="AU744" s="172" t="s">
        <v>84</v>
      </c>
      <c r="AV744" s="14" t="s">
        <v>84</v>
      </c>
      <c r="AW744" s="14" t="s">
        <v>31</v>
      </c>
      <c r="AX744" s="14" t="s">
        <v>76</v>
      </c>
      <c r="AY744" s="172" t="s">
        <v>130</v>
      </c>
    </row>
    <row r="745" spans="2:51" s="15" customFormat="1" ht="12">
      <c r="B745" s="179"/>
      <c r="D745" s="164" t="s">
        <v>139</v>
      </c>
      <c r="E745" s="180" t="s">
        <v>1</v>
      </c>
      <c r="F745" s="181" t="s">
        <v>144</v>
      </c>
      <c r="H745" s="182">
        <v>1.01</v>
      </c>
      <c r="I745" s="183"/>
      <c r="L745" s="179"/>
      <c r="M745" s="184"/>
      <c r="N745" s="185"/>
      <c r="O745" s="185"/>
      <c r="P745" s="185"/>
      <c r="Q745" s="185"/>
      <c r="R745" s="185"/>
      <c r="S745" s="185"/>
      <c r="T745" s="186"/>
      <c r="AT745" s="180" t="s">
        <v>139</v>
      </c>
      <c r="AU745" s="180" t="s">
        <v>84</v>
      </c>
      <c r="AV745" s="15" t="s">
        <v>137</v>
      </c>
      <c r="AW745" s="15" t="s">
        <v>31</v>
      </c>
      <c r="AX745" s="15" t="s">
        <v>32</v>
      </c>
      <c r="AY745" s="180" t="s">
        <v>130</v>
      </c>
    </row>
    <row r="746" spans="1:65" s="2" customFormat="1" ht="16.5" customHeight="1">
      <c r="A746" s="33"/>
      <c r="B746" s="149"/>
      <c r="C746" s="150" t="s">
        <v>928</v>
      </c>
      <c r="D746" s="150" t="s">
        <v>132</v>
      </c>
      <c r="E746" s="151" t="s">
        <v>929</v>
      </c>
      <c r="F746" s="152" t="s">
        <v>930</v>
      </c>
      <c r="G746" s="153" t="s">
        <v>271</v>
      </c>
      <c r="H746" s="154">
        <v>42</v>
      </c>
      <c r="I746" s="155"/>
      <c r="J746" s="156">
        <f>ROUND(I746*H746,2)</f>
        <v>0</v>
      </c>
      <c r="K746" s="152" t="s">
        <v>136</v>
      </c>
      <c r="L746" s="34"/>
      <c r="M746" s="157" t="s">
        <v>1</v>
      </c>
      <c r="N746" s="158" t="s">
        <v>41</v>
      </c>
      <c r="O746" s="59"/>
      <c r="P746" s="159">
        <f>O746*H746</f>
        <v>0</v>
      </c>
      <c r="Q746" s="159">
        <v>0.00167</v>
      </c>
      <c r="R746" s="159">
        <f>Q746*H746</f>
        <v>0.07014000000000001</v>
      </c>
      <c r="S746" s="159">
        <v>0</v>
      </c>
      <c r="T746" s="160">
        <f>S746*H746</f>
        <v>0</v>
      </c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R746" s="161" t="s">
        <v>137</v>
      </c>
      <c r="AT746" s="161" t="s">
        <v>132</v>
      </c>
      <c r="AU746" s="161" t="s">
        <v>84</v>
      </c>
      <c r="AY746" s="18" t="s">
        <v>130</v>
      </c>
      <c r="BE746" s="162">
        <f>IF(N746="základní",J746,0)</f>
        <v>0</v>
      </c>
      <c r="BF746" s="162">
        <f>IF(N746="snížená",J746,0)</f>
        <v>0</v>
      </c>
      <c r="BG746" s="162">
        <f>IF(N746="zákl. přenesená",J746,0)</f>
        <v>0</v>
      </c>
      <c r="BH746" s="162">
        <f>IF(N746="sníž. přenesená",J746,0)</f>
        <v>0</v>
      </c>
      <c r="BI746" s="162">
        <f>IF(N746="nulová",J746,0)</f>
        <v>0</v>
      </c>
      <c r="BJ746" s="18" t="s">
        <v>32</v>
      </c>
      <c r="BK746" s="162">
        <f>ROUND(I746*H746,2)</f>
        <v>0</v>
      </c>
      <c r="BL746" s="18" t="s">
        <v>137</v>
      </c>
      <c r="BM746" s="161" t="s">
        <v>931</v>
      </c>
    </row>
    <row r="747" spans="2:51" s="14" customFormat="1" ht="12">
      <c r="B747" s="171"/>
      <c r="D747" s="164" t="s">
        <v>139</v>
      </c>
      <c r="E747" s="172" t="s">
        <v>1</v>
      </c>
      <c r="F747" s="173" t="s">
        <v>932</v>
      </c>
      <c r="H747" s="174">
        <v>42</v>
      </c>
      <c r="I747" s="175"/>
      <c r="L747" s="171"/>
      <c r="M747" s="176"/>
      <c r="N747" s="177"/>
      <c r="O747" s="177"/>
      <c r="P747" s="177"/>
      <c r="Q747" s="177"/>
      <c r="R747" s="177"/>
      <c r="S747" s="177"/>
      <c r="T747" s="178"/>
      <c r="AT747" s="172" t="s">
        <v>139</v>
      </c>
      <c r="AU747" s="172" t="s">
        <v>84</v>
      </c>
      <c r="AV747" s="14" t="s">
        <v>84</v>
      </c>
      <c r="AW747" s="14" t="s">
        <v>31</v>
      </c>
      <c r="AX747" s="14" t="s">
        <v>76</v>
      </c>
      <c r="AY747" s="172" t="s">
        <v>130</v>
      </c>
    </row>
    <row r="748" spans="2:51" s="15" customFormat="1" ht="12">
      <c r="B748" s="179"/>
      <c r="D748" s="164" t="s">
        <v>139</v>
      </c>
      <c r="E748" s="180" t="s">
        <v>1</v>
      </c>
      <c r="F748" s="181" t="s">
        <v>144</v>
      </c>
      <c r="H748" s="182">
        <v>42</v>
      </c>
      <c r="I748" s="183"/>
      <c r="L748" s="179"/>
      <c r="M748" s="184"/>
      <c r="N748" s="185"/>
      <c r="O748" s="185"/>
      <c r="P748" s="185"/>
      <c r="Q748" s="185"/>
      <c r="R748" s="185"/>
      <c r="S748" s="185"/>
      <c r="T748" s="186"/>
      <c r="AT748" s="180" t="s">
        <v>139</v>
      </c>
      <c r="AU748" s="180" t="s">
        <v>84</v>
      </c>
      <c r="AV748" s="15" t="s">
        <v>137</v>
      </c>
      <c r="AW748" s="15" t="s">
        <v>31</v>
      </c>
      <c r="AX748" s="15" t="s">
        <v>32</v>
      </c>
      <c r="AY748" s="180" t="s">
        <v>130</v>
      </c>
    </row>
    <row r="749" spans="1:65" s="2" customFormat="1" ht="16.5" customHeight="1">
      <c r="A749" s="33"/>
      <c r="B749" s="149"/>
      <c r="C749" s="195" t="s">
        <v>933</v>
      </c>
      <c r="D749" s="195" t="s">
        <v>268</v>
      </c>
      <c r="E749" s="196" t="s">
        <v>934</v>
      </c>
      <c r="F749" s="197" t="s">
        <v>935</v>
      </c>
      <c r="G749" s="198" t="s">
        <v>271</v>
      </c>
      <c r="H749" s="199">
        <v>18.18</v>
      </c>
      <c r="I749" s="200"/>
      <c r="J749" s="201">
        <f>ROUND(I749*H749,2)</f>
        <v>0</v>
      </c>
      <c r="K749" s="197" t="s">
        <v>136</v>
      </c>
      <c r="L749" s="202"/>
      <c r="M749" s="203" t="s">
        <v>1</v>
      </c>
      <c r="N749" s="204" t="s">
        <v>41</v>
      </c>
      <c r="O749" s="59"/>
      <c r="P749" s="159">
        <f>O749*H749</f>
        <v>0</v>
      </c>
      <c r="Q749" s="159">
        <v>0.0096</v>
      </c>
      <c r="R749" s="159">
        <f>Q749*H749</f>
        <v>0.174528</v>
      </c>
      <c r="S749" s="159">
        <v>0</v>
      </c>
      <c r="T749" s="160">
        <f>S749*H749</f>
        <v>0</v>
      </c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R749" s="161" t="s">
        <v>184</v>
      </c>
      <c r="AT749" s="161" t="s">
        <v>268</v>
      </c>
      <c r="AU749" s="161" t="s">
        <v>84</v>
      </c>
      <c r="AY749" s="18" t="s">
        <v>130</v>
      </c>
      <c r="BE749" s="162">
        <f>IF(N749="základní",J749,0)</f>
        <v>0</v>
      </c>
      <c r="BF749" s="162">
        <f>IF(N749="snížená",J749,0)</f>
        <v>0</v>
      </c>
      <c r="BG749" s="162">
        <f>IF(N749="zákl. přenesená",J749,0)</f>
        <v>0</v>
      </c>
      <c r="BH749" s="162">
        <f>IF(N749="sníž. přenesená",J749,0)</f>
        <v>0</v>
      </c>
      <c r="BI749" s="162">
        <f>IF(N749="nulová",J749,0)</f>
        <v>0</v>
      </c>
      <c r="BJ749" s="18" t="s">
        <v>32</v>
      </c>
      <c r="BK749" s="162">
        <f>ROUND(I749*H749,2)</f>
        <v>0</v>
      </c>
      <c r="BL749" s="18" t="s">
        <v>137</v>
      </c>
      <c r="BM749" s="161" t="s">
        <v>936</v>
      </c>
    </row>
    <row r="750" spans="2:51" s="14" customFormat="1" ht="12">
      <c r="B750" s="171"/>
      <c r="D750" s="164" t="s">
        <v>139</v>
      </c>
      <c r="E750" s="172" t="s">
        <v>1</v>
      </c>
      <c r="F750" s="173" t="s">
        <v>923</v>
      </c>
      <c r="H750" s="174">
        <v>18.18</v>
      </c>
      <c r="I750" s="175"/>
      <c r="L750" s="171"/>
      <c r="M750" s="176"/>
      <c r="N750" s="177"/>
      <c r="O750" s="177"/>
      <c r="P750" s="177"/>
      <c r="Q750" s="177"/>
      <c r="R750" s="177"/>
      <c r="S750" s="177"/>
      <c r="T750" s="178"/>
      <c r="AT750" s="172" t="s">
        <v>139</v>
      </c>
      <c r="AU750" s="172" t="s">
        <v>84</v>
      </c>
      <c r="AV750" s="14" t="s">
        <v>84</v>
      </c>
      <c r="AW750" s="14" t="s">
        <v>31</v>
      </c>
      <c r="AX750" s="14" t="s">
        <v>76</v>
      </c>
      <c r="AY750" s="172" t="s">
        <v>130</v>
      </c>
    </row>
    <row r="751" spans="2:51" s="15" customFormat="1" ht="12">
      <c r="B751" s="179"/>
      <c r="D751" s="164" t="s">
        <v>139</v>
      </c>
      <c r="E751" s="180" t="s">
        <v>1</v>
      </c>
      <c r="F751" s="181" t="s">
        <v>144</v>
      </c>
      <c r="H751" s="182">
        <v>18.18</v>
      </c>
      <c r="I751" s="183"/>
      <c r="L751" s="179"/>
      <c r="M751" s="184"/>
      <c r="N751" s="185"/>
      <c r="O751" s="185"/>
      <c r="P751" s="185"/>
      <c r="Q751" s="185"/>
      <c r="R751" s="185"/>
      <c r="S751" s="185"/>
      <c r="T751" s="186"/>
      <c r="AT751" s="180" t="s">
        <v>139</v>
      </c>
      <c r="AU751" s="180" t="s">
        <v>84</v>
      </c>
      <c r="AV751" s="15" t="s">
        <v>137</v>
      </c>
      <c r="AW751" s="15" t="s">
        <v>31</v>
      </c>
      <c r="AX751" s="15" t="s">
        <v>32</v>
      </c>
      <c r="AY751" s="180" t="s">
        <v>130</v>
      </c>
    </row>
    <row r="752" spans="1:65" s="2" customFormat="1" ht="16.5" customHeight="1">
      <c r="A752" s="33"/>
      <c r="B752" s="149"/>
      <c r="C752" s="195" t="s">
        <v>937</v>
      </c>
      <c r="D752" s="195" t="s">
        <v>268</v>
      </c>
      <c r="E752" s="196" t="s">
        <v>938</v>
      </c>
      <c r="F752" s="197" t="s">
        <v>939</v>
      </c>
      <c r="G752" s="198" t="s">
        <v>271</v>
      </c>
      <c r="H752" s="199">
        <v>2.02</v>
      </c>
      <c r="I752" s="200"/>
      <c r="J752" s="201">
        <f>ROUND(I752*H752,2)</f>
        <v>0</v>
      </c>
      <c r="K752" s="197" t="s">
        <v>136</v>
      </c>
      <c r="L752" s="202"/>
      <c r="M752" s="203" t="s">
        <v>1</v>
      </c>
      <c r="N752" s="204" t="s">
        <v>41</v>
      </c>
      <c r="O752" s="59"/>
      <c r="P752" s="159">
        <f>O752*H752</f>
        <v>0</v>
      </c>
      <c r="Q752" s="159">
        <v>0.0104</v>
      </c>
      <c r="R752" s="159">
        <f>Q752*H752</f>
        <v>0.021008</v>
      </c>
      <c r="S752" s="159">
        <v>0</v>
      </c>
      <c r="T752" s="160">
        <f>S752*H752</f>
        <v>0</v>
      </c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R752" s="161" t="s">
        <v>184</v>
      </c>
      <c r="AT752" s="161" t="s">
        <v>268</v>
      </c>
      <c r="AU752" s="161" t="s">
        <v>84</v>
      </c>
      <c r="AY752" s="18" t="s">
        <v>130</v>
      </c>
      <c r="BE752" s="162">
        <f>IF(N752="základní",J752,0)</f>
        <v>0</v>
      </c>
      <c r="BF752" s="162">
        <f>IF(N752="snížená",J752,0)</f>
        <v>0</v>
      </c>
      <c r="BG752" s="162">
        <f>IF(N752="zákl. přenesená",J752,0)</f>
        <v>0</v>
      </c>
      <c r="BH752" s="162">
        <f>IF(N752="sníž. přenesená",J752,0)</f>
        <v>0</v>
      </c>
      <c r="BI752" s="162">
        <f>IF(N752="nulová",J752,0)</f>
        <v>0</v>
      </c>
      <c r="BJ752" s="18" t="s">
        <v>32</v>
      </c>
      <c r="BK752" s="162">
        <f>ROUND(I752*H752,2)</f>
        <v>0</v>
      </c>
      <c r="BL752" s="18" t="s">
        <v>137</v>
      </c>
      <c r="BM752" s="161" t="s">
        <v>940</v>
      </c>
    </row>
    <row r="753" spans="2:51" s="14" customFormat="1" ht="12">
      <c r="B753" s="171"/>
      <c r="D753" s="164" t="s">
        <v>139</v>
      </c>
      <c r="E753" s="172" t="s">
        <v>1</v>
      </c>
      <c r="F753" s="173" t="s">
        <v>735</v>
      </c>
      <c r="H753" s="174">
        <v>2.02</v>
      </c>
      <c r="I753" s="175"/>
      <c r="L753" s="171"/>
      <c r="M753" s="176"/>
      <c r="N753" s="177"/>
      <c r="O753" s="177"/>
      <c r="P753" s="177"/>
      <c r="Q753" s="177"/>
      <c r="R753" s="177"/>
      <c r="S753" s="177"/>
      <c r="T753" s="178"/>
      <c r="AT753" s="172" t="s">
        <v>139</v>
      </c>
      <c r="AU753" s="172" t="s">
        <v>84</v>
      </c>
      <c r="AV753" s="14" t="s">
        <v>84</v>
      </c>
      <c r="AW753" s="14" t="s">
        <v>31</v>
      </c>
      <c r="AX753" s="14" t="s">
        <v>76</v>
      </c>
      <c r="AY753" s="172" t="s">
        <v>130</v>
      </c>
    </row>
    <row r="754" spans="2:51" s="15" customFormat="1" ht="12">
      <c r="B754" s="179"/>
      <c r="D754" s="164" t="s">
        <v>139</v>
      </c>
      <c r="E754" s="180" t="s">
        <v>1</v>
      </c>
      <c r="F754" s="181" t="s">
        <v>144</v>
      </c>
      <c r="H754" s="182">
        <v>2.02</v>
      </c>
      <c r="I754" s="183"/>
      <c r="L754" s="179"/>
      <c r="M754" s="184"/>
      <c r="N754" s="185"/>
      <c r="O754" s="185"/>
      <c r="P754" s="185"/>
      <c r="Q754" s="185"/>
      <c r="R754" s="185"/>
      <c r="S754" s="185"/>
      <c r="T754" s="186"/>
      <c r="AT754" s="180" t="s">
        <v>139</v>
      </c>
      <c r="AU754" s="180" t="s">
        <v>84</v>
      </c>
      <c r="AV754" s="15" t="s">
        <v>137</v>
      </c>
      <c r="AW754" s="15" t="s">
        <v>31</v>
      </c>
      <c r="AX754" s="15" t="s">
        <v>32</v>
      </c>
      <c r="AY754" s="180" t="s">
        <v>130</v>
      </c>
    </row>
    <row r="755" spans="1:65" s="2" customFormat="1" ht="16.5" customHeight="1">
      <c r="A755" s="33"/>
      <c r="B755" s="149"/>
      <c r="C755" s="195" t="s">
        <v>941</v>
      </c>
      <c r="D755" s="195" t="s">
        <v>268</v>
      </c>
      <c r="E755" s="196" t="s">
        <v>942</v>
      </c>
      <c r="F755" s="197" t="s">
        <v>943</v>
      </c>
      <c r="G755" s="198" t="s">
        <v>271</v>
      </c>
      <c r="H755" s="199">
        <v>1.01</v>
      </c>
      <c r="I755" s="200"/>
      <c r="J755" s="201">
        <f>ROUND(I755*H755,2)</f>
        <v>0</v>
      </c>
      <c r="K755" s="197" t="s">
        <v>136</v>
      </c>
      <c r="L755" s="202"/>
      <c r="M755" s="203" t="s">
        <v>1</v>
      </c>
      <c r="N755" s="204" t="s">
        <v>41</v>
      </c>
      <c r="O755" s="59"/>
      <c r="P755" s="159">
        <f>O755*H755</f>
        <v>0</v>
      </c>
      <c r="Q755" s="159">
        <v>0.0109</v>
      </c>
      <c r="R755" s="159">
        <f>Q755*H755</f>
        <v>0.011009</v>
      </c>
      <c r="S755" s="159">
        <v>0</v>
      </c>
      <c r="T755" s="160">
        <f>S755*H755</f>
        <v>0</v>
      </c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R755" s="161" t="s">
        <v>184</v>
      </c>
      <c r="AT755" s="161" t="s">
        <v>268</v>
      </c>
      <c r="AU755" s="161" t="s">
        <v>84</v>
      </c>
      <c r="AY755" s="18" t="s">
        <v>130</v>
      </c>
      <c r="BE755" s="162">
        <f>IF(N755="základní",J755,0)</f>
        <v>0</v>
      </c>
      <c r="BF755" s="162">
        <f>IF(N755="snížená",J755,0)</f>
        <v>0</v>
      </c>
      <c r="BG755" s="162">
        <f>IF(N755="zákl. přenesená",J755,0)</f>
        <v>0</v>
      </c>
      <c r="BH755" s="162">
        <f>IF(N755="sníž. přenesená",J755,0)</f>
        <v>0</v>
      </c>
      <c r="BI755" s="162">
        <f>IF(N755="nulová",J755,0)</f>
        <v>0</v>
      </c>
      <c r="BJ755" s="18" t="s">
        <v>32</v>
      </c>
      <c r="BK755" s="162">
        <f>ROUND(I755*H755,2)</f>
        <v>0</v>
      </c>
      <c r="BL755" s="18" t="s">
        <v>137</v>
      </c>
      <c r="BM755" s="161" t="s">
        <v>944</v>
      </c>
    </row>
    <row r="756" spans="2:51" s="14" customFormat="1" ht="12">
      <c r="B756" s="171"/>
      <c r="D756" s="164" t="s">
        <v>139</v>
      </c>
      <c r="E756" s="172" t="s">
        <v>1</v>
      </c>
      <c r="F756" s="173" t="s">
        <v>716</v>
      </c>
      <c r="H756" s="174">
        <v>1.01</v>
      </c>
      <c r="I756" s="175"/>
      <c r="L756" s="171"/>
      <c r="M756" s="176"/>
      <c r="N756" s="177"/>
      <c r="O756" s="177"/>
      <c r="P756" s="177"/>
      <c r="Q756" s="177"/>
      <c r="R756" s="177"/>
      <c r="S756" s="177"/>
      <c r="T756" s="178"/>
      <c r="AT756" s="172" t="s">
        <v>139</v>
      </c>
      <c r="AU756" s="172" t="s">
        <v>84</v>
      </c>
      <c r="AV756" s="14" t="s">
        <v>84</v>
      </c>
      <c r="AW756" s="14" t="s">
        <v>31</v>
      </c>
      <c r="AX756" s="14" t="s">
        <v>76</v>
      </c>
      <c r="AY756" s="172" t="s">
        <v>130</v>
      </c>
    </row>
    <row r="757" spans="2:51" s="15" customFormat="1" ht="12">
      <c r="B757" s="179"/>
      <c r="D757" s="164" t="s">
        <v>139</v>
      </c>
      <c r="E757" s="180" t="s">
        <v>1</v>
      </c>
      <c r="F757" s="181" t="s">
        <v>144</v>
      </c>
      <c r="H757" s="182">
        <v>1.01</v>
      </c>
      <c r="I757" s="183"/>
      <c r="L757" s="179"/>
      <c r="M757" s="184"/>
      <c r="N757" s="185"/>
      <c r="O757" s="185"/>
      <c r="P757" s="185"/>
      <c r="Q757" s="185"/>
      <c r="R757" s="185"/>
      <c r="S757" s="185"/>
      <c r="T757" s="186"/>
      <c r="AT757" s="180" t="s">
        <v>139</v>
      </c>
      <c r="AU757" s="180" t="s">
        <v>84</v>
      </c>
      <c r="AV757" s="15" t="s">
        <v>137</v>
      </c>
      <c r="AW757" s="15" t="s">
        <v>31</v>
      </c>
      <c r="AX757" s="15" t="s">
        <v>32</v>
      </c>
      <c r="AY757" s="180" t="s">
        <v>130</v>
      </c>
    </row>
    <row r="758" spans="1:65" s="2" customFormat="1" ht="16.5" customHeight="1">
      <c r="A758" s="33"/>
      <c r="B758" s="149"/>
      <c r="C758" s="195" t="s">
        <v>945</v>
      </c>
      <c r="D758" s="195" t="s">
        <v>268</v>
      </c>
      <c r="E758" s="196" t="s">
        <v>946</v>
      </c>
      <c r="F758" s="197" t="s">
        <v>947</v>
      </c>
      <c r="G758" s="198" t="s">
        <v>271</v>
      </c>
      <c r="H758" s="199">
        <v>4.04</v>
      </c>
      <c r="I758" s="200"/>
      <c r="J758" s="201">
        <f>ROUND(I758*H758,2)</f>
        <v>0</v>
      </c>
      <c r="K758" s="197" t="s">
        <v>136</v>
      </c>
      <c r="L758" s="202"/>
      <c r="M758" s="203" t="s">
        <v>1</v>
      </c>
      <c r="N758" s="204" t="s">
        <v>41</v>
      </c>
      <c r="O758" s="59"/>
      <c r="P758" s="159">
        <f>O758*H758</f>
        <v>0</v>
      </c>
      <c r="Q758" s="159">
        <v>0.0078</v>
      </c>
      <c r="R758" s="159">
        <f>Q758*H758</f>
        <v>0.031512</v>
      </c>
      <c r="S758" s="159">
        <v>0</v>
      </c>
      <c r="T758" s="160">
        <f>S758*H758</f>
        <v>0</v>
      </c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R758" s="161" t="s">
        <v>184</v>
      </c>
      <c r="AT758" s="161" t="s">
        <v>268</v>
      </c>
      <c r="AU758" s="161" t="s">
        <v>84</v>
      </c>
      <c r="AY758" s="18" t="s">
        <v>130</v>
      </c>
      <c r="BE758" s="162">
        <f>IF(N758="základní",J758,0)</f>
        <v>0</v>
      </c>
      <c r="BF758" s="162">
        <f>IF(N758="snížená",J758,0)</f>
        <v>0</v>
      </c>
      <c r="BG758" s="162">
        <f>IF(N758="zákl. přenesená",J758,0)</f>
        <v>0</v>
      </c>
      <c r="BH758" s="162">
        <f>IF(N758="sníž. přenesená",J758,0)</f>
        <v>0</v>
      </c>
      <c r="BI758" s="162">
        <f>IF(N758="nulová",J758,0)</f>
        <v>0</v>
      </c>
      <c r="BJ758" s="18" t="s">
        <v>32</v>
      </c>
      <c r="BK758" s="162">
        <f>ROUND(I758*H758,2)</f>
        <v>0</v>
      </c>
      <c r="BL758" s="18" t="s">
        <v>137</v>
      </c>
      <c r="BM758" s="161" t="s">
        <v>948</v>
      </c>
    </row>
    <row r="759" spans="2:51" s="14" customFormat="1" ht="12">
      <c r="B759" s="171"/>
      <c r="D759" s="164" t="s">
        <v>139</v>
      </c>
      <c r="E759" s="172" t="s">
        <v>1</v>
      </c>
      <c r="F759" s="173" t="s">
        <v>702</v>
      </c>
      <c r="H759" s="174">
        <v>4.04</v>
      </c>
      <c r="I759" s="175"/>
      <c r="L759" s="171"/>
      <c r="M759" s="176"/>
      <c r="N759" s="177"/>
      <c r="O759" s="177"/>
      <c r="P759" s="177"/>
      <c r="Q759" s="177"/>
      <c r="R759" s="177"/>
      <c r="S759" s="177"/>
      <c r="T759" s="178"/>
      <c r="AT759" s="172" t="s">
        <v>139</v>
      </c>
      <c r="AU759" s="172" t="s">
        <v>84</v>
      </c>
      <c r="AV759" s="14" t="s">
        <v>84</v>
      </c>
      <c r="AW759" s="14" t="s">
        <v>31</v>
      </c>
      <c r="AX759" s="14" t="s">
        <v>76</v>
      </c>
      <c r="AY759" s="172" t="s">
        <v>130</v>
      </c>
    </row>
    <row r="760" spans="2:51" s="15" customFormat="1" ht="12">
      <c r="B760" s="179"/>
      <c r="D760" s="164" t="s">
        <v>139</v>
      </c>
      <c r="E760" s="180" t="s">
        <v>1</v>
      </c>
      <c r="F760" s="181" t="s">
        <v>144</v>
      </c>
      <c r="H760" s="182">
        <v>4.04</v>
      </c>
      <c r="I760" s="183"/>
      <c r="L760" s="179"/>
      <c r="M760" s="184"/>
      <c r="N760" s="185"/>
      <c r="O760" s="185"/>
      <c r="P760" s="185"/>
      <c r="Q760" s="185"/>
      <c r="R760" s="185"/>
      <c r="S760" s="185"/>
      <c r="T760" s="186"/>
      <c r="AT760" s="180" t="s">
        <v>139</v>
      </c>
      <c r="AU760" s="180" t="s">
        <v>84</v>
      </c>
      <c r="AV760" s="15" t="s">
        <v>137</v>
      </c>
      <c r="AW760" s="15" t="s">
        <v>31</v>
      </c>
      <c r="AX760" s="15" t="s">
        <v>32</v>
      </c>
      <c r="AY760" s="180" t="s">
        <v>130</v>
      </c>
    </row>
    <row r="761" spans="1:65" s="2" customFormat="1" ht="16.5" customHeight="1">
      <c r="A761" s="33"/>
      <c r="B761" s="149"/>
      <c r="C761" s="195" t="s">
        <v>949</v>
      </c>
      <c r="D761" s="195" t="s">
        <v>268</v>
      </c>
      <c r="E761" s="196" t="s">
        <v>950</v>
      </c>
      <c r="F761" s="197" t="s">
        <v>951</v>
      </c>
      <c r="G761" s="198" t="s">
        <v>271</v>
      </c>
      <c r="H761" s="199">
        <v>12.12</v>
      </c>
      <c r="I761" s="200"/>
      <c r="J761" s="201">
        <f>ROUND(I761*H761,2)</f>
        <v>0</v>
      </c>
      <c r="K761" s="197" t="s">
        <v>136</v>
      </c>
      <c r="L761" s="202"/>
      <c r="M761" s="203" t="s">
        <v>1</v>
      </c>
      <c r="N761" s="204" t="s">
        <v>41</v>
      </c>
      <c r="O761" s="59"/>
      <c r="P761" s="159">
        <f>O761*H761</f>
        <v>0</v>
      </c>
      <c r="Q761" s="159">
        <v>0.012</v>
      </c>
      <c r="R761" s="159">
        <f>Q761*H761</f>
        <v>0.14543999999999999</v>
      </c>
      <c r="S761" s="159">
        <v>0</v>
      </c>
      <c r="T761" s="160">
        <f>S761*H761</f>
        <v>0</v>
      </c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R761" s="161" t="s">
        <v>184</v>
      </c>
      <c r="AT761" s="161" t="s">
        <v>268</v>
      </c>
      <c r="AU761" s="161" t="s">
        <v>84</v>
      </c>
      <c r="AY761" s="18" t="s">
        <v>130</v>
      </c>
      <c r="BE761" s="162">
        <f>IF(N761="základní",J761,0)</f>
        <v>0</v>
      </c>
      <c r="BF761" s="162">
        <f>IF(N761="snížená",J761,0)</f>
        <v>0</v>
      </c>
      <c r="BG761" s="162">
        <f>IF(N761="zákl. přenesená",J761,0)</f>
        <v>0</v>
      </c>
      <c r="BH761" s="162">
        <f>IF(N761="sníž. přenesená",J761,0)</f>
        <v>0</v>
      </c>
      <c r="BI761" s="162">
        <f>IF(N761="nulová",J761,0)</f>
        <v>0</v>
      </c>
      <c r="BJ761" s="18" t="s">
        <v>32</v>
      </c>
      <c r="BK761" s="162">
        <f>ROUND(I761*H761,2)</f>
        <v>0</v>
      </c>
      <c r="BL761" s="18" t="s">
        <v>137</v>
      </c>
      <c r="BM761" s="161" t="s">
        <v>952</v>
      </c>
    </row>
    <row r="762" spans="2:51" s="14" customFormat="1" ht="12">
      <c r="B762" s="171"/>
      <c r="D762" s="164" t="s">
        <v>139</v>
      </c>
      <c r="E762" s="172" t="s">
        <v>1</v>
      </c>
      <c r="F762" s="173" t="s">
        <v>953</v>
      </c>
      <c r="H762" s="174">
        <v>12.12</v>
      </c>
      <c r="I762" s="175"/>
      <c r="L762" s="171"/>
      <c r="M762" s="176"/>
      <c r="N762" s="177"/>
      <c r="O762" s="177"/>
      <c r="P762" s="177"/>
      <c r="Q762" s="177"/>
      <c r="R762" s="177"/>
      <c r="S762" s="177"/>
      <c r="T762" s="178"/>
      <c r="AT762" s="172" t="s">
        <v>139</v>
      </c>
      <c r="AU762" s="172" t="s">
        <v>84</v>
      </c>
      <c r="AV762" s="14" t="s">
        <v>84</v>
      </c>
      <c r="AW762" s="14" t="s">
        <v>31</v>
      </c>
      <c r="AX762" s="14" t="s">
        <v>32</v>
      </c>
      <c r="AY762" s="172" t="s">
        <v>130</v>
      </c>
    </row>
    <row r="763" spans="1:65" s="2" customFormat="1" ht="16.5" customHeight="1">
      <c r="A763" s="33"/>
      <c r="B763" s="149"/>
      <c r="C763" s="195" t="s">
        <v>954</v>
      </c>
      <c r="D763" s="195" t="s">
        <v>268</v>
      </c>
      <c r="E763" s="196" t="s">
        <v>955</v>
      </c>
      <c r="F763" s="197" t="s">
        <v>956</v>
      </c>
      <c r="G763" s="198" t="s">
        <v>271</v>
      </c>
      <c r="H763" s="199">
        <v>1.01</v>
      </c>
      <c r="I763" s="200"/>
      <c r="J763" s="201">
        <f>ROUND(I763*H763,2)</f>
        <v>0</v>
      </c>
      <c r="K763" s="197" t="s">
        <v>1</v>
      </c>
      <c r="L763" s="202"/>
      <c r="M763" s="203" t="s">
        <v>1</v>
      </c>
      <c r="N763" s="204" t="s">
        <v>41</v>
      </c>
      <c r="O763" s="59"/>
      <c r="P763" s="159">
        <f>O763*H763</f>
        <v>0</v>
      </c>
      <c r="Q763" s="159">
        <v>0.012</v>
      </c>
      <c r="R763" s="159">
        <f>Q763*H763</f>
        <v>0.01212</v>
      </c>
      <c r="S763" s="159">
        <v>0</v>
      </c>
      <c r="T763" s="160">
        <f>S763*H763</f>
        <v>0</v>
      </c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R763" s="161" t="s">
        <v>184</v>
      </c>
      <c r="AT763" s="161" t="s">
        <v>268</v>
      </c>
      <c r="AU763" s="161" t="s">
        <v>84</v>
      </c>
      <c r="AY763" s="18" t="s">
        <v>130</v>
      </c>
      <c r="BE763" s="162">
        <f>IF(N763="základní",J763,0)</f>
        <v>0</v>
      </c>
      <c r="BF763" s="162">
        <f>IF(N763="snížená",J763,0)</f>
        <v>0</v>
      </c>
      <c r="BG763" s="162">
        <f>IF(N763="zákl. přenesená",J763,0)</f>
        <v>0</v>
      </c>
      <c r="BH763" s="162">
        <f>IF(N763="sníž. přenesená",J763,0)</f>
        <v>0</v>
      </c>
      <c r="BI763" s="162">
        <f>IF(N763="nulová",J763,0)</f>
        <v>0</v>
      </c>
      <c r="BJ763" s="18" t="s">
        <v>32</v>
      </c>
      <c r="BK763" s="162">
        <f>ROUND(I763*H763,2)</f>
        <v>0</v>
      </c>
      <c r="BL763" s="18" t="s">
        <v>137</v>
      </c>
      <c r="BM763" s="161" t="s">
        <v>957</v>
      </c>
    </row>
    <row r="764" spans="2:51" s="14" customFormat="1" ht="12">
      <c r="B764" s="171"/>
      <c r="D764" s="164" t="s">
        <v>139</v>
      </c>
      <c r="E764" s="172" t="s">
        <v>1</v>
      </c>
      <c r="F764" s="173" t="s">
        <v>716</v>
      </c>
      <c r="H764" s="174">
        <v>1.01</v>
      </c>
      <c r="I764" s="175"/>
      <c r="L764" s="171"/>
      <c r="M764" s="176"/>
      <c r="N764" s="177"/>
      <c r="O764" s="177"/>
      <c r="P764" s="177"/>
      <c r="Q764" s="177"/>
      <c r="R764" s="177"/>
      <c r="S764" s="177"/>
      <c r="T764" s="178"/>
      <c r="AT764" s="172" t="s">
        <v>139</v>
      </c>
      <c r="AU764" s="172" t="s">
        <v>84</v>
      </c>
      <c r="AV764" s="14" t="s">
        <v>84</v>
      </c>
      <c r="AW764" s="14" t="s">
        <v>31</v>
      </c>
      <c r="AX764" s="14" t="s">
        <v>76</v>
      </c>
      <c r="AY764" s="172" t="s">
        <v>130</v>
      </c>
    </row>
    <row r="765" spans="2:51" s="15" customFormat="1" ht="12">
      <c r="B765" s="179"/>
      <c r="D765" s="164" t="s">
        <v>139</v>
      </c>
      <c r="E765" s="180" t="s">
        <v>1</v>
      </c>
      <c r="F765" s="181" t="s">
        <v>144</v>
      </c>
      <c r="H765" s="182">
        <v>1.01</v>
      </c>
      <c r="I765" s="183"/>
      <c r="L765" s="179"/>
      <c r="M765" s="184"/>
      <c r="N765" s="185"/>
      <c r="O765" s="185"/>
      <c r="P765" s="185"/>
      <c r="Q765" s="185"/>
      <c r="R765" s="185"/>
      <c r="S765" s="185"/>
      <c r="T765" s="186"/>
      <c r="AT765" s="180" t="s">
        <v>139</v>
      </c>
      <c r="AU765" s="180" t="s">
        <v>84</v>
      </c>
      <c r="AV765" s="15" t="s">
        <v>137</v>
      </c>
      <c r="AW765" s="15" t="s">
        <v>31</v>
      </c>
      <c r="AX765" s="15" t="s">
        <v>32</v>
      </c>
      <c r="AY765" s="180" t="s">
        <v>130</v>
      </c>
    </row>
    <row r="766" spans="1:65" s="2" customFormat="1" ht="16.5" customHeight="1">
      <c r="A766" s="33"/>
      <c r="B766" s="149"/>
      <c r="C766" s="195" t="s">
        <v>958</v>
      </c>
      <c r="D766" s="195" t="s">
        <v>268</v>
      </c>
      <c r="E766" s="196" t="s">
        <v>959</v>
      </c>
      <c r="F766" s="197" t="s">
        <v>960</v>
      </c>
      <c r="G766" s="198" t="s">
        <v>271</v>
      </c>
      <c r="H766" s="199">
        <v>1.01</v>
      </c>
      <c r="I766" s="200"/>
      <c r="J766" s="201">
        <f>ROUND(I766*H766,2)</f>
        <v>0</v>
      </c>
      <c r="K766" s="197" t="s">
        <v>136</v>
      </c>
      <c r="L766" s="202"/>
      <c r="M766" s="203" t="s">
        <v>1</v>
      </c>
      <c r="N766" s="204" t="s">
        <v>41</v>
      </c>
      <c r="O766" s="59"/>
      <c r="P766" s="159">
        <f>O766*H766</f>
        <v>0</v>
      </c>
      <c r="Q766" s="159">
        <v>0.0142</v>
      </c>
      <c r="R766" s="159">
        <f>Q766*H766</f>
        <v>0.014342</v>
      </c>
      <c r="S766" s="159">
        <v>0</v>
      </c>
      <c r="T766" s="160">
        <f>S766*H766</f>
        <v>0</v>
      </c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R766" s="161" t="s">
        <v>184</v>
      </c>
      <c r="AT766" s="161" t="s">
        <v>268</v>
      </c>
      <c r="AU766" s="161" t="s">
        <v>84</v>
      </c>
      <c r="AY766" s="18" t="s">
        <v>130</v>
      </c>
      <c r="BE766" s="162">
        <f>IF(N766="základní",J766,0)</f>
        <v>0</v>
      </c>
      <c r="BF766" s="162">
        <f>IF(N766="snížená",J766,0)</f>
        <v>0</v>
      </c>
      <c r="BG766" s="162">
        <f>IF(N766="zákl. přenesená",J766,0)</f>
        <v>0</v>
      </c>
      <c r="BH766" s="162">
        <f>IF(N766="sníž. přenesená",J766,0)</f>
        <v>0</v>
      </c>
      <c r="BI766" s="162">
        <f>IF(N766="nulová",J766,0)</f>
        <v>0</v>
      </c>
      <c r="BJ766" s="18" t="s">
        <v>32</v>
      </c>
      <c r="BK766" s="162">
        <f>ROUND(I766*H766,2)</f>
        <v>0</v>
      </c>
      <c r="BL766" s="18" t="s">
        <v>137</v>
      </c>
      <c r="BM766" s="161" t="s">
        <v>961</v>
      </c>
    </row>
    <row r="767" spans="2:51" s="14" customFormat="1" ht="12">
      <c r="B767" s="171"/>
      <c r="D767" s="164" t="s">
        <v>139</v>
      </c>
      <c r="E767" s="172" t="s">
        <v>1</v>
      </c>
      <c r="F767" s="173" t="s">
        <v>716</v>
      </c>
      <c r="H767" s="174">
        <v>1.01</v>
      </c>
      <c r="I767" s="175"/>
      <c r="L767" s="171"/>
      <c r="M767" s="176"/>
      <c r="N767" s="177"/>
      <c r="O767" s="177"/>
      <c r="P767" s="177"/>
      <c r="Q767" s="177"/>
      <c r="R767" s="177"/>
      <c r="S767" s="177"/>
      <c r="T767" s="178"/>
      <c r="AT767" s="172" t="s">
        <v>139</v>
      </c>
      <c r="AU767" s="172" t="s">
        <v>84</v>
      </c>
      <c r="AV767" s="14" t="s">
        <v>84</v>
      </c>
      <c r="AW767" s="14" t="s">
        <v>31</v>
      </c>
      <c r="AX767" s="14" t="s">
        <v>76</v>
      </c>
      <c r="AY767" s="172" t="s">
        <v>130</v>
      </c>
    </row>
    <row r="768" spans="2:51" s="15" customFormat="1" ht="12">
      <c r="B768" s="179"/>
      <c r="D768" s="164" t="s">
        <v>139</v>
      </c>
      <c r="E768" s="180" t="s">
        <v>1</v>
      </c>
      <c r="F768" s="181" t="s">
        <v>144</v>
      </c>
      <c r="H768" s="182">
        <v>1.01</v>
      </c>
      <c r="I768" s="183"/>
      <c r="L768" s="179"/>
      <c r="M768" s="184"/>
      <c r="N768" s="185"/>
      <c r="O768" s="185"/>
      <c r="P768" s="185"/>
      <c r="Q768" s="185"/>
      <c r="R768" s="185"/>
      <c r="S768" s="185"/>
      <c r="T768" s="186"/>
      <c r="AT768" s="180" t="s">
        <v>139</v>
      </c>
      <c r="AU768" s="180" t="s">
        <v>84</v>
      </c>
      <c r="AV768" s="15" t="s">
        <v>137</v>
      </c>
      <c r="AW768" s="15" t="s">
        <v>31</v>
      </c>
      <c r="AX768" s="15" t="s">
        <v>32</v>
      </c>
      <c r="AY768" s="180" t="s">
        <v>130</v>
      </c>
    </row>
    <row r="769" spans="1:65" s="2" customFormat="1" ht="16.5" customHeight="1">
      <c r="A769" s="33"/>
      <c r="B769" s="149"/>
      <c r="C769" s="195" t="s">
        <v>962</v>
      </c>
      <c r="D769" s="195" t="s">
        <v>268</v>
      </c>
      <c r="E769" s="196" t="s">
        <v>963</v>
      </c>
      <c r="F769" s="197" t="s">
        <v>964</v>
      </c>
      <c r="G769" s="198" t="s">
        <v>271</v>
      </c>
      <c r="H769" s="199">
        <v>1.01</v>
      </c>
      <c r="I769" s="200"/>
      <c r="J769" s="201">
        <f>ROUND(I769*H769,2)</f>
        <v>0</v>
      </c>
      <c r="K769" s="197" t="s">
        <v>136</v>
      </c>
      <c r="L769" s="202"/>
      <c r="M769" s="203" t="s">
        <v>1</v>
      </c>
      <c r="N769" s="204" t="s">
        <v>41</v>
      </c>
      <c r="O769" s="59"/>
      <c r="P769" s="159">
        <f>O769*H769</f>
        <v>0</v>
      </c>
      <c r="Q769" s="159">
        <v>0.0141</v>
      </c>
      <c r="R769" s="159">
        <f>Q769*H769</f>
        <v>0.014241</v>
      </c>
      <c r="S769" s="159">
        <v>0</v>
      </c>
      <c r="T769" s="160">
        <f>S769*H769</f>
        <v>0</v>
      </c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R769" s="161" t="s">
        <v>184</v>
      </c>
      <c r="AT769" s="161" t="s">
        <v>268</v>
      </c>
      <c r="AU769" s="161" t="s">
        <v>84</v>
      </c>
      <c r="AY769" s="18" t="s">
        <v>130</v>
      </c>
      <c r="BE769" s="162">
        <f>IF(N769="základní",J769,0)</f>
        <v>0</v>
      </c>
      <c r="BF769" s="162">
        <f>IF(N769="snížená",J769,0)</f>
        <v>0</v>
      </c>
      <c r="BG769" s="162">
        <f>IF(N769="zákl. přenesená",J769,0)</f>
        <v>0</v>
      </c>
      <c r="BH769" s="162">
        <f>IF(N769="sníž. přenesená",J769,0)</f>
        <v>0</v>
      </c>
      <c r="BI769" s="162">
        <f>IF(N769="nulová",J769,0)</f>
        <v>0</v>
      </c>
      <c r="BJ769" s="18" t="s">
        <v>32</v>
      </c>
      <c r="BK769" s="162">
        <f>ROUND(I769*H769,2)</f>
        <v>0</v>
      </c>
      <c r="BL769" s="18" t="s">
        <v>137</v>
      </c>
      <c r="BM769" s="161" t="s">
        <v>965</v>
      </c>
    </row>
    <row r="770" spans="2:51" s="14" customFormat="1" ht="12">
      <c r="B770" s="171"/>
      <c r="D770" s="164" t="s">
        <v>139</v>
      </c>
      <c r="E770" s="172" t="s">
        <v>1</v>
      </c>
      <c r="F770" s="173" t="s">
        <v>716</v>
      </c>
      <c r="H770" s="174">
        <v>1.01</v>
      </c>
      <c r="I770" s="175"/>
      <c r="L770" s="171"/>
      <c r="M770" s="176"/>
      <c r="N770" s="177"/>
      <c r="O770" s="177"/>
      <c r="P770" s="177"/>
      <c r="Q770" s="177"/>
      <c r="R770" s="177"/>
      <c r="S770" s="177"/>
      <c r="T770" s="178"/>
      <c r="AT770" s="172" t="s">
        <v>139</v>
      </c>
      <c r="AU770" s="172" t="s">
        <v>84</v>
      </c>
      <c r="AV770" s="14" t="s">
        <v>84</v>
      </c>
      <c r="AW770" s="14" t="s">
        <v>31</v>
      </c>
      <c r="AX770" s="14" t="s">
        <v>76</v>
      </c>
      <c r="AY770" s="172" t="s">
        <v>130</v>
      </c>
    </row>
    <row r="771" spans="2:51" s="15" customFormat="1" ht="12">
      <c r="B771" s="179"/>
      <c r="D771" s="164" t="s">
        <v>139</v>
      </c>
      <c r="E771" s="180" t="s">
        <v>1</v>
      </c>
      <c r="F771" s="181" t="s">
        <v>144</v>
      </c>
      <c r="H771" s="182">
        <v>1.01</v>
      </c>
      <c r="I771" s="183"/>
      <c r="L771" s="179"/>
      <c r="M771" s="184"/>
      <c r="N771" s="185"/>
      <c r="O771" s="185"/>
      <c r="P771" s="185"/>
      <c r="Q771" s="185"/>
      <c r="R771" s="185"/>
      <c r="S771" s="185"/>
      <c r="T771" s="186"/>
      <c r="AT771" s="180" t="s">
        <v>139</v>
      </c>
      <c r="AU771" s="180" t="s">
        <v>84</v>
      </c>
      <c r="AV771" s="15" t="s">
        <v>137</v>
      </c>
      <c r="AW771" s="15" t="s">
        <v>31</v>
      </c>
      <c r="AX771" s="15" t="s">
        <v>32</v>
      </c>
      <c r="AY771" s="180" t="s">
        <v>130</v>
      </c>
    </row>
    <row r="772" spans="1:65" s="2" customFormat="1" ht="16.5" customHeight="1">
      <c r="A772" s="33"/>
      <c r="B772" s="149"/>
      <c r="C772" s="195" t="s">
        <v>966</v>
      </c>
      <c r="D772" s="195" t="s">
        <v>268</v>
      </c>
      <c r="E772" s="196" t="s">
        <v>967</v>
      </c>
      <c r="F772" s="197" t="s">
        <v>968</v>
      </c>
      <c r="G772" s="198" t="s">
        <v>271</v>
      </c>
      <c r="H772" s="199">
        <v>1.01</v>
      </c>
      <c r="I772" s="200"/>
      <c r="J772" s="201">
        <f>ROUND(I772*H772,2)</f>
        <v>0</v>
      </c>
      <c r="K772" s="197" t="s">
        <v>136</v>
      </c>
      <c r="L772" s="202"/>
      <c r="M772" s="203" t="s">
        <v>1</v>
      </c>
      <c r="N772" s="204" t="s">
        <v>41</v>
      </c>
      <c r="O772" s="59"/>
      <c r="P772" s="159">
        <f>O772*H772</f>
        <v>0</v>
      </c>
      <c r="Q772" s="159">
        <v>0.0178</v>
      </c>
      <c r="R772" s="159">
        <f>Q772*H772</f>
        <v>0.017978</v>
      </c>
      <c r="S772" s="159">
        <v>0</v>
      </c>
      <c r="T772" s="160">
        <f>S772*H772</f>
        <v>0</v>
      </c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R772" s="161" t="s">
        <v>184</v>
      </c>
      <c r="AT772" s="161" t="s">
        <v>268</v>
      </c>
      <c r="AU772" s="161" t="s">
        <v>84</v>
      </c>
      <c r="AY772" s="18" t="s">
        <v>130</v>
      </c>
      <c r="BE772" s="162">
        <f>IF(N772="základní",J772,0)</f>
        <v>0</v>
      </c>
      <c r="BF772" s="162">
        <f>IF(N772="snížená",J772,0)</f>
        <v>0</v>
      </c>
      <c r="BG772" s="162">
        <f>IF(N772="zákl. přenesená",J772,0)</f>
        <v>0</v>
      </c>
      <c r="BH772" s="162">
        <f>IF(N772="sníž. přenesená",J772,0)</f>
        <v>0</v>
      </c>
      <c r="BI772" s="162">
        <f>IF(N772="nulová",J772,0)</f>
        <v>0</v>
      </c>
      <c r="BJ772" s="18" t="s">
        <v>32</v>
      </c>
      <c r="BK772" s="162">
        <f>ROUND(I772*H772,2)</f>
        <v>0</v>
      </c>
      <c r="BL772" s="18" t="s">
        <v>137</v>
      </c>
      <c r="BM772" s="161" t="s">
        <v>969</v>
      </c>
    </row>
    <row r="773" spans="2:51" s="14" customFormat="1" ht="12">
      <c r="B773" s="171"/>
      <c r="D773" s="164" t="s">
        <v>139</v>
      </c>
      <c r="E773" s="172" t="s">
        <v>1</v>
      </c>
      <c r="F773" s="173" t="s">
        <v>716</v>
      </c>
      <c r="H773" s="174">
        <v>1.01</v>
      </c>
      <c r="I773" s="175"/>
      <c r="L773" s="171"/>
      <c r="M773" s="176"/>
      <c r="N773" s="177"/>
      <c r="O773" s="177"/>
      <c r="P773" s="177"/>
      <c r="Q773" s="177"/>
      <c r="R773" s="177"/>
      <c r="S773" s="177"/>
      <c r="T773" s="178"/>
      <c r="AT773" s="172" t="s">
        <v>139</v>
      </c>
      <c r="AU773" s="172" t="s">
        <v>84</v>
      </c>
      <c r="AV773" s="14" t="s">
        <v>84</v>
      </c>
      <c r="AW773" s="14" t="s">
        <v>31</v>
      </c>
      <c r="AX773" s="14" t="s">
        <v>76</v>
      </c>
      <c r="AY773" s="172" t="s">
        <v>130</v>
      </c>
    </row>
    <row r="774" spans="2:51" s="15" customFormat="1" ht="12">
      <c r="B774" s="179"/>
      <c r="D774" s="164" t="s">
        <v>139</v>
      </c>
      <c r="E774" s="180" t="s">
        <v>1</v>
      </c>
      <c r="F774" s="181" t="s">
        <v>144</v>
      </c>
      <c r="H774" s="182">
        <v>1.01</v>
      </c>
      <c r="I774" s="183"/>
      <c r="L774" s="179"/>
      <c r="M774" s="184"/>
      <c r="N774" s="185"/>
      <c r="O774" s="185"/>
      <c r="P774" s="185"/>
      <c r="Q774" s="185"/>
      <c r="R774" s="185"/>
      <c r="S774" s="185"/>
      <c r="T774" s="186"/>
      <c r="AT774" s="180" t="s">
        <v>139</v>
      </c>
      <c r="AU774" s="180" t="s">
        <v>84</v>
      </c>
      <c r="AV774" s="15" t="s">
        <v>137</v>
      </c>
      <c r="AW774" s="15" t="s">
        <v>31</v>
      </c>
      <c r="AX774" s="15" t="s">
        <v>32</v>
      </c>
      <c r="AY774" s="180" t="s">
        <v>130</v>
      </c>
    </row>
    <row r="775" spans="1:65" s="2" customFormat="1" ht="16.5" customHeight="1">
      <c r="A775" s="33"/>
      <c r="B775" s="149"/>
      <c r="C775" s="195" t="s">
        <v>970</v>
      </c>
      <c r="D775" s="195" t="s">
        <v>268</v>
      </c>
      <c r="E775" s="196" t="s">
        <v>959</v>
      </c>
      <c r="F775" s="197" t="s">
        <v>960</v>
      </c>
      <c r="G775" s="198" t="s">
        <v>271</v>
      </c>
      <c r="H775" s="199">
        <v>1.01</v>
      </c>
      <c r="I775" s="200"/>
      <c r="J775" s="201">
        <f>ROUND(I775*H775,2)</f>
        <v>0</v>
      </c>
      <c r="K775" s="197" t="s">
        <v>136</v>
      </c>
      <c r="L775" s="202"/>
      <c r="M775" s="203" t="s">
        <v>1</v>
      </c>
      <c r="N775" s="204" t="s">
        <v>41</v>
      </c>
      <c r="O775" s="59"/>
      <c r="P775" s="159">
        <f>O775*H775</f>
        <v>0</v>
      </c>
      <c r="Q775" s="159">
        <v>0.0142</v>
      </c>
      <c r="R775" s="159">
        <f>Q775*H775</f>
        <v>0.014342</v>
      </c>
      <c r="S775" s="159">
        <v>0</v>
      </c>
      <c r="T775" s="160">
        <f>S775*H775</f>
        <v>0</v>
      </c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R775" s="161" t="s">
        <v>184</v>
      </c>
      <c r="AT775" s="161" t="s">
        <v>268</v>
      </c>
      <c r="AU775" s="161" t="s">
        <v>84</v>
      </c>
      <c r="AY775" s="18" t="s">
        <v>130</v>
      </c>
      <c r="BE775" s="162">
        <f>IF(N775="základní",J775,0)</f>
        <v>0</v>
      </c>
      <c r="BF775" s="162">
        <f>IF(N775="snížená",J775,0)</f>
        <v>0</v>
      </c>
      <c r="BG775" s="162">
        <f>IF(N775="zákl. přenesená",J775,0)</f>
        <v>0</v>
      </c>
      <c r="BH775" s="162">
        <f>IF(N775="sníž. přenesená",J775,0)</f>
        <v>0</v>
      </c>
      <c r="BI775" s="162">
        <f>IF(N775="nulová",J775,0)</f>
        <v>0</v>
      </c>
      <c r="BJ775" s="18" t="s">
        <v>32</v>
      </c>
      <c r="BK775" s="162">
        <f>ROUND(I775*H775,2)</f>
        <v>0</v>
      </c>
      <c r="BL775" s="18" t="s">
        <v>137</v>
      </c>
      <c r="BM775" s="161" t="s">
        <v>971</v>
      </c>
    </row>
    <row r="776" spans="2:51" s="14" customFormat="1" ht="12">
      <c r="B776" s="171"/>
      <c r="D776" s="164" t="s">
        <v>139</v>
      </c>
      <c r="E776" s="172" t="s">
        <v>1</v>
      </c>
      <c r="F776" s="173" t="s">
        <v>716</v>
      </c>
      <c r="H776" s="174">
        <v>1.01</v>
      </c>
      <c r="I776" s="175"/>
      <c r="L776" s="171"/>
      <c r="M776" s="176"/>
      <c r="N776" s="177"/>
      <c r="O776" s="177"/>
      <c r="P776" s="177"/>
      <c r="Q776" s="177"/>
      <c r="R776" s="177"/>
      <c r="S776" s="177"/>
      <c r="T776" s="178"/>
      <c r="AT776" s="172" t="s">
        <v>139</v>
      </c>
      <c r="AU776" s="172" t="s">
        <v>84</v>
      </c>
      <c r="AV776" s="14" t="s">
        <v>84</v>
      </c>
      <c r="AW776" s="14" t="s">
        <v>31</v>
      </c>
      <c r="AX776" s="14" t="s">
        <v>76</v>
      </c>
      <c r="AY776" s="172" t="s">
        <v>130</v>
      </c>
    </row>
    <row r="777" spans="2:51" s="15" customFormat="1" ht="12">
      <c r="B777" s="179"/>
      <c r="D777" s="164" t="s">
        <v>139</v>
      </c>
      <c r="E777" s="180" t="s">
        <v>1</v>
      </c>
      <c r="F777" s="181" t="s">
        <v>144</v>
      </c>
      <c r="H777" s="182">
        <v>1.01</v>
      </c>
      <c r="I777" s="183"/>
      <c r="L777" s="179"/>
      <c r="M777" s="184"/>
      <c r="N777" s="185"/>
      <c r="O777" s="185"/>
      <c r="P777" s="185"/>
      <c r="Q777" s="185"/>
      <c r="R777" s="185"/>
      <c r="S777" s="185"/>
      <c r="T777" s="186"/>
      <c r="AT777" s="180" t="s">
        <v>139</v>
      </c>
      <c r="AU777" s="180" t="s">
        <v>84</v>
      </c>
      <c r="AV777" s="15" t="s">
        <v>137</v>
      </c>
      <c r="AW777" s="15" t="s">
        <v>31</v>
      </c>
      <c r="AX777" s="15" t="s">
        <v>32</v>
      </c>
      <c r="AY777" s="180" t="s">
        <v>130</v>
      </c>
    </row>
    <row r="778" spans="1:65" s="2" customFormat="1" ht="16.5" customHeight="1">
      <c r="A778" s="33"/>
      <c r="B778" s="149"/>
      <c r="C778" s="150" t="s">
        <v>972</v>
      </c>
      <c r="D778" s="150" t="s">
        <v>132</v>
      </c>
      <c r="E778" s="151" t="s">
        <v>973</v>
      </c>
      <c r="F778" s="152" t="s">
        <v>974</v>
      </c>
      <c r="G778" s="153" t="s">
        <v>271</v>
      </c>
      <c r="H778" s="154">
        <v>1</v>
      </c>
      <c r="I778" s="155"/>
      <c r="J778" s="156">
        <f>ROUND(I778*H778,2)</f>
        <v>0</v>
      </c>
      <c r="K778" s="152" t="s">
        <v>136</v>
      </c>
      <c r="L778" s="34"/>
      <c r="M778" s="157" t="s">
        <v>1</v>
      </c>
      <c r="N778" s="158" t="s">
        <v>41</v>
      </c>
      <c r="O778" s="59"/>
      <c r="P778" s="159">
        <f>O778*H778</f>
        <v>0</v>
      </c>
      <c r="Q778" s="159">
        <v>0</v>
      </c>
      <c r="R778" s="159">
        <f>Q778*H778</f>
        <v>0</v>
      </c>
      <c r="S778" s="159">
        <v>0</v>
      </c>
      <c r="T778" s="160">
        <f>S778*H778</f>
        <v>0</v>
      </c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R778" s="161" t="s">
        <v>137</v>
      </c>
      <c r="AT778" s="161" t="s">
        <v>132</v>
      </c>
      <c r="AU778" s="161" t="s">
        <v>84</v>
      </c>
      <c r="AY778" s="18" t="s">
        <v>130</v>
      </c>
      <c r="BE778" s="162">
        <f>IF(N778="základní",J778,0)</f>
        <v>0</v>
      </c>
      <c r="BF778" s="162">
        <f>IF(N778="snížená",J778,0)</f>
        <v>0</v>
      </c>
      <c r="BG778" s="162">
        <f>IF(N778="zákl. přenesená",J778,0)</f>
        <v>0</v>
      </c>
      <c r="BH778" s="162">
        <f>IF(N778="sníž. přenesená",J778,0)</f>
        <v>0</v>
      </c>
      <c r="BI778" s="162">
        <f>IF(N778="nulová",J778,0)</f>
        <v>0</v>
      </c>
      <c r="BJ778" s="18" t="s">
        <v>32</v>
      </c>
      <c r="BK778" s="162">
        <f>ROUND(I778*H778,2)</f>
        <v>0</v>
      </c>
      <c r="BL778" s="18" t="s">
        <v>137</v>
      </c>
      <c r="BM778" s="161" t="s">
        <v>975</v>
      </c>
    </row>
    <row r="779" spans="2:51" s="13" customFormat="1" ht="12">
      <c r="B779" s="163"/>
      <c r="D779" s="164" t="s">
        <v>139</v>
      </c>
      <c r="E779" s="165" t="s">
        <v>1</v>
      </c>
      <c r="F779" s="166" t="s">
        <v>603</v>
      </c>
      <c r="H779" s="165" t="s">
        <v>1</v>
      </c>
      <c r="I779" s="167"/>
      <c r="L779" s="163"/>
      <c r="M779" s="168"/>
      <c r="N779" s="169"/>
      <c r="O779" s="169"/>
      <c r="P779" s="169"/>
      <c r="Q779" s="169"/>
      <c r="R779" s="169"/>
      <c r="S779" s="169"/>
      <c r="T779" s="170"/>
      <c r="AT779" s="165" t="s">
        <v>139</v>
      </c>
      <c r="AU779" s="165" t="s">
        <v>84</v>
      </c>
      <c r="AV779" s="13" t="s">
        <v>32</v>
      </c>
      <c r="AW779" s="13" t="s">
        <v>31</v>
      </c>
      <c r="AX779" s="13" t="s">
        <v>76</v>
      </c>
      <c r="AY779" s="165" t="s">
        <v>130</v>
      </c>
    </row>
    <row r="780" spans="2:51" s="14" customFormat="1" ht="12">
      <c r="B780" s="171"/>
      <c r="D780" s="164" t="s">
        <v>139</v>
      </c>
      <c r="E780" s="172" t="s">
        <v>1</v>
      </c>
      <c r="F780" s="173" t="s">
        <v>32</v>
      </c>
      <c r="H780" s="174">
        <v>1</v>
      </c>
      <c r="I780" s="175"/>
      <c r="L780" s="171"/>
      <c r="M780" s="176"/>
      <c r="N780" s="177"/>
      <c r="O780" s="177"/>
      <c r="P780" s="177"/>
      <c r="Q780" s="177"/>
      <c r="R780" s="177"/>
      <c r="S780" s="177"/>
      <c r="T780" s="178"/>
      <c r="AT780" s="172" t="s">
        <v>139</v>
      </c>
      <c r="AU780" s="172" t="s">
        <v>84</v>
      </c>
      <c r="AV780" s="14" t="s">
        <v>84</v>
      </c>
      <c r="AW780" s="14" t="s">
        <v>31</v>
      </c>
      <c r="AX780" s="14" t="s">
        <v>32</v>
      </c>
      <c r="AY780" s="172" t="s">
        <v>130</v>
      </c>
    </row>
    <row r="781" spans="1:65" s="2" customFormat="1" ht="21.75" customHeight="1">
      <c r="A781" s="33"/>
      <c r="B781" s="149"/>
      <c r="C781" s="195" t="s">
        <v>976</v>
      </c>
      <c r="D781" s="195" t="s">
        <v>268</v>
      </c>
      <c r="E781" s="196" t="s">
        <v>977</v>
      </c>
      <c r="F781" s="197" t="s">
        <v>978</v>
      </c>
      <c r="G781" s="198" t="s">
        <v>271</v>
      </c>
      <c r="H781" s="199">
        <v>1.01</v>
      </c>
      <c r="I781" s="200"/>
      <c r="J781" s="201">
        <f>ROUND(I781*H781,2)</f>
        <v>0</v>
      </c>
      <c r="K781" s="197" t="s">
        <v>136</v>
      </c>
      <c r="L781" s="202"/>
      <c r="M781" s="203" t="s">
        <v>1</v>
      </c>
      <c r="N781" s="204" t="s">
        <v>41</v>
      </c>
      <c r="O781" s="59"/>
      <c r="P781" s="159">
        <f>O781*H781</f>
        <v>0</v>
      </c>
      <c r="Q781" s="159">
        <v>0.013</v>
      </c>
      <c r="R781" s="159">
        <f>Q781*H781</f>
        <v>0.01313</v>
      </c>
      <c r="S781" s="159">
        <v>0</v>
      </c>
      <c r="T781" s="160">
        <f>S781*H781</f>
        <v>0</v>
      </c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R781" s="161" t="s">
        <v>184</v>
      </c>
      <c r="AT781" s="161" t="s">
        <v>268</v>
      </c>
      <c r="AU781" s="161" t="s">
        <v>84</v>
      </c>
      <c r="AY781" s="18" t="s">
        <v>130</v>
      </c>
      <c r="BE781" s="162">
        <f>IF(N781="základní",J781,0)</f>
        <v>0</v>
      </c>
      <c r="BF781" s="162">
        <f>IF(N781="snížená",J781,0)</f>
        <v>0</v>
      </c>
      <c r="BG781" s="162">
        <f>IF(N781="zákl. přenesená",J781,0)</f>
        <v>0</v>
      </c>
      <c r="BH781" s="162">
        <f>IF(N781="sníž. přenesená",J781,0)</f>
        <v>0</v>
      </c>
      <c r="BI781" s="162">
        <f>IF(N781="nulová",J781,0)</f>
        <v>0</v>
      </c>
      <c r="BJ781" s="18" t="s">
        <v>32</v>
      </c>
      <c r="BK781" s="162">
        <f>ROUND(I781*H781,2)</f>
        <v>0</v>
      </c>
      <c r="BL781" s="18" t="s">
        <v>137</v>
      </c>
      <c r="BM781" s="161" t="s">
        <v>979</v>
      </c>
    </row>
    <row r="782" spans="2:51" s="14" customFormat="1" ht="12">
      <c r="B782" s="171"/>
      <c r="D782" s="164" t="s">
        <v>139</v>
      </c>
      <c r="E782" s="172" t="s">
        <v>1</v>
      </c>
      <c r="F782" s="173" t="s">
        <v>716</v>
      </c>
      <c r="H782" s="174">
        <v>1.01</v>
      </c>
      <c r="I782" s="175"/>
      <c r="L782" s="171"/>
      <c r="M782" s="176"/>
      <c r="N782" s="177"/>
      <c r="O782" s="177"/>
      <c r="P782" s="177"/>
      <c r="Q782" s="177"/>
      <c r="R782" s="177"/>
      <c r="S782" s="177"/>
      <c r="T782" s="178"/>
      <c r="AT782" s="172" t="s">
        <v>139</v>
      </c>
      <c r="AU782" s="172" t="s">
        <v>84</v>
      </c>
      <c r="AV782" s="14" t="s">
        <v>84</v>
      </c>
      <c r="AW782" s="14" t="s">
        <v>31</v>
      </c>
      <c r="AX782" s="14" t="s">
        <v>32</v>
      </c>
      <c r="AY782" s="172" t="s">
        <v>130</v>
      </c>
    </row>
    <row r="783" spans="1:65" s="2" customFormat="1" ht="16.5" customHeight="1">
      <c r="A783" s="33"/>
      <c r="B783" s="149"/>
      <c r="C783" s="150" t="s">
        <v>980</v>
      </c>
      <c r="D783" s="150" t="s">
        <v>132</v>
      </c>
      <c r="E783" s="151" t="s">
        <v>981</v>
      </c>
      <c r="F783" s="152" t="s">
        <v>982</v>
      </c>
      <c r="G783" s="153" t="s">
        <v>271</v>
      </c>
      <c r="H783" s="154">
        <v>2</v>
      </c>
      <c r="I783" s="155"/>
      <c r="J783" s="156">
        <f>ROUND(I783*H783,2)</f>
        <v>0</v>
      </c>
      <c r="K783" s="152" t="s">
        <v>136</v>
      </c>
      <c r="L783" s="34"/>
      <c r="M783" s="157" t="s">
        <v>1</v>
      </c>
      <c r="N783" s="158" t="s">
        <v>41</v>
      </c>
      <c r="O783" s="59"/>
      <c r="P783" s="159">
        <f>O783*H783</f>
        <v>0</v>
      </c>
      <c r="Q783" s="159">
        <v>0.00171</v>
      </c>
      <c r="R783" s="159">
        <f>Q783*H783</f>
        <v>0.00342</v>
      </c>
      <c r="S783" s="159">
        <v>0</v>
      </c>
      <c r="T783" s="160">
        <f>S783*H783</f>
        <v>0</v>
      </c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R783" s="161" t="s">
        <v>137</v>
      </c>
      <c r="AT783" s="161" t="s">
        <v>132</v>
      </c>
      <c r="AU783" s="161" t="s">
        <v>84</v>
      </c>
      <c r="AY783" s="18" t="s">
        <v>130</v>
      </c>
      <c r="BE783" s="162">
        <f>IF(N783="základní",J783,0)</f>
        <v>0</v>
      </c>
      <c r="BF783" s="162">
        <f>IF(N783="snížená",J783,0)</f>
        <v>0</v>
      </c>
      <c r="BG783" s="162">
        <f>IF(N783="zákl. přenesená",J783,0)</f>
        <v>0</v>
      </c>
      <c r="BH783" s="162">
        <f>IF(N783="sníž. přenesená",J783,0)</f>
        <v>0</v>
      </c>
      <c r="BI783" s="162">
        <f>IF(N783="nulová",J783,0)</f>
        <v>0</v>
      </c>
      <c r="BJ783" s="18" t="s">
        <v>32</v>
      </c>
      <c r="BK783" s="162">
        <f>ROUND(I783*H783,2)</f>
        <v>0</v>
      </c>
      <c r="BL783" s="18" t="s">
        <v>137</v>
      </c>
      <c r="BM783" s="161" t="s">
        <v>983</v>
      </c>
    </row>
    <row r="784" spans="2:51" s="13" customFormat="1" ht="12">
      <c r="B784" s="163"/>
      <c r="D784" s="164" t="s">
        <v>139</v>
      </c>
      <c r="E784" s="165" t="s">
        <v>1</v>
      </c>
      <c r="F784" s="166" t="s">
        <v>603</v>
      </c>
      <c r="H784" s="165" t="s">
        <v>1</v>
      </c>
      <c r="I784" s="167"/>
      <c r="L784" s="163"/>
      <c r="M784" s="168"/>
      <c r="N784" s="169"/>
      <c r="O784" s="169"/>
      <c r="P784" s="169"/>
      <c r="Q784" s="169"/>
      <c r="R784" s="169"/>
      <c r="S784" s="169"/>
      <c r="T784" s="170"/>
      <c r="AT784" s="165" t="s">
        <v>139</v>
      </c>
      <c r="AU784" s="165" t="s">
        <v>84</v>
      </c>
      <c r="AV784" s="13" t="s">
        <v>32</v>
      </c>
      <c r="AW784" s="13" t="s">
        <v>31</v>
      </c>
      <c r="AX784" s="13" t="s">
        <v>76</v>
      </c>
      <c r="AY784" s="165" t="s">
        <v>130</v>
      </c>
    </row>
    <row r="785" spans="2:51" s="14" customFormat="1" ht="12">
      <c r="B785" s="171"/>
      <c r="D785" s="164" t="s">
        <v>139</v>
      </c>
      <c r="E785" s="172" t="s">
        <v>1</v>
      </c>
      <c r="F785" s="173" t="s">
        <v>84</v>
      </c>
      <c r="H785" s="174">
        <v>2</v>
      </c>
      <c r="I785" s="175"/>
      <c r="L785" s="171"/>
      <c r="M785" s="176"/>
      <c r="N785" s="177"/>
      <c r="O785" s="177"/>
      <c r="P785" s="177"/>
      <c r="Q785" s="177"/>
      <c r="R785" s="177"/>
      <c r="S785" s="177"/>
      <c r="T785" s="178"/>
      <c r="AT785" s="172" t="s">
        <v>139</v>
      </c>
      <c r="AU785" s="172" t="s">
        <v>84</v>
      </c>
      <c r="AV785" s="14" t="s">
        <v>84</v>
      </c>
      <c r="AW785" s="14" t="s">
        <v>31</v>
      </c>
      <c r="AX785" s="14" t="s">
        <v>32</v>
      </c>
      <c r="AY785" s="172" t="s">
        <v>130</v>
      </c>
    </row>
    <row r="786" spans="1:65" s="2" customFormat="1" ht="16.5" customHeight="1">
      <c r="A786" s="33"/>
      <c r="B786" s="149"/>
      <c r="C786" s="195" t="s">
        <v>984</v>
      </c>
      <c r="D786" s="195" t="s">
        <v>268</v>
      </c>
      <c r="E786" s="196" t="s">
        <v>985</v>
      </c>
      <c r="F786" s="197" t="s">
        <v>986</v>
      </c>
      <c r="G786" s="198" t="s">
        <v>271</v>
      </c>
      <c r="H786" s="199">
        <v>2.02</v>
      </c>
      <c r="I786" s="200"/>
      <c r="J786" s="201">
        <f>ROUND(I786*H786,2)</f>
        <v>0</v>
      </c>
      <c r="K786" s="197" t="s">
        <v>136</v>
      </c>
      <c r="L786" s="202"/>
      <c r="M786" s="203" t="s">
        <v>1</v>
      </c>
      <c r="N786" s="204" t="s">
        <v>41</v>
      </c>
      <c r="O786" s="59"/>
      <c r="P786" s="159">
        <f>O786*H786</f>
        <v>0</v>
      </c>
      <c r="Q786" s="159">
        <v>0.0149</v>
      </c>
      <c r="R786" s="159">
        <f>Q786*H786</f>
        <v>0.030098</v>
      </c>
      <c r="S786" s="159">
        <v>0</v>
      </c>
      <c r="T786" s="160">
        <f>S786*H786</f>
        <v>0</v>
      </c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R786" s="161" t="s">
        <v>184</v>
      </c>
      <c r="AT786" s="161" t="s">
        <v>268</v>
      </c>
      <c r="AU786" s="161" t="s">
        <v>84</v>
      </c>
      <c r="AY786" s="18" t="s">
        <v>130</v>
      </c>
      <c r="BE786" s="162">
        <f>IF(N786="základní",J786,0)</f>
        <v>0</v>
      </c>
      <c r="BF786" s="162">
        <f>IF(N786="snížená",J786,0)</f>
        <v>0</v>
      </c>
      <c r="BG786" s="162">
        <f>IF(N786="zákl. přenesená",J786,0)</f>
        <v>0</v>
      </c>
      <c r="BH786" s="162">
        <f>IF(N786="sníž. přenesená",J786,0)</f>
        <v>0</v>
      </c>
      <c r="BI786" s="162">
        <f>IF(N786="nulová",J786,0)</f>
        <v>0</v>
      </c>
      <c r="BJ786" s="18" t="s">
        <v>32</v>
      </c>
      <c r="BK786" s="162">
        <f>ROUND(I786*H786,2)</f>
        <v>0</v>
      </c>
      <c r="BL786" s="18" t="s">
        <v>137</v>
      </c>
      <c r="BM786" s="161" t="s">
        <v>987</v>
      </c>
    </row>
    <row r="787" spans="2:51" s="14" customFormat="1" ht="12">
      <c r="B787" s="171"/>
      <c r="D787" s="164" t="s">
        <v>139</v>
      </c>
      <c r="E787" s="172" t="s">
        <v>1</v>
      </c>
      <c r="F787" s="173" t="s">
        <v>735</v>
      </c>
      <c r="H787" s="174">
        <v>2.02</v>
      </c>
      <c r="I787" s="175"/>
      <c r="L787" s="171"/>
      <c r="M787" s="176"/>
      <c r="N787" s="177"/>
      <c r="O787" s="177"/>
      <c r="P787" s="177"/>
      <c r="Q787" s="177"/>
      <c r="R787" s="177"/>
      <c r="S787" s="177"/>
      <c r="T787" s="178"/>
      <c r="AT787" s="172" t="s">
        <v>139</v>
      </c>
      <c r="AU787" s="172" t="s">
        <v>84</v>
      </c>
      <c r="AV787" s="14" t="s">
        <v>84</v>
      </c>
      <c r="AW787" s="14" t="s">
        <v>31</v>
      </c>
      <c r="AX787" s="14" t="s">
        <v>76</v>
      </c>
      <c r="AY787" s="172" t="s">
        <v>130</v>
      </c>
    </row>
    <row r="788" spans="2:51" s="15" customFormat="1" ht="12">
      <c r="B788" s="179"/>
      <c r="D788" s="164" t="s">
        <v>139</v>
      </c>
      <c r="E788" s="180" t="s">
        <v>1</v>
      </c>
      <c r="F788" s="181" t="s">
        <v>144</v>
      </c>
      <c r="H788" s="182">
        <v>2.02</v>
      </c>
      <c r="I788" s="183"/>
      <c r="L788" s="179"/>
      <c r="M788" s="184"/>
      <c r="N788" s="185"/>
      <c r="O788" s="185"/>
      <c r="P788" s="185"/>
      <c r="Q788" s="185"/>
      <c r="R788" s="185"/>
      <c r="S788" s="185"/>
      <c r="T788" s="186"/>
      <c r="AT788" s="180" t="s">
        <v>139</v>
      </c>
      <c r="AU788" s="180" t="s">
        <v>84</v>
      </c>
      <c r="AV788" s="15" t="s">
        <v>137</v>
      </c>
      <c r="AW788" s="15" t="s">
        <v>31</v>
      </c>
      <c r="AX788" s="15" t="s">
        <v>32</v>
      </c>
      <c r="AY788" s="180" t="s">
        <v>130</v>
      </c>
    </row>
    <row r="789" spans="1:65" s="2" customFormat="1" ht="16.5" customHeight="1">
      <c r="A789" s="33"/>
      <c r="B789" s="149"/>
      <c r="C789" s="150" t="s">
        <v>988</v>
      </c>
      <c r="D789" s="150" t="s">
        <v>132</v>
      </c>
      <c r="E789" s="151" t="s">
        <v>989</v>
      </c>
      <c r="F789" s="152" t="s">
        <v>990</v>
      </c>
      <c r="G789" s="153" t="s">
        <v>271</v>
      </c>
      <c r="H789" s="154">
        <v>1</v>
      </c>
      <c r="I789" s="155"/>
      <c r="J789" s="156">
        <f>ROUND(I789*H789,2)</f>
        <v>0</v>
      </c>
      <c r="K789" s="152" t="s">
        <v>136</v>
      </c>
      <c r="L789" s="34"/>
      <c r="M789" s="157" t="s">
        <v>1</v>
      </c>
      <c r="N789" s="158" t="s">
        <v>41</v>
      </c>
      <c r="O789" s="59"/>
      <c r="P789" s="159">
        <f>O789*H789</f>
        <v>0</v>
      </c>
      <c r="Q789" s="159">
        <v>0</v>
      </c>
      <c r="R789" s="159">
        <f>Q789*H789</f>
        <v>0</v>
      </c>
      <c r="S789" s="159">
        <v>0</v>
      </c>
      <c r="T789" s="160">
        <f>S789*H789</f>
        <v>0</v>
      </c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R789" s="161" t="s">
        <v>137</v>
      </c>
      <c r="AT789" s="161" t="s">
        <v>132</v>
      </c>
      <c r="AU789" s="161" t="s">
        <v>84</v>
      </c>
      <c r="AY789" s="18" t="s">
        <v>130</v>
      </c>
      <c r="BE789" s="162">
        <f>IF(N789="základní",J789,0)</f>
        <v>0</v>
      </c>
      <c r="BF789" s="162">
        <f>IF(N789="snížená",J789,0)</f>
        <v>0</v>
      </c>
      <c r="BG789" s="162">
        <f>IF(N789="zákl. přenesená",J789,0)</f>
        <v>0</v>
      </c>
      <c r="BH789" s="162">
        <f>IF(N789="sníž. přenesená",J789,0)</f>
        <v>0</v>
      </c>
      <c r="BI789" s="162">
        <f>IF(N789="nulová",J789,0)</f>
        <v>0</v>
      </c>
      <c r="BJ789" s="18" t="s">
        <v>32</v>
      </c>
      <c r="BK789" s="162">
        <f>ROUND(I789*H789,2)</f>
        <v>0</v>
      </c>
      <c r="BL789" s="18" t="s">
        <v>137</v>
      </c>
      <c r="BM789" s="161" t="s">
        <v>991</v>
      </c>
    </row>
    <row r="790" spans="2:51" s="13" customFormat="1" ht="12">
      <c r="B790" s="163"/>
      <c r="D790" s="164" t="s">
        <v>139</v>
      </c>
      <c r="E790" s="165" t="s">
        <v>1</v>
      </c>
      <c r="F790" s="166" t="s">
        <v>603</v>
      </c>
      <c r="H790" s="165" t="s">
        <v>1</v>
      </c>
      <c r="I790" s="167"/>
      <c r="L790" s="163"/>
      <c r="M790" s="168"/>
      <c r="N790" s="169"/>
      <c r="O790" s="169"/>
      <c r="P790" s="169"/>
      <c r="Q790" s="169"/>
      <c r="R790" s="169"/>
      <c r="S790" s="169"/>
      <c r="T790" s="170"/>
      <c r="AT790" s="165" t="s">
        <v>139</v>
      </c>
      <c r="AU790" s="165" t="s">
        <v>84</v>
      </c>
      <c r="AV790" s="13" t="s">
        <v>32</v>
      </c>
      <c r="AW790" s="13" t="s">
        <v>31</v>
      </c>
      <c r="AX790" s="13" t="s">
        <v>76</v>
      </c>
      <c r="AY790" s="165" t="s">
        <v>130</v>
      </c>
    </row>
    <row r="791" spans="2:51" s="14" customFormat="1" ht="12">
      <c r="B791" s="171"/>
      <c r="D791" s="164" t="s">
        <v>139</v>
      </c>
      <c r="E791" s="172" t="s">
        <v>1</v>
      </c>
      <c r="F791" s="173" t="s">
        <v>32</v>
      </c>
      <c r="H791" s="174">
        <v>1</v>
      </c>
      <c r="I791" s="175"/>
      <c r="L791" s="171"/>
      <c r="M791" s="176"/>
      <c r="N791" s="177"/>
      <c r="O791" s="177"/>
      <c r="P791" s="177"/>
      <c r="Q791" s="177"/>
      <c r="R791" s="177"/>
      <c r="S791" s="177"/>
      <c r="T791" s="178"/>
      <c r="AT791" s="172" t="s">
        <v>139</v>
      </c>
      <c r="AU791" s="172" t="s">
        <v>84</v>
      </c>
      <c r="AV791" s="14" t="s">
        <v>84</v>
      </c>
      <c r="AW791" s="14" t="s">
        <v>31</v>
      </c>
      <c r="AX791" s="14" t="s">
        <v>76</v>
      </c>
      <c r="AY791" s="172" t="s">
        <v>130</v>
      </c>
    </row>
    <row r="792" spans="2:51" s="15" customFormat="1" ht="12">
      <c r="B792" s="179"/>
      <c r="D792" s="164" t="s">
        <v>139</v>
      </c>
      <c r="E792" s="180" t="s">
        <v>1</v>
      </c>
      <c r="F792" s="181" t="s">
        <v>144</v>
      </c>
      <c r="H792" s="182">
        <v>1</v>
      </c>
      <c r="I792" s="183"/>
      <c r="L792" s="179"/>
      <c r="M792" s="184"/>
      <c r="N792" s="185"/>
      <c r="O792" s="185"/>
      <c r="P792" s="185"/>
      <c r="Q792" s="185"/>
      <c r="R792" s="185"/>
      <c r="S792" s="185"/>
      <c r="T792" s="186"/>
      <c r="AT792" s="180" t="s">
        <v>139</v>
      </c>
      <c r="AU792" s="180" t="s">
        <v>84</v>
      </c>
      <c r="AV792" s="15" t="s">
        <v>137</v>
      </c>
      <c r="AW792" s="15" t="s">
        <v>31</v>
      </c>
      <c r="AX792" s="15" t="s">
        <v>32</v>
      </c>
      <c r="AY792" s="180" t="s">
        <v>130</v>
      </c>
    </row>
    <row r="793" spans="1:65" s="2" customFormat="1" ht="16.5" customHeight="1">
      <c r="A793" s="33"/>
      <c r="B793" s="149"/>
      <c r="C793" s="195" t="s">
        <v>992</v>
      </c>
      <c r="D793" s="195" t="s">
        <v>268</v>
      </c>
      <c r="E793" s="196" t="s">
        <v>993</v>
      </c>
      <c r="F793" s="197" t="s">
        <v>994</v>
      </c>
      <c r="G793" s="198" t="s">
        <v>271</v>
      </c>
      <c r="H793" s="199">
        <v>1.01</v>
      </c>
      <c r="I793" s="200"/>
      <c r="J793" s="201">
        <f>ROUND(I793*H793,2)</f>
        <v>0</v>
      </c>
      <c r="K793" s="197" t="s">
        <v>136</v>
      </c>
      <c r="L793" s="202"/>
      <c r="M793" s="203" t="s">
        <v>1</v>
      </c>
      <c r="N793" s="204" t="s">
        <v>41</v>
      </c>
      <c r="O793" s="59"/>
      <c r="P793" s="159">
        <f>O793*H793</f>
        <v>0</v>
      </c>
      <c r="Q793" s="159">
        <v>0.0108</v>
      </c>
      <c r="R793" s="159">
        <f>Q793*H793</f>
        <v>0.010908000000000001</v>
      </c>
      <c r="S793" s="159">
        <v>0</v>
      </c>
      <c r="T793" s="160">
        <f>S793*H793</f>
        <v>0</v>
      </c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R793" s="161" t="s">
        <v>184</v>
      </c>
      <c r="AT793" s="161" t="s">
        <v>268</v>
      </c>
      <c r="AU793" s="161" t="s">
        <v>84</v>
      </c>
      <c r="AY793" s="18" t="s">
        <v>130</v>
      </c>
      <c r="BE793" s="162">
        <f>IF(N793="základní",J793,0)</f>
        <v>0</v>
      </c>
      <c r="BF793" s="162">
        <f>IF(N793="snížená",J793,0)</f>
        <v>0</v>
      </c>
      <c r="BG793" s="162">
        <f>IF(N793="zákl. přenesená",J793,0)</f>
        <v>0</v>
      </c>
      <c r="BH793" s="162">
        <f>IF(N793="sníž. přenesená",J793,0)</f>
        <v>0</v>
      </c>
      <c r="BI793" s="162">
        <f>IF(N793="nulová",J793,0)</f>
        <v>0</v>
      </c>
      <c r="BJ793" s="18" t="s">
        <v>32</v>
      </c>
      <c r="BK793" s="162">
        <f>ROUND(I793*H793,2)</f>
        <v>0</v>
      </c>
      <c r="BL793" s="18" t="s">
        <v>137</v>
      </c>
      <c r="BM793" s="161" t="s">
        <v>995</v>
      </c>
    </row>
    <row r="794" spans="2:51" s="14" customFormat="1" ht="12">
      <c r="B794" s="171"/>
      <c r="D794" s="164" t="s">
        <v>139</v>
      </c>
      <c r="E794" s="172" t="s">
        <v>1</v>
      </c>
      <c r="F794" s="173" t="s">
        <v>716</v>
      </c>
      <c r="H794" s="174">
        <v>1.01</v>
      </c>
      <c r="I794" s="175"/>
      <c r="L794" s="171"/>
      <c r="M794" s="176"/>
      <c r="N794" s="177"/>
      <c r="O794" s="177"/>
      <c r="P794" s="177"/>
      <c r="Q794" s="177"/>
      <c r="R794" s="177"/>
      <c r="S794" s="177"/>
      <c r="T794" s="178"/>
      <c r="AT794" s="172" t="s">
        <v>139</v>
      </c>
      <c r="AU794" s="172" t="s">
        <v>84</v>
      </c>
      <c r="AV794" s="14" t="s">
        <v>84</v>
      </c>
      <c r="AW794" s="14" t="s">
        <v>31</v>
      </c>
      <c r="AX794" s="14" t="s">
        <v>76</v>
      </c>
      <c r="AY794" s="172" t="s">
        <v>130</v>
      </c>
    </row>
    <row r="795" spans="2:51" s="15" customFormat="1" ht="12">
      <c r="B795" s="179"/>
      <c r="D795" s="164" t="s">
        <v>139</v>
      </c>
      <c r="E795" s="180" t="s">
        <v>1</v>
      </c>
      <c r="F795" s="181" t="s">
        <v>144</v>
      </c>
      <c r="H795" s="182">
        <v>1.01</v>
      </c>
      <c r="I795" s="183"/>
      <c r="L795" s="179"/>
      <c r="M795" s="184"/>
      <c r="N795" s="185"/>
      <c r="O795" s="185"/>
      <c r="P795" s="185"/>
      <c r="Q795" s="185"/>
      <c r="R795" s="185"/>
      <c r="S795" s="185"/>
      <c r="T795" s="186"/>
      <c r="AT795" s="180" t="s">
        <v>139</v>
      </c>
      <c r="AU795" s="180" t="s">
        <v>84</v>
      </c>
      <c r="AV795" s="15" t="s">
        <v>137</v>
      </c>
      <c r="AW795" s="15" t="s">
        <v>31</v>
      </c>
      <c r="AX795" s="15" t="s">
        <v>32</v>
      </c>
      <c r="AY795" s="180" t="s">
        <v>130</v>
      </c>
    </row>
    <row r="796" spans="1:65" s="2" customFormat="1" ht="16.5" customHeight="1">
      <c r="A796" s="33"/>
      <c r="B796" s="149"/>
      <c r="C796" s="150" t="s">
        <v>996</v>
      </c>
      <c r="D796" s="150" t="s">
        <v>132</v>
      </c>
      <c r="E796" s="151" t="s">
        <v>997</v>
      </c>
      <c r="F796" s="152" t="s">
        <v>998</v>
      </c>
      <c r="G796" s="153" t="s">
        <v>271</v>
      </c>
      <c r="H796" s="154">
        <v>2</v>
      </c>
      <c r="I796" s="155"/>
      <c r="J796" s="156">
        <f>ROUND(I796*H796,2)</f>
        <v>0</v>
      </c>
      <c r="K796" s="152" t="s">
        <v>136</v>
      </c>
      <c r="L796" s="34"/>
      <c r="M796" s="157" t="s">
        <v>1</v>
      </c>
      <c r="N796" s="158" t="s">
        <v>41</v>
      </c>
      <c r="O796" s="59"/>
      <c r="P796" s="159">
        <f>O796*H796</f>
        <v>0</v>
      </c>
      <c r="Q796" s="159">
        <v>0.00167</v>
      </c>
      <c r="R796" s="159">
        <f>Q796*H796</f>
        <v>0.00334</v>
      </c>
      <c r="S796" s="159">
        <v>0</v>
      </c>
      <c r="T796" s="160">
        <f>S796*H796</f>
        <v>0</v>
      </c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R796" s="161" t="s">
        <v>137</v>
      </c>
      <c r="AT796" s="161" t="s">
        <v>132</v>
      </c>
      <c r="AU796" s="161" t="s">
        <v>84</v>
      </c>
      <c r="AY796" s="18" t="s">
        <v>130</v>
      </c>
      <c r="BE796" s="162">
        <f>IF(N796="základní",J796,0)</f>
        <v>0</v>
      </c>
      <c r="BF796" s="162">
        <f>IF(N796="snížená",J796,0)</f>
        <v>0</v>
      </c>
      <c r="BG796" s="162">
        <f>IF(N796="zákl. přenesená",J796,0)</f>
        <v>0</v>
      </c>
      <c r="BH796" s="162">
        <f>IF(N796="sníž. přenesená",J796,0)</f>
        <v>0</v>
      </c>
      <c r="BI796" s="162">
        <f>IF(N796="nulová",J796,0)</f>
        <v>0</v>
      </c>
      <c r="BJ796" s="18" t="s">
        <v>32</v>
      </c>
      <c r="BK796" s="162">
        <f>ROUND(I796*H796,2)</f>
        <v>0</v>
      </c>
      <c r="BL796" s="18" t="s">
        <v>137</v>
      </c>
      <c r="BM796" s="161" t="s">
        <v>999</v>
      </c>
    </row>
    <row r="797" spans="2:51" s="13" customFormat="1" ht="12">
      <c r="B797" s="163"/>
      <c r="D797" s="164" t="s">
        <v>139</v>
      </c>
      <c r="E797" s="165" t="s">
        <v>1</v>
      </c>
      <c r="F797" s="166" t="s">
        <v>603</v>
      </c>
      <c r="H797" s="165" t="s">
        <v>1</v>
      </c>
      <c r="I797" s="167"/>
      <c r="L797" s="163"/>
      <c r="M797" s="168"/>
      <c r="N797" s="169"/>
      <c r="O797" s="169"/>
      <c r="P797" s="169"/>
      <c r="Q797" s="169"/>
      <c r="R797" s="169"/>
      <c r="S797" s="169"/>
      <c r="T797" s="170"/>
      <c r="AT797" s="165" t="s">
        <v>139</v>
      </c>
      <c r="AU797" s="165" t="s">
        <v>84</v>
      </c>
      <c r="AV797" s="13" t="s">
        <v>32</v>
      </c>
      <c r="AW797" s="13" t="s">
        <v>31</v>
      </c>
      <c r="AX797" s="13" t="s">
        <v>76</v>
      </c>
      <c r="AY797" s="165" t="s">
        <v>130</v>
      </c>
    </row>
    <row r="798" spans="2:51" s="14" customFormat="1" ht="12">
      <c r="B798" s="171"/>
      <c r="D798" s="164" t="s">
        <v>139</v>
      </c>
      <c r="E798" s="172" t="s">
        <v>1</v>
      </c>
      <c r="F798" s="173" t="s">
        <v>84</v>
      </c>
      <c r="H798" s="174">
        <v>2</v>
      </c>
      <c r="I798" s="175"/>
      <c r="L798" s="171"/>
      <c r="M798" s="176"/>
      <c r="N798" s="177"/>
      <c r="O798" s="177"/>
      <c r="P798" s="177"/>
      <c r="Q798" s="177"/>
      <c r="R798" s="177"/>
      <c r="S798" s="177"/>
      <c r="T798" s="178"/>
      <c r="AT798" s="172" t="s">
        <v>139</v>
      </c>
      <c r="AU798" s="172" t="s">
        <v>84</v>
      </c>
      <c r="AV798" s="14" t="s">
        <v>84</v>
      </c>
      <c r="AW798" s="14" t="s">
        <v>31</v>
      </c>
      <c r="AX798" s="14" t="s">
        <v>32</v>
      </c>
      <c r="AY798" s="172" t="s">
        <v>130</v>
      </c>
    </row>
    <row r="799" spans="1:65" s="2" customFormat="1" ht="16.5" customHeight="1">
      <c r="A799" s="33"/>
      <c r="B799" s="149"/>
      <c r="C799" s="195" t="s">
        <v>1000</v>
      </c>
      <c r="D799" s="195" t="s">
        <v>268</v>
      </c>
      <c r="E799" s="196" t="s">
        <v>1001</v>
      </c>
      <c r="F799" s="197" t="s">
        <v>1002</v>
      </c>
      <c r="G799" s="198" t="s">
        <v>271</v>
      </c>
      <c r="H799" s="199">
        <v>2.02</v>
      </c>
      <c r="I799" s="200"/>
      <c r="J799" s="201">
        <f>ROUND(I799*H799,2)</f>
        <v>0</v>
      </c>
      <c r="K799" s="197" t="s">
        <v>136</v>
      </c>
      <c r="L799" s="202"/>
      <c r="M799" s="203" t="s">
        <v>1</v>
      </c>
      <c r="N799" s="204" t="s">
        <v>41</v>
      </c>
      <c r="O799" s="59"/>
      <c r="P799" s="159">
        <f>O799*H799</f>
        <v>0</v>
      </c>
      <c r="Q799" s="159">
        <v>0.0088</v>
      </c>
      <c r="R799" s="159">
        <f>Q799*H799</f>
        <v>0.017776</v>
      </c>
      <c r="S799" s="159">
        <v>0</v>
      </c>
      <c r="T799" s="160">
        <f>S799*H799</f>
        <v>0</v>
      </c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R799" s="161" t="s">
        <v>184</v>
      </c>
      <c r="AT799" s="161" t="s">
        <v>268</v>
      </c>
      <c r="AU799" s="161" t="s">
        <v>84</v>
      </c>
      <c r="AY799" s="18" t="s">
        <v>130</v>
      </c>
      <c r="BE799" s="162">
        <f>IF(N799="základní",J799,0)</f>
        <v>0</v>
      </c>
      <c r="BF799" s="162">
        <f>IF(N799="snížená",J799,0)</f>
        <v>0</v>
      </c>
      <c r="BG799" s="162">
        <f>IF(N799="zákl. přenesená",J799,0)</f>
        <v>0</v>
      </c>
      <c r="BH799" s="162">
        <f>IF(N799="sníž. přenesená",J799,0)</f>
        <v>0</v>
      </c>
      <c r="BI799" s="162">
        <f>IF(N799="nulová",J799,0)</f>
        <v>0</v>
      </c>
      <c r="BJ799" s="18" t="s">
        <v>32</v>
      </c>
      <c r="BK799" s="162">
        <f>ROUND(I799*H799,2)</f>
        <v>0</v>
      </c>
      <c r="BL799" s="18" t="s">
        <v>137</v>
      </c>
      <c r="BM799" s="161" t="s">
        <v>1003</v>
      </c>
    </row>
    <row r="800" spans="2:51" s="14" customFormat="1" ht="12">
      <c r="B800" s="171"/>
      <c r="D800" s="164" t="s">
        <v>139</v>
      </c>
      <c r="E800" s="172" t="s">
        <v>1</v>
      </c>
      <c r="F800" s="173" t="s">
        <v>735</v>
      </c>
      <c r="H800" s="174">
        <v>2.02</v>
      </c>
      <c r="I800" s="175"/>
      <c r="L800" s="171"/>
      <c r="M800" s="176"/>
      <c r="N800" s="177"/>
      <c r="O800" s="177"/>
      <c r="P800" s="177"/>
      <c r="Q800" s="177"/>
      <c r="R800" s="177"/>
      <c r="S800" s="177"/>
      <c r="T800" s="178"/>
      <c r="AT800" s="172" t="s">
        <v>139</v>
      </c>
      <c r="AU800" s="172" t="s">
        <v>84</v>
      </c>
      <c r="AV800" s="14" t="s">
        <v>84</v>
      </c>
      <c r="AW800" s="14" t="s">
        <v>31</v>
      </c>
      <c r="AX800" s="14" t="s">
        <v>76</v>
      </c>
      <c r="AY800" s="172" t="s">
        <v>130</v>
      </c>
    </row>
    <row r="801" spans="2:51" s="15" customFormat="1" ht="12">
      <c r="B801" s="179"/>
      <c r="D801" s="164" t="s">
        <v>139</v>
      </c>
      <c r="E801" s="180" t="s">
        <v>1</v>
      </c>
      <c r="F801" s="181" t="s">
        <v>144</v>
      </c>
      <c r="H801" s="182">
        <v>2.02</v>
      </c>
      <c r="I801" s="183"/>
      <c r="L801" s="179"/>
      <c r="M801" s="184"/>
      <c r="N801" s="185"/>
      <c r="O801" s="185"/>
      <c r="P801" s="185"/>
      <c r="Q801" s="185"/>
      <c r="R801" s="185"/>
      <c r="S801" s="185"/>
      <c r="T801" s="186"/>
      <c r="AT801" s="180" t="s">
        <v>139</v>
      </c>
      <c r="AU801" s="180" t="s">
        <v>84</v>
      </c>
      <c r="AV801" s="15" t="s">
        <v>137</v>
      </c>
      <c r="AW801" s="15" t="s">
        <v>31</v>
      </c>
      <c r="AX801" s="15" t="s">
        <v>32</v>
      </c>
      <c r="AY801" s="180" t="s">
        <v>130</v>
      </c>
    </row>
    <row r="802" spans="1:65" s="2" customFormat="1" ht="16.5" customHeight="1">
      <c r="A802" s="33"/>
      <c r="B802" s="149"/>
      <c r="C802" s="150" t="s">
        <v>1004</v>
      </c>
      <c r="D802" s="150" t="s">
        <v>132</v>
      </c>
      <c r="E802" s="151" t="s">
        <v>1005</v>
      </c>
      <c r="F802" s="152" t="s">
        <v>1006</v>
      </c>
      <c r="G802" s="153" t="s">
        <v>271</v>
      </c>
      <c r="H802" s="154">
        <v>1</v>
      </c>
      <c r="I802" s="155"/>
      <c r="J802" s="156">
        <f>ROUND(I802*H802,2)</f>
        <v>0</v>
      </c>
      <c r="K802" s="152" t="s">
        <v>136</v>
      </c>
      <c r="L802" s="34"/>
      <c r="M802" s="157" t="s">
        <v>1</v>
      </c>
      <c r="N802" s="158" t="s">
        <v>41</v>
      </c>
      <c r="O802" s="59"/>
      <c r="P802" s="159">
        <f>O802*H802</f>
        <v>0</v>
      </c>
      <c r="Q802" s="159">
        <v>0.00171</v>
      </c>
      <c r="R802" s="159">
        <f>Q802*H802</f>
        <v>0.00171</v>
      </c>
      <c r="S802" s="159">
        <v>0</v>
      </c>
      <c r="T802" s="160">
        <f>S802*H802</f>
        <v>0</v>
      </c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R802" s="161" t="s">
        <v>137</v>
      </c>
      <c r="AT802" s="161" t="s">
        <v>132</v>
      </c>
      <c r="AU802" s="161" t="s">
        <v>84</v>
      </c>
      <c r="AY802" s="18" t="s">
        <v>130</v>
      </c>
      <c r="BE802" s="162">
        <f>IF(N802="základní",J802,0)</f>
        <v>0</v>
      </c>
      <c r="BF802" s="162">
        <f>IF(N802="snížená",J802,0)</f>
        <v>0</v>
      </c>
      <c r="BG802" s="162">
        <f>IF(N802="zákl. přenesená",J802,0)</f>
        <v>0</v>
      </c>
      <c r="BH802" s="162">
        <f>IF(N802="sníž. přenesená",J802,0)</f>
        <v>0</v>
      </c>
      <c r="BI802" s="162">
        <f>IF(N802="nulová",J802,0)</f>
        <v>0</v>
      </c>
      <c r="BJ802" s="18" t="s">
        <v>32</v>
      </c>
      <c r="BK802" s="162">
        <f>ROUND(I802*H802,2)</f>
        <v>0</v>
      </c>
      <c r="BL802" s="18" t="s">
        <v>137</v>
      </c>
      <c r="BM802" s="161" t="s">
        <v>1007</v>
      </c>
    </row>
    <row r="803" spans="2:51" s="14" customFormat="1" ht="12">
      <c r="B803" s="171"/>
      <c r="D803" s="164" t="s">
        <v>139</v>
      </c>
      <c r="E803" s="172" t="s">
        <v>1</v>
      </c>
      <c r="F803" s="173" t="s">
        <v>32</v>
      </c>
      <c r="H803" s="174">
        <v>1</v>
      </c>
      <c r="I803" s="175"/>
      <c r="L803" s="171"/>
      <c r="M803" s="176"/>
      <c r="N803" s="177"/>
      <c r="O803" s="177"/>
      <c r="P803" s="177"/>
      <c r="Q803" s="177"/>
      <c r="R803" s="177"/>
      <c r="S803" s="177"/>
      <c r="T803" s="178"/>
      <c r="AT803" s="172" t="s">
        <v>139</v>
      </c>
      <c r="AU803" s="172" t="s">
        <v>84</v>
      </c>
      <c r="AV803" s="14" t="s">
        <v>84</v>
      </c>
      <c r="AW803" s="14" t="s">
        <v>31</v>
      </c>
      <c r="AX803" s="14" t="s">
        <v>32</v>
      </c>
      <c r="AY803" s="172" t="s">
        <v>130</v>
      </c>
    </row>
    <row r="804" spans="1:65" s="2" customFormat="1" ht="16.5" customHeight="1">
      <c r="A804" s="33"/>
      <c r="B804" s="149"/>
      <c r="C804" s="195" t="s">
        <v>1008</v>
      </c>
      <c r="D804" s="195" t="s">
        <v>268</v>
      </c>
      <c r="E804" s="196" t="s">
        <v>1009</v>
      </c>
      <c r="F804" s="197" t="s">
        <v>1010</v>
      </c>
      <c r="G804" s="198" t="s">
        <v>271</v>
      </c>
      <c r="H804" s="199">
        <v>1.01</v>
      </c>
      <c r="I804" s="200"/>
      <c r="J804" s="201">
        <f>ROUND(I804*H804,2)</f>
        <v>0</v>
      </c>
      <c r="K804" s="197" t="s">
        <v>136</v>
      </c>
      <c r="L804" s="202"/>
      <c r="M804" s="203" t="s">
        <v>1</v>
      </c>
      <c r="N804" s="204" t="s">
        <v>41</v>
      </c>
      <c r="O804" s="59"/>
      <c r="P804" s="159">
        <f>O804*H804</f>
        <v>0</v>
      </c>
      <c r="Q804" s="159">
        <v>0.0178</v>
      </c>
      <c r="R804" s="159">
        <f>Q804*H804</f>
        <v>0.017978</v>
      </c>
      <c r="S804" s="159">
        <v>0</v>
      </c>
      <c r="T804" s="160">
        <f>S804*H804</f>
        <v>0</v>
      </c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R804" s="161" t="s">
        <v>184</v>
      </c>
      <c r="AT804" s="161" t="s">
        <v>268</v>
      </c>
      <c r="AU804" s="161" t="s">
        <v>84</v>
      </c>
      <c r="AY804" s="18" t="s">
        <v>130</v>
      </c>
      <c r="BE804" s="162">
        <f>IF(N804="základní",J804,0)</f>
        <v>0</v>
      </c>
      <c r="BF804" s="162">
        <f>IF(N804="snížená",J804,0)</f>
        <v>0</v>
      </c>
      <c r="BG804" s="162">
        <f>IF(N804="zákl. přenesená",J804,0)</f>
        <v>0</v>
      </c>
      <c r="BH804" s="162">
        <f>IF(N804="sníž. přenesená",J804,0)</f>
        <v>0</v>
      </c>
      <c r="BI804" s="162">
        <f>IF(N804="nulová",J804,0)</f>
        <v>0</v>
      </c>
      <c r="BJ804" s="18" t="s">
        <v>32</v>
      </c>
      <c r="BK804" s="162">
        <f>ROUND(I804*H804,2)</f>
        <v>0</v>
      </c>
      <c r="BL804" s="18" t="s">
        <v>137</v>
      </c>
      <c r="BM804" s="161" t="s">
        <v>1011</v>
      </c>
    </row>
    <row r="805" spans="2:51" s="14" customFormat="1" ht="12">
      <c r="B805" s="171"/>
      <c r="D805" s="164" t="s">
        <v>139</v>
      </c>
      <c r="E805" s="172" t="s">
        <v>1</v>
      </c>
      <c r="F805" s="173" t="s">
        <v>716</v>
      </c>
      <c r="H805" s="174">
        <v>1.01</v>
      </c>
      <c r="I805" s="175"/>
      <c r="L805" s="171"/>
      <c r="M805" s="176"/>
      <c r="N805" s="177"/>
      <c r="O805" s="177"/>
      <c r="P805" s="177"/>
      <c r="Q805" s="177"/>
      <c r="R805" s="177"/>
      <c r="S805" s="177"/>
      <c r="T805" s="178"/>
      <c r="AT805" s="172" t="s">
        <v>139</v>
      </c>
      <c r="AU805" s="172" t="s">
        <v>84</v>
      </c>
      <c r="AV805" s="14" t="s">
        <v>84</v>
      </c>
      <c r="AW805" s="14" t="s">
        <v>31</v>
      </c>
      <c r="AX805" s="14" t="s">
        <v>32</v>
      </c>
      <c r="AY805" s="172" t="s">
        <v>130</v>
      </c>
    </row>
    <row r="806" spans="1:65" s="2" customFormat="1" ht="16.5" customHeight="1">
      <c r="A806" s="33"/>
      <c r="B806" s="149"/>
      <c r="C806" s="150" t="s">
        <v>1012</v>
      </c>
      <c r="D806" s="150" t="s">
        <v>132</v>
      </c>
      <c r="E806" s="151" t="s">
        <v>1013</v>
      </c>
      <c r="F806" s="152" t="s">
        <v>1014</v>
      </c>
      <c r="G806" s="153" t="s">
        <v>271</v>
      </c>
      <c r="H806" s="154">
        <v>2</v>
      </c>
      <c r="I806" s="155"/>
      <c r="J806" s="156">
        <f>ROUND(I806*H806,2)</f>
        <v>0</v>
      </c>
      <c r="K806" s="152" t="s">
        <v>136</v>
      </c>
      <c r="L806" s="34"/>
      <c r="M806" s="157" t="s">
        <v>1</v>
      </c>
      <c r="N806" s="158" t="s">
        <v>41</v>
      </c>
      <c r="O806" s="59"/>
      <c r="P806" s="159">
        <f>O806*H806</f>
        <v>0</v>
      </c>
      <c r="Q806" s="159">
        <v>0</v>
      </c>
      <c r="R806" s="159">
        <f>Q806*H806</f>
        <v>0</v>
      </c>
      <c r="S806" s="159">
        <v>0</v>
      </c>
      <c r="T806" s="160">
        <f>S806*H806</f>
        <v>0</v>
      </c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R806" s="161" t="s">
        <v>137</v>
      </c>
      <c r="AT806" s="161" t="s">
        <v>132</v>
      </c>
      <c r="AU806" s="161" t="s">
        <v>84</v>
      </c>
      <c r="AY806" s="18" t="s">
        <v>130</v>
      </c>
      <c r="BE806" s="162">
        <f>IF(N806="základní",J806,0)</f>
        <v>0</v>
      </c>
      <c r="BF806" s="162">
        <f>IF(N806="snížená",J806,0)</f>
        <v>0</v>
      </c>
      <c r="BG806" s="162">
        <f>IF(N806="zákl. přenesená",J806,0)</f>
        <v>0</v>
      </c>
      <c r="BH806" s="162">
        <f>IF(N806="sníž. přenesená",J806,0)</f>
        <v>0</v>
      </c>
      <c r="BI806" s="162">
        <f>IF(N806="nulová",J806,0)</f>
        <v>0</v>
      </c>
      <c r="BJ806" s="18" t="s">
        <v>32</v>
      </c>
      <c r="BK806" s="162">
        <f>ROUND(I806*H806,2)</f>
        <v>0</v>
      </c>
      <c r="BL806" s="18" t="s">
        <v>137</v>
      </c>
      <c r="BM806" s="161" t="s">
        <v>1015</v>
      </c>
    </row>
    <row r="807" spans="2:51" s="13" customFormat="1" ht="12">
      <c r="B807" s="163"/>
      <c r="D807" s="164" t="s">
        <v>139</v>
      </c>
      <c r="E807" s="165" t="s">
        <v>1</v>
      </c>
      <c r="F807" s="166" t="s">
        <v>603</v>
      </c>
      <c r="H807" s="165" t="s">
        <v>1</v>
      </c>
      <c r="I807" s="167"/>
      <c r="L807" s="163"/>
      <c r="M807" s="168"/>
      <c r="N807" s="169"/>
      <c r="O807" s="169"/>
      <c r="P807" s="169"/>
      <c r="Q807" s="169"/>
      <c r="R807" s="169"/>
      <c r="S807" s="169"/>
      <c r="T807" s="170"/>
      <c r="AT807" s="165" t="s">
        <v>139</v>
      </c>
      <c r="AU807" s="165" t="s">
        <v>84</v>
      </c>
      <c r="AV807" s="13" t="s">
        <v>32</v>
      </c>
      <c r="AW807" s="13" t="s">
        <v>31</v>
      </c>
      <c r="AX807" s="13" t="s">
        <v>76</v>
      </c>
      <c r="AY807" s="165" t="s">
        <v>130</v>
      </c>
    </row>
    <row r="808" spans="2:51" s="14" customFormat="1" ht="12">
      <c r="B808" s="171"/>
      <c r="D808" s="164" t="s">
        <v>139</v>
      </c>
      <c r="E808" s="172" t="s">
        <v>1</v>
      </c>
      <c r="F808" s="173" t="s">
        <v>84</v>
      </c>
      <c r="H808" s="174">
        <v>2</v>
      </c>
      <c r="I808" s="175"/>
      <c r="L808" s="171"/>
      <c r="M808" s="176"/>
      <c r="N808" s="177"/>
      <c r="O808" s="177"/>
      <c r="P808" s="177"/>
      <c r="Q808" s="177"/>
      <c r="R808" s="177"/>
      <c r="S808" s="177"/>
      <c r="T808" s="178"/>
      <c r="AT808" s="172" t="s">
        <v>139</v>
      </c>
      <c r="AU808" s="172" t="s">
        <v>84</v>
      </c>
      <c r="AV808" s="14" t="s">
        <v>84</v>
      </c>
      <c r="AW808" s="14" t="s">
        <v>31</v>
      </c>
      <c r="AX808" s="14" t="s">
        <v>32</v>
      </c>
      <c r="AY808" s="172" t="s">
        <v>130</v>
      </c>
    </row>
    <row r="809" spans="1:65" s="2" customFormat="1" ht="16.5" customHeight="1">
      <c r="A809" s="33"/>
      <c r="B809" s="149"/>
      <c r="C809" s="195" t="s">
        <v>1016</v>
      </c>
      <c r="D809" s="195" t="s">
        <v>268</v>
      </c>
      <c r="E809" s="196" t="s">
        <v>1017</v>
      </c>
      <c r="F809" s="197" t="s">
        <v>1018</v>
      </c>
      <c r="G809" s="198" t="s">
        <v>271</v>
      </c>
      <c r="H809" s="199">
        <v>2.02</v>
      </c>
      <c r="I809" s="200"/>
      <c r="J809" s="201">
        <f>ROUND(I809*H809,2)</f>
        <v>0</v>
      </c>
      <c r="K809" s="197" t="s">
        <v>136</v>
      </c>
      <c r="L809" s="202"/>
      <c r="M809" s="203" t="s">
        <v>1</v>
      </c>
      <c r="N809" s="204" t="s">
        <v>41</v>
      </c>
      <c r="O809" s="59"/>
      <c r="P809" s="159">
        <f>O809*H809</f>
        <v>0</v>
      </c>
      <c r="Q809" s="159">
        <v>0.014</v>
      </c>
      <c r="R809" s="159">
        <f>Q809*H809</f>
        <v>0.02828</v>
      </c>
      <c r="S809" s="159">
        <v>0</v>
      </c>
      <c r="T809" s="160">
        <f>S809*H809</f>
        <v>0</v>
      </c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R809" s="161" t="s">
        <v>184</v>
      </c>
      <c r="AT809" s="161" t="s">
        <v>268</v>
      </c>
      <c r="AU809" s="161" t="s">
        <v>84</v>
      </c>
      <c r="AY809" s="18" t="s">
        <v>130</v>
      </c>
      <c r="BE809" s="162">
        <f>IF(N809="základní",J809,0)</f>
        <v>0</v>
      </c>
      <c r="BF809" s="162">
        <f>IF(N809="snížená",J809,0)</f>
        <v>0</v>
      </c>
      <c r="BG809" s="162">
        <f>IF(N809="zákl. přenesená",J809,0)</f>
        <v>0</v>
      </c>
      <c r="BH809" s="162">
        <f>IF(N809="sníž. přenesená",J809,0)</f>
        <v>0</v>
      </c>
      <c r="BI809" s="162">
        <f>IF(N809="nulová",J809,0)</f>
        <v>0</v>
      </c>
      <c r="BJ809" s="18" t="s">
        <v>32</v>
      </c>
      <c r="BK809" s="162">
        <f>ROUND(I809*H809,2)</f>
        <v>0</v>
      </c>
      <c r="BL809" s="18" t="s">
        <v>137</v>
      </c>
      <c r="BM809" s="161" t="s">
        <v>1019</v>
      </c>
    </row>
    <row r="810" spans="2:51" s="14" customFormat="1" ht="12">
      <c r="B810" s="171"/>
      <c r="D810" s="164" t="s">
        <v>139</v>
      </c>
      <c r="E810" s="172" t="s">
        <v>1</v>
      </c>
      <c r="F810" s="173" t="s">
        <v>735</v>
      </c>
      <c r="H810" s="174">
        <v>2.02</v>
      </c>
      <c r="I810" s="175"/>
      <c r="L810" s="171"/>
      <c r="M810" s="176"/>
      <c r="N810" s="177"/>
      <c r="O810" s="177"/>
      <c r="P810" s="177"/>
      <c r="Q810" s="177"/>
      <c r="R810" s="177"/>
      <c r="S810" s="177"/>
      <c r="T810" s="178"/>
      <c r="AT810" s="172" t="s">
        <v>139</v>
      </c>
      <c r="AU810" s="172" t="s">
        <v>84</v>
      </c>
      <c r="AV810" s="14" t="s">
        <v>84</v>
      </c>
      <c r="AW810" s="14" t="s">
        <v>31</v>
      </c>
      <c r="AX810" s="14" t="s">
        <v>76</v>
      </c>
      <c r="AY810" s="172" t="s">
        <v>130</v>
      </c>
    </row>
    <row r="811" spans="2:51" s="15" customFormat="1" ht="12">
      <c r="B811" s="179"/>
      <c r="D811" s="164" t="s">
        <v>139</v>
      </c>
      <c r="E811" s="180" t="s">
        <v>1</v>
      </c>
      <c r="F811" s="181" t="s">
        <v>144</v>
      </c>
      <c r="H811" s="182">
        <v>2.02</v>
      </c>
      <c r="I811" s="183"/>
      <c r="L811" s="179"/>
      <c r="M811" s="184"/>
      <c r="N811" s="185"/>
      <c r="O811" s="185"/>
      <c r="P811" s="185"/>
      <c r="Q811" s="185"/>
      <c r="R811" s="185"/>
      <c r="S811" s="185"/>
      <c r="T811" s="186"/>
      <c r="AT811" s="180" t="s">
        <v>139</v>
      </c>
      <c r="AU811" s="180" t="s">
        <v>84</v>
      </c>
      <c r="AV811" s="15" t="s">
        <v>137</v>
      </c>
      <c r="AW811" s="15" t="s">
        <v>31</v>
      </c>
      <c r="AX811" s="15" t="s">
        <v>32</v>
      </c>
      <c r="AY811" s="180" t="s">
        <v>130</v>
      </c>
    </row>
    <row r="812" spans="1:65" s="2" customFormat="1" ht="16.5" customHeight="1">
      <c r="A812" s="33"/>
      <c r="B812" s="149"/>
      <c r="C812" s="150" t="s">
        <v>1020</v>
      </c>
      <c r="D812" s="150" t="s">
        <v>132</v>
      </c>
      <c r="E812" s="151" t="s">
        <v>1021</v>
      </c>
      <c r="F812" s="152" t="s">
        <v>1022</v>
      </c>
      <c r="G812" s="153" t="s">
        <v>271</v>
      </c>
      <c r="H812" s="154">
        <v>3</v>
      </c>
      <c r="I812" s="155"/>
      <c r="J812" s="156">
        <f>ROUND(I812*H812,2)</f>
        <v>0</v>
      </c>
      <c r="K812" s="152" t="s">
        <v>136</v>
      </c>
      <c r="L812" s="34"/>
      <c r="M812" s="157" t="s">
        <v>1</v>
      </c>
      <c r="N812" s="158" t="s">
        <v>41</v>
      </c>
      <c r="O812" s="59"/>
      <c r="P812" s="159">
        <f>O812*H812</f>
        <v>0</v>
      </c>
      <c r="Q812" s="159">
        <v>0.00282</v>
      </c>
      <c r="R812" s="159">
        <f>Q812*H812</f>
        <v>0.00846</v>
      </c>
      <c r="S812" s="159">
        <v>0</v>
      </c>
      <c r="T812" s="160">
        <f>S812*H812</f>
        <v>0</v>
      </c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R812" s="161" t="s">
        <v>137</v>
      </c>
      <c r="AT812" s="161" t="s">
        <v>132</v>
      </c>
      <c r="AU812" s="161" t="s">
        <v>84</v>
      </c>
      <c r="AY812" s="18" t="s">
        <v>130</v>
      </c>
      <c r="BE812" s="162">
        <f>IF(N812="základní",J812,0)</f>
        <v>0</v>
      </c>
      <c r="BF812" s="162">
        <f>IF(N812="snížená",J812,0)</f>
        <v>0</v>
      </c>
      <c r="BG812" s="162">
        <f>IF(N812="zákl. přenesená",J812,0)</f>
        <v>0</v>
      </c>
      <c r="BH812" s="162">
        <f>IF(N812="sníž. přenesená",J812,0)</f>
        <v>0</v>
      </c>
      <c r="BI812" s="162">
        <f>IF(N812="nulová",J812,0)</f>
        <v>0</v>
      </c>
      <c r="BJ812" s="18" t="s">
        <v>32</v>
      </c>
      <c r="BK812" s="162">
        <f>ROUND(I812*H812,2)</f>
        <v>0</v>
      </c>
      <c r="BL812" s="18" t="s">
        <v>137</v>
      </c>
      <c r="BM812" s="161" t="s">
        <v>1023</v>
      </c>
    </row>
    <row r="813" spans="2:51" s="13" customFormat="1" ht="12">
      <c r="B813" s="163"/>
      <c r="D813" s="164" t="s">
        <v>139</v>
      </c>
      <c r="E813" s="165" t="s">
        <v>1</v>
      </c>
      <c r="F813" s="166" t="s">
        <v>603</v>
      </c>
      <c r="H813" s="165" t="s">
        <v>1</v>
      </c>
      <c r="I813" s="167"/>
      <c r="L813" s="163"/>
      <c r="M813" s="168"/>
      <c r="N813" s="169"/>
      <c r="O813" s="169"/>
      <c r="P813" s="169"/>
      <c r="Q813" s="169"/>
      <c r="R813" s="169"/>
      <c r="S813" s="169"/>
      <c r="T813" s="170"/>
      <c r="AT813" s="165" t="s">
        <v>139</v>
      </c>
      <c r="AU813" s="165" t="s">
        <v>84</v>
      </c>
      <c r="AV813" s="13" t="s">
        <v>32</v>
      </c>
      <c r="AW813" s="13" t="s">
        <v>31</v>
      </c>
      <c r="AX813" s="13" t="s">
        <v>76</v>
      </c>
      <c r="AY813" s="165" t="s">
        <v>130</v>
      </c>
    </row>
    <row r="814" spans="2:51" s="14" customFormat="1" ht="12">
      <c r="B814" s="171"/>
      <c r="D814" s="164" t="s">
        <v>139</v>
      </c>
      <c r="E814" s="172" t="s">
        <v>1</v>
      </c>
      <c r="F814" s="173" t="s">
        <v>148</v>
      </c>
      <c r="H814" s="174">
        <v>3</v>
      </c>
      <c r="I814" s="175"/>
      <c r="L814" s="171"/>
      <c r="M814" s="176"/>
      <c r="N814" s="177"/>
      <c r="O814" s="177"/>
      <c r="P814" s="177"/>
      <c r="Q814" s="177"/>
      <c r="R814" s="177"/>
      <c r="S814" s="177"/>
      <c r="T814" s="178"/>
      <c r="AT814" s="172" t="s">
        <v>139</v>
      </c>
      <c r="AU814" s="172" t="s">
        <v>84</v>
      </c>
      <c r="AV814" s="14" t="s">
        <v>84</v>
      </c>
      <c r="AW814" s="14" t="s">
        <v>31</v>
      </c>
      <c r="AX814" s="14" t="s">
        <v>32</v>
      </c>
      <c r="AY814" s="172" t="s">
        <v>130</v>
      </c>
    </row>
    <row r="815" spans="1:65" s="2" customFormat="1" ht="16.5" customHeight="1">
      <c r="A815" s="33"/>
      <c r="B815" s="149"/>
      <c r="C815" s="195" t="s">
        <v>1024</v>
      </c>
      <c r="D815" s="195" t="s">
        <v>268</v>
      </c>
      <c r="E815" s="196" t="s">
        <v>1025</v>
      </c>
      <c r="F815" s="197" t="s">
        <v>1026</v>
      </c>
      <c r="G815" s="198" t="s">
        <v>271</v>
      </c>
      <c r="H815" s="199">
        <v>3.03</v>
      </c>
      <c r="I815" s="200"/>
      <c r="J815" s="201">
        <f>ROUND(I815*H815,2)</f>
        <v>0</v>
      </c>
      <c r="K815" s="197" t="s">
        <v>136</v>
      </c>
      <c r="L815" s="202"/>
      <c r="M815" s="203" t="s">
        <v>1</v>
      </c>
      <c r="N815" s="204" t="s">
        <v>41</v>
      </c>
      <c r="O815" s="59"/>
      <c r="P815" s="159">
        <f>O815*H815</f>
        <v>0</v>
      </c>
      <c r="Q815" s="159">
        <v>0.016</v>
      </c>
      <c r="R815" s="159">
        <f>Q815*H815</f>
        <v>0.048479999999999995</v>
      </c>
      <c r="S815" s="159">
        <v>0</v>
      </c>
      <c r="T815" s="160">
        <f>S815*H815</f>
        <v>0</v>
      </c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R815" s="161" t="s">
        <v>184</v>
      </c>
      <c r="AT815" s="161" t="s">
        <v>268</v>
      </c>
      <c r="AU815" s="161" t="s">
        <v>84</v>
      </c>
      <c r="AY815" s="18" t="s">
        <v>130</v>
      </c>
      <c r="BE815" s="162">
        <f>IF(N815="základní",J815,0)</f>
        <v>0</v>
      </c>
      <c r="BF815" s="162">
        <f>IF(N815="snížená",J815,0)</f>
        <v>0</v>
      </c>
      <c r="BG815" s="162">
        <f>IF(N815="zákl. přenesená",J815,0)</f>
        <v>0</v>
      </c>
      <c r="BH815" s="162">
        <f>IF(N815="sníž. přenesená",J815,0)</f>
        <v>0</v>
      </c>
      <c r="BI815" s="162">
        <f>IF(N815="nulová",J815,0)</f>
        <v>0</v>
      </c>
      <c r="BJ815" s="18" t="s">
        <v>32</v>
      </c>
      <c r="BK815" s="162">
        <f>ROUND(I815*H815,2)</f>
        <v>0</v>
      </c>
      <c r="BL815" s="18" t="s">
        <v>137</v>
      </c>
      <c r="BM815" s="161" t="s">
        <v>1027</v>
      </c>
    </row>
    <row r="816" spans="2:51" s="14" customFormat="1" ht="12">
      <c r="B816" s="171"/>
      <c r="D816" s="164" t="s">
        <v>139</v>
      </c>
      <c r="E816" s="172" t="s">
        <v>1</v>
      </c>
      <c r="F816" s="173" t="s">
        <v>914</v>
      </c>
      <c r="H816" s="174">
        <v>3.03</v>
      </c>
      <c r="I816" s="175"/>
      <c r="L816" s="171"/>
      <c r="M816" s="176"/>
      <c r="N816" s="177"/>
      <c r="O816" s="177"/>
      <c r="P816" s="177"/>
      <c r="Q816" s="177"/>
      <c r="R816" s="177"/>
      <c r="S816" s="177"/>
      <c r="T816" s="178"/>
      <c r="AT816" s="172" t="s">
        <v>139</v>
      </c>
      <c r="AU816" s="172" t="s">
        <v>84</v>
      </c>
      <c r="AV816" s="14" t="s">
        <v>84</v>
      </c>
      <c r="AW816" s="14" t="s">
        <v>31</v>
      </c>
      <c r="AX816" s="14" t="s">
        <v>32</v>
      </c>
      <c r="AY816" s="172" t="s">
        <v>130</v>
      </c>
    </row>
    <row r="817" spans="1:65" s="2" customFormat="1" ht="16.5" customHeight="1">
      <c r="A817" s="33"/>
      <c r="B817" s="149"/>
      <c r="C817" s="150" t="s">
        <v>1028</v>
      </c>
      <c r="D817" s="150" t="s">
        <v>132</v>
      </c>
      <c r="E817" s="151" t="s">
        <v>1029</v>
      </c>
      <c r="F817" s="152" t="s">
        <v>1030</v>
      </c>
      <c r="G817" s="153" t="s">
        <v>271</v>
      </c>
      <c r="H817" s="154">
        <v>2</v>
      </c>
      <c r="I817" s="155"/>
      <c r="J817" s="156">
        <f>ROUND(I817*H817,2)</f>
        <v>0</v>
      </c>
      <c r="K817" s="152" t="s">
        <v>136</v>
      </c>
      <c r="L817" s="34"/>
      <c r="M817" s="157" t="s">
        <v>1</v>
      </c>
      <c r="N817" s="158" t="s">
        <v>41</v>
      </c>
      <c r="O817" s="59"/>
      <c r="P817" s="159">
        <f>O817*H817</f>
        <v>0</v>
      </c>
      <c r="Q817" s="159">
        <v>0.00366</v>
      </c>
      <c r="R817" s="159">
        <f>Q817*H817</f>
        <v>0.00732</v>
      </c>
      <c r="S817" s="159">
        <v>0</v>
      </c>
      <c r="T817" s="160">
        <f>S817*H817</f>
        <v>0</v>
      </c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R817" s="161" t="s">
        <v>137</v>
      </c>
      <c r="AT817" s="161" t="s">
        <v>132</v>
      </c>
      <c r="AU817" s="161" t="s">
        <v>84</v>
      </c>
      <c r="AY817" s="18" t="s">
        <v>130</v>
      </c>
      <c r="BE817" s="162">
        <f>IF(N817="základní",J817,0)</f>
        <v>0</v>
      </c>
      <c r="BF817" s="162">
        <f>IF(N817="snížená",J817,0)</f>
        <v>0</v>
      </c>
      <c r="BG817" s="162">
        <f>IF(N817="zákl. přenesená",J817,0)</f>
        <v>0</v>
      </c>
      <c r="BH817" s="162">
        <f>IF(N817="sníž. přenesená",J817,0)</f>
        <v>0</v>
      </c>
      <c r="BI817" s="162">
        <f>IF(N817="nulová",J817,0)</f>
        <v>0</v>
      </c>
      <c r="BJ817" s="18" t="s">
        <v>32</v>
      </c>
      <c r="BK817" s="162">
        <f>ROUND(I817*H817,2)</f>
        <v>0</v>
      </c>
      <c r="BL817" s="18" t="s">
        <v>137</v>
      </c>
      <c r="BM817" s="161" t="s">
        <v>1031</v>
      </c>
    </row>
    <row r="818" spans="2:51" s="13" customFormat="1" ht="12">
      <c r="B818" s="163"/>
      <c r="D818" s="164" t="s">
        <v>139</v>
      </c>
      <c r="E818" s="165" t="s">
        <v>1</v>
      </c>
      <c r="F818" s="166" t="s">
        <v>603</v>
      </c>
      <c r="H818" s="165" t="s">
        <v>1</v>
      </c>
      <c r="I818" s="167"/>
      <c r="L818" s="163"/>
      <c r="M818" s="168"/>
      <c r="N818" s="169"/>
      <c r="O818" s="169"/>
      <c r="P818" s="169"/>
      <c r="Q818" s="169"/>
      <c r="R818" s="169"/>
      <c r="S818" s="169"/>
      <c r="T818" s="170"/>
      <c r="AT818" s="165" t="s">
        <v>139</v>
      </c>
      <c r="AU818" s="165" t="s">
        <v>84</v>
      </c>
      <c r="AV818" s="13" t="s">
        <v>32</v>
      </c>
      <c r="AW818" s="13" t="s">
        <v>31</v>
      </c>
      <c r="AX818" s="13" t="s">
        <v>76</v>
      </c>
      <c r="AY818" s="165" t="s">
        <v>130</v>
      </c>
    </row>
    <row r="819" spans="2:51" s="14" customFormat="1" ht="12">
      <c r="B819" s="171"/>
      <c r="D819" s="164" t="s">
        <v>139</v>
      </c>
      <c r="E819" s="172" t="s">
        <v>1</v>
      </c>
      <c r="F819" s="173" t="s">
        <v>84</v>
      </c>
      <c r="H819" s="174">
        <v>2</v>
      </c>
      <c r="I819" s="175"/>
      <c r="L819" s="171"/>
      <c r="M819" s="176"/>
      <c r="N819" s="177"/>
      <c r="O819" s="177"/>
      <c r="P819" s="177"/>
      <c r="Q819" s="177"/>
      <c r="R819" s="177"/>
      <c r="S819" s="177"/>
      <c r="T819" s="178"/>
      <c r="AT819" s="172" t="s">
        <v>139</v>
      </c>
      <c r="AU819" s="172" t="s">
        <v>84</v>
      </c>
      <c r="AV819" s="14" t="s">
        <v>84</v>
      </c>
      <c r="AW819" s="14" t="s">
        <v>31</v>
      </c>
      <c r="AX819" s="14" t="s">
        <v>32</v>
      </c>
      <c r="AY819" s="172" t="s">
        <v>130</v>
      </c>
    </row>
    <row r="820" spans="1:65" s="2" customFormat="1" ht="16.5" customHeight="1">
      <c r="A820" s="33"/>
      <c r="B820" s="149"/>
      <c r="C820" s="195" t="s">
        <v>1032</v>
      </c>
      <c r="D820" s="195" t="s">
        <v>268</v>
      </c>
      <c r="E820" s="196" t="s">
        <v>1033</v>
      </c>
      <c r="F820" s="197" t="s">
        <v>1034</v>
      </c>
      <c r="G820" s="198" t="s">
        <v>271</v>
      </c>
      <c r="H820" s="199">
        <v>2.02</v>
      </c>
      <c r="I820" s="200"/>
      <c r="J820" s="201">
        <f>ROUND(I820*H820,2)</f>
        <v>0</v>
      </c>
      <c r="K820" s="197" t="s">
        <v>136</v>
      </c>
      <c r="L820" s="202"/>
      <c r="M820" s="203" t="s">
        <v>1</v>
      </c>
      <c r="N820" s="204" t="s">
        <v>41</v>
      </c>
      <c r="O820" s="59"/>
      <c r="P820" s="159">
        <f>O820*H820</f>
        <v>0</v>
      </c>
      <c r="Q820" s="159">
        <v>0.0276</v>
      </c>
      <c r="R820" s="159">
        <f>Q820*H820</f>
        <v>0.055752</v>
      </c>
      <c r="S820" s="159">
        <v>0</v>
      </c>
      <c r="T820" s="160">
        <f>S820*H820</f>
        <v>0</v>
      </c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R820" s="161" t="s">
        <v>184</v>
      </c>
      <c r="AT820" s="161" t="s">
        <v>268</v>
      </c>
      <c r="AU820" s="161" t="s">
        <v>84</v>
      </c>
      <c r="AY820" s="18" t="s">
        <v>130</v>
      </c>
      <c r="BE820" s="162">
        <f>IF(N820="základní",J820,0)</f>
        <v>0</v>
      </c>
      <c r="BF820" s="162">
        <f>IF(N820="snížená",J820,0)</f>
        <v>0</v>
      </c>
      <c r="BG820" s="162">
        <f>IF(N820="zákl. přenesená",J820,0)</f>
        <v>0</v>
      </c>
      <c r="BH820" s="162">
        <f>IF(N820="sníž. přenesená",J820,0)</f>
        <v>0</v>
      </c>
      <c r="BI820" s="162">
        <f>IF(N820="nulová",J820,0)</f>
        <v>0</v>
      </c>
      <c r="BJ820" s="18" t="s">
        <v>32</v>
      </c>
      <c r="BK820" s="162">
        <f>ROUND(I820*H820,2)</f>
        <v>0</v>
      </c>
      <c r="BL820" s="18" t="s">
        <v>137</v>
      </c>
      <c r="BM820" s="161" t="s">
        <v>1035</v>
      </c>
    </row>
    <row r="821" spans="2:51" s="14" customFormat="1" ht="12">
      <c r="B821" s="171"/>
      <c r="D821" s="164" t="s">
        <v>139</v>
      </c>
      <c r="E821" s="172" t="s">
        <v>1</v>
      </c>
      <c r="F821" s="173" t="s">
        <v>735</v>
      </c>
      <c r="H821" s="174">
        <v>2.02</v>
      </c>
      <c r="I821" s="175"/>
      <c r="L821" s="171"/>
      <c r="M821" s="176"/>
      <c r="N821" s="177"/>
      <c r="O821" s="177"/>
      <c r="P821" s="177"/>
      <c r="Q821" s="177"/>
      <c r="R821" s="177"/>
      <c r="S821" s="177"/>
      <c r="T821" s="178"/>
      <c r="AT821" s="172" t="s">
        <v>139</v>
      </c>
      <c r="AU821" s="172" t="s">
        <v>84</v>
      </c>
      <c r="AV821" s="14" t="s">
        <v>84</v>
      </c>
      <c r="AW821" s="14" t="s">
        <v>31</v>
      </c>
      <c r="AX821" s="14" t="s">
        <v>76</v>
      </c>
      <c r="AY821" s="172" t="s">
        <v>130</v>
      </c>
    </row>
    <row r="822" spans="2:51" s="15" customFormat="1" ht="12">
      <c r="B822" s="179"/>
      <c r="D822" s="164" t="s">
        <v>139</v>
      </c>
      <c r="E822" s="180" t="s">
        <v>1</v>
      </c>
      <c r="F822" s="181" t="s">
        <v>144</v>
      </c>
      <c r="H822" s="182">
        <v>2.02</v>
      </c>
      <c r="I822" s="183"/>
      <c r="L822" s="179"/>
      <c r="M822" s="184"/>
      <c r="N822" s="185"/>
      <c r="O822" s="185"/>
      <c r="P822" s="185"/>
      <c r="Q822" s="185"/>
      <c r="R822" s="185"/>
      <c r="S822" s="185"/>
      <c r="T822" s="186"/>
      <c r="AT822" s="180" t="s">
        <v>139</v>
      </c>
      <c r="AU822" s="180" t="s">
        <v>84</v>
      </c>
      <c r="AV822" s="15" t="s">
        <v>137</v>
      </c>
      <c r="AW822" s="15" t="s">
        <v>31</v>
      </c>
      <c r="AX822" s="15" t="s">
        <v>32</v>
      </c>
      <c r="AY822" s="180" t="s">
        <v>130</v>
      </c>
    </row>
    <row r="823" spans="1:65" s="2" customFormat="1" ht="16.5" customHeight="1">
      <c r="A823" s="33"/>
      <c r="B823" s="149"/>
      <c r="C823" s="150" t="s">
        <v>1036</v>
      </c>
      <c r="D823" s="150" t="s">
        <v>132</v>
      </c>
      <c r="E823" s="151" t="s">
        <v>1037</v>
      </c>
      <c r="F823" s="152" t="s">
        <v>1038</v>
      </c>
      <c r="G823" s="153" t="s">
        <v>271</v>
      </c>
      <c r="H823" s="154">
        <v>2</v>
      </c>
      <c r="I823" s="155"/>
      <c r="J823" s="156">
        <f>ROUND(I823*H823,2)</f>
        <v>0</v>
      </c>
      <c r="K823" s="152" t="s">
        <v>136</v>
      </c>
      <c r="L823" s="34"/>
      <c r="M823" s="157" t="s">
        <v>1</v>
      </c>
      <c r="N823" s="158" t="s">
        <v>41</v>
      </c>
      <c r="O823" s="59"/>
      <c r="P823" s="159">
        <f>O823*H823</f>
        <v>0</v>
      </c>
      <c r="Q823" s="159">
        <v>0</v>
      </c>
      <c r="R823" s="159">
        <f>Q823*H823</f>
        <v>0</v>
      </c>
      <c r="S823" s="159">
        <v>0</v>
      </c>
      <c r="T823" s="160">
        <f>S823*H823</f>
        <v>0</v>
      </c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R823" s="161" t="s">
        <v>137</v>
      </c>
      <c r="AT823" s="161" t="s">
        <v>132</v>
      </c>
      <c r="AU823" s="161" t="s">
        <v>84</v>
      </c>
      <c r="AY823" s="18" t="s">
        <v>130</v>
      </c>
      <c r="BE823" s="162">
        <f>IF(N823="základní",J823,0)</f>
        <v>0</v>
      </c>
      <c r="BF823" s="162">
        <f>IF(N823="snížená",J823,0)</f>
        <v>0</v>
      </c>
      <c r="BG823" s="162">
        <f>IF(N823="zákl. přenesená",J823,0)</f>
        <v>0</v>
      </c>
      <c r="BH823" s="162">
        <f>IF(N823="sníž. přenesená",J823,0)</f>
        <v>0</v>
      </c>
      <c r="BI823" s="162">
        <f>IF(N823="nulová",J823,0)</f>
        <v>0</v>
      </c>
      <c r="BJ823" s="18" t="s">
        <v>32</v>
      </c>
      <c r="BK823" s="162">
        <f>ROUND(I823*H823,2)</f>
        <v>0</v>
      </c>
      <c r="BL823" s="18" t="s">
        <v>137</v>
      </c>
      <c r="BM823" s="161" t="s">
        <v>1039</v>
      </c>
    </row>
    <row r="824" spans="2:51" s="13" customFormat="1" ht="12">
      <c r="B824" s="163"/>
      <c r="D824" s="164" t="s">
        <v>139</v>
      </c>
      <c r="E824" s="165" t="s">
        <v>1</v>
      </c>
      <c r="F824" s="166" t="s">
        <v>603</v>
      </c>
      <c r="H824" s="165" t="s">
        <v>1</v>
      </c>
      <c r="I824" s="167"/>
      <c r="L824" s="163"/>
      <c r="M824" s="168"/>
      <c r="N824" s="169"/>
      <c r="O824" s="169"/>
      <c r="P824" s="169"/>
      <c r="Q824" s="169"/>
      <c r="R824" s="169"/>
      <c r="S824" s="169"/>
      <c r="T824" s="170"/>
      <c r="AT824" s="165" t="s">
        <v>139</v>
      </c>
      <c r="AU824" s="165" t="s">
        <v>84</v>
      </c>
      <c r="AV824" s="13" t="s">
        <v>32</v>
      </c>
      <c r="AW824" s="13" t="s">
        <v>31</v>
      </c>
      <c r="AX824" s="13" t="s">
        <v>76</v>
      </c>
      <c r="AY824" s="165" t="s">
        <v>130</v>
      </c>
    </row>
    <row r="825" spans="2:51" s="14" customFormat="1" ht="12">
      <c r="B825" s="171"/>
      <c r="D825" s="164" t="s">
        <v>139</v>
      </c>
      <c r="E825" s="172" t="s">
        <v>1</v>
      </c>
      <c r="F825" s="173" t="s">
        <v>84</v>
      </c>
      <c r="H825" s="174">
        <v>2</v>
      </c>
      <c r="I825" s="175"/>
      <c r="L825" s="171"/>
      <c r="M825" s="176"/>
      <c r="N825" s="177"/>
      <c r="O825" s="177"/>
      <c r="P825" s="177"/>
      <c r="Q825" s="177"/>
      <c r="R825" s="177"/>
      <c r="S825" s="177"/>
      <c r="T825" s="178"/>
      <c r="AT825" s="172" t="s">
        <v>139</v>
      </c>
      <c r="AU825" s="172" t="s">
        <v>84</v>
      </c>
      <c r="AV825" s="14" t="s">
        <v>84</v>
      </c>
      <c r="AW825" s="14" t="s">
        <v>31</v>
      </c>
      <c r="AX825" s="14" t="s">
        <v>32</v>
      </c>
      <c r="AY825" s="172" t="s">
        <v>130</v>
      </c>
    </row>
    <row r="826" spans="1:65" s="2" customFormat="1" ht="16.5" customHeight="1">
      <c r="A826" s="33"/>
      <c r="B826" s="149"/>
      <c r="C826" s="195" t="s">
        <v>1040</v>
      </c>
      <c r="D826" s="195" t="s">
        <v>268</v>
      </c>
      <c r="E826" s="196" t="s">
        <v>1041</v>
      </c>
      <c r="F826" s="197" t="s">
        <v>1042</v>
      </c>
      <c r="G826" s="198" t="s">
        <v>271</v>
      </c>
      <c r="H826" s="199">
        <v>2.02</v>
      </c>
      <c r="I826" s="200"/>
      <c r="J826" s="201">
        <f>ROUND(I826*H826,2)</f>
        <v>0</v>
      </c>
      <c r="K826" s="197" t="s">
        <v>136</v>
      </c>
      <c r="L826" s="202"/>
      <c r="M826" s="203" t="s">
        <v>1</v>
      </c>
      <c r="N826" s="204" t="s">
        <v>41</v>
      </c>
      <c r="O826" s="59"/>
      <c r="P826" s="159">
        <f>O826*H826</f>
        <v>0</v>
      </c>
      <c r="Q826" s="159">
        <v>0.0244</v>
      </c>
      <c r="R826" s="159">
        <f>Q826*H826</f>
        <v>0.049288000000000005</v>
      </c>
      <c r="S826" s="159">
        <v>0</v>
      </c>
      <c r="T826" s="160">
        <f>S826*H826</f>
        <v>0</v>
      </c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R826" s="161" t="s">
        <v>184</v>
      </c>
      <c r="AT826" s="161" t="s">
        <v>268</v>
      </c>
      <c r="AU826" s="161" t="s">
        <v>84</v>
      </c>
      <c r="AY826" s="18" t="s">
        <v>130</v>
      </c>
      <c r="BE826" s="162">
        <f>IF(N826="základní",J826,0)</f>
        <v>0</v>
      </c>
      <c r="BF826" s="162">
        <f>IF(N826="snížená",J826,0)</f>
        <v>0</v>
      </c>
      <c r="BG826" s="162">
        <f>IF(N826="zákl. přenesená",J826,0)</f>
        <v>0</v>
      </c>
      <c r="BH826" s="162">
        <f>IF(N826="sníž. přenesená",J826,0)</f>
        <v>0</v>
      </c>
      <c r="BI826" s="162">
        <f>IF(N826="nulová",J826,0)</f>
        <v>0</v>
      </c>
      <c r="BJ826" s="18" t="s">
        <v>32</v>
      </c>
      <c r="BK826" s="162">
        <f>ROUND(I826*H826,2)</f>
        <v>0</v>
      </c>
      <c r="BL826" s="18" t="s">
        <v>137</v>
      </c>
      <c r="BM826" s="161" t="s">
        <v>1043</v>
      </c>
    </row>
    <row r="827" spans="2:51" s="14" customFormat="1" ht="12">
      <c r="B827" s="171"/>
      <c r="D827" s="164" t="s">
        <v>139</v>
      </c>
      <c r="E827" s="172" t="s">
        <v>1</v>
      </c>
      <c r="F827" s="173" t="s">
        <v>735</v>
      </c>
      <c r="H827" s="174">
        <v>2.02</v>
      </c>
      <c r="I827" s="175"/>
      <c r="L827" s="171"/>
      <c r="M827" s="176"/>
      <c r="N827" s="177"/>
      <c r="O827" s="177"/>
      <c r="P827" s="177"/>
      <c r="Q827" s="177"/>
      <c r="R827" s="177"/>
      <c r="S827" s="177"/>
      <c r="T827" s="178"/>
      <c r="AT827" s="172" t="s">
        <v>139</v>
      </c>
      <c r="AU827" s="172" t="s">
        <v>84</v>
      </c>
      <c r="AV827" s="14" t="s">
        <v>84</v>
      </c>
      <c r="AW827" s="14" t="s">
        <v>31</v>
      </c>
      <c r="AX827" s="14" t="s">
        <v>76</v>
      </c>
      <c r="AY827" s="172" t="s">
        <v>130</v>
      </c>
    </row>
    <row r="828" spans="2:51" s="15" customFormat="1" ht="12">
      <c r="B828" s="179"/>
      <c r="D828" s="164" t="s">
        <v>139</v>
      </c>
      <c r="E828" s="180" t="s">
        <v>1</v>
      </c>
      <c r="F828" s="181" t="s">
        <v>144</v>
      </c>
      <c r="H828" s="182">
        <v>2.02</v>
      </c>
      <c r="I828" s="183"/>
      <c r="L828" s="179"/>
      <c r="M828" s="184"/>
      <c r="N828" s="185"/>
      <c r="O828" s="185"/>
      <c r="P828" s="185"/>
      <c r="Q828" s="185"/>
      <c r="R828" s="185"/>
      <c r="S828" s="185"/>
      <c r="T828" s="186"/>
      <c r="AT828" s="180" t="s">
        <v>139</v>
      </c>
      <c r="AU828" s="180" t="s">
        <v>84</v>
      </c>
      <c r="AV828" s="15" t="s">
        <v>137</v>
      </c>
      <c r="AW828" s="15" t="s">
        <v>31</v>
      </c>
      <c r="AX828" s="15" t="s">
        <v>32</v>
      </c>
      <c r="AY828" s="180" t="s">
        <v>130</v>
      </c>
    </row>
    <row r="829" spans="1:65" s="2" customFormat="1" ht="16.5" customHeight="1">
      <c r="A829" s="33"/>
      <c r="B829" s="149"/>
      <c r="C829" s="150" t="s">
        <v>1044</v>
      </c>
      <c r="D829" s="150" t="s">
        <v>132</v>
      </c>
      <c r="E829" s="151" t="s">
        <v>1045</v>
      </c>
      <c r="F829" s="152" t="s">
        <v>1046</v>
      </c>
      <c r="G829" s="153" t="s">
        <v>271</v>
      </c>
      <c r="H829" s="154">
        <v>2</v>
      </c>
      <c r="I829" s="155"/>
      <c r="J829" s="156">
        <f>ROUND(I829*H829,2)</f>
        <v>0</v>
      </c>
      <c r="K829" s="152" t="s">
        <v>136</v>
      </c>
      <c r="L829" s="34"/>
      <c r="M829" s="157" t="s">
        <v>1</v>
      </c>
      <c r="N829" s="158" t="s">
        <v>41</v>
      </c>
      <c r="O829" s="59"/>
      <c r="P829" s="159">
        <f>O829*H829</f>
        <v>0</v>
      </c>
      <c r="Q829" s="159">
        <v>0.00287</v>
      </c>
      <c r="R829" s="159">
        <f>Q829*H829</f>
        <v>0.00574</v>
      </c>
      <c r="S829" s="159">
        <v>0</v>
      </c>
      <c r="T829" s="160">
        <f>S829*H829</f>
        <v>0</v>
      </c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R829" s="161" t="s">
        <v>137</v>
      </c>
      <c r="AT829" s="161" t="s">
        <v>132</v>
      </c>
      <c r="AU829" s="161" t="s">
        <v>84</v>
      </c>
      <c r="AY829" s="18" t="s">
        <v>130</v>
      </c>
      <c r="BE829" s="162">
        <f>IF(N829="základní",J829,0)</f>
        <v>0</v>
      </c>
      <c r="BF829" s="162">
        <f>IF(N829="snížená",J829,0)</f>
        <v>0</v>
      </c>
      <c r="BG829" s="162">
        <f>IF(N829="zákl. přenesená",J829,0)</f>
        <v>0</v>
      </c>
      <c r="BH829" s="162">
        <f>IF(N829="sníž. přenesená",J829,0)</f>
        <v>0</v>
      </c>
      <c r="BI829" s="162">
        <f>IF(N829="nulová",J829,0)</f>
        <v>0</v>
      </c>
      <c r="BJ829" s="18" t="s">
        <v>32</v>
      </c>
      <c r="BK829" s="162">
        <f>ROUND(I829*H829,2)</f>
        <v>0</v>
      </c>
      <c r="BL829" s="18" t="s">
        <v>137</v>
      </c>
      <c r="BM829" s="161" t="s">
        <v>1047</v>
      </c>
    </row>
    <row r="830" spans="2:51" s="13" customFormat="1" ht="12">
      <c r="B830" s="163"/>
      <c r="D830" s="164" t="s">
        <v>139</v>
      </c>
      <c r="E830" s="165" t="s">
        <v>1</v>
      </c>
      <c r="F830" s="166" t="s">
        <v>603</v>
      </c>
      <c r="H830" s="165" t="s">
        <v>1</v>
      </c>
      <c r="I830" s="167"/>
      <c r="L830" s="163"/>
      <c r="M830" s="168"/>
      <c r="N830" s="169"/>
      <c r="O830" s="169"/>
      <c r="P830" s="169"/>
      <c r="Q830" s="169"/>
      <c r="R830" s="169"/>
      <c r="S830" s="169"/>
      <c r="T830" s="170"/>
      <c r="AT830" s="165" t="s">
        <v>139</v>
      </c>
      <c r="AU830" s="165" t="s">
        <v>84</v>
      </c>
      <c r="AV830" s="13" t="s">
        <v>32</v>
      </c>
      <c r="AW830" s="13" t="s">
        <v>31</v>
      </c>
      <c r="AX830" s="13" t="s">
        <v>76</v>
      </c>
      <c r="AY830" s="165" t="s">
        <v>130</v>
      </c>
    </row>
    <row r="831" spans="2:51" s="14" customFormat="1" ht="12">
      <c r="B831" s="171"/>
      <c r="D831" s="164" t="s">
        <v>139</v>
      </c>
      <c r="E831" s="172" t="s">
        <v>1</v>
      </c>
      <c r="F831" s="173" t="s">
        <v>1048</v>
      </c>
      <c r="H831" s="174">
        <v>2</v>
      </c>
      <c r="I831" s="175"/>
      <c r="L831" s="171"/>
      <c r="M831" s="176"/>
      <c r="N831" s="177"/>
      <c r="O831" s="177"/>
      <c r="P831" s="177"/>
      <c r="Q831" s="177"/>
      <c r="R831" s="177"/>
      <c r="S831" s="177"/>
      <c r="T831" s="178"/>
      <c r="AT831" s="172" t="s">
        <v>139</v>
      </c>
      <c r="AU831" s="172" t="s">
        <v>84</v>
      </c>
      <c r="AV831" s="14" t="s">
        <v>84</v>
      </c>
      <c r="AW831" s="14" t="s">
        <v>31</v>
      </c>
      <c r="AX831" s="14" t="s">
        <v>32</v>
      </c>
      <c r="AY831" s="172" t="s">
        <v>130</v>
      </c>
    </row>
    <row r="832" spans="1:65" s="2" customFormat="1" ht="16.5" customHeight="1">
      <c r="A832" s="33"/>
      <c r="B832" s="149"/>
      <c r="C832" s="195" t="s">
        <v>882</v>
      </c>
      <c r="D832" s="195" t="s">
        <v>268</v>
      </c>
      <c r="E832" s="196" t="s">
        <v>1049</v>
      </c>
      <c r="F832" s="197" t="s">
        <v>1050</v>
      </c>
      <c r="G832" s="198" t="s">
        <v>271</v>
      </c>
      <c r="H832" s="199">
        <v>1.01</v>
      </c>
      <c r="I832" s="200"/>
      <c r="J832" s="201">
        <f>ROUND(I832*H832,2)</f>
        <v>0</v>
      </c>
      <c r="K832" s="197" t="s">
        <v>136</v>
      </c>
      <c r="L832" s="202"/>
      <c r="M832" s="203" t="s">
        <v>1</v>
      </c>
      <c r="N832" s="204" t="s">
        <v>41</v>
      </c>
      <c r="O832" s="59"/>
      <c r="P832" s="159">
        <f>O832*H832</f>
        <v>0</v>
      </c>
      <c r="Q832" s="159">
        <v>0.0186</v>
      </c>
      <c r="R832" s="159">
        <f>Q832*H832</f>
        <v>0.018785999999999997</v>
      </c>
      <c r="S832" s="159">
        <v>0</v>
      </c>
      <c r="T832" s="160">
        <f>S832*H832</f>
        <v>0</v>
      </c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R832" s="161" t="s">
        <v>184</v>
      </c>
      <c r="AT832" s="161" t="s">
        <v>268</v>
      </c>
      <c r="AU832" s="161" t="s">
        <v>84</v>
      </c>
      <c r="AY832" s="18" t="s">
        <v>130</v>
      </c>
      <c r="BE832" s="162">
        <f>IF(N832="základní",J832,0)</f>
        <v>0</v>
      </c>
      <c r="BF832" s="162">
        <f>IF(N832="snížená",J832,0)</f>
        <v>0</v>
      </c>
      <c r="BG832" s="162">
        <f>IF(N832="zákl. přenesená",J832,0)</f>
        <v>0</v>
      </c>
      <c r="BH832" s="162">
        <f>IF(N832="sníž. přenesená",J832,0)</f>
        <v>0</v>
      </c>
      <c r="BI832" s="162">
        <f>IF(N832="nulová",J832,0)</f>
        <v>0</v>
      </c>
      <c r="BJ832" s="18" t="s">
        <v>32</v>
      </c>
      <c r="BK832" s="162">
        <f>ROUND(I832*H832,2)</f>
        <v>0</v>
      </c>
      <c r="BL832" s="18" t="s">
        <v>137</v>
      </c>
      <c r="BM832" s="161" t="s">
        <v>1051</v>
      </c>
    </row>
    <row r="833" spans="2:51" s="14" customFormat="1" ht="12">
      <c r="B833" s="171"/>
      <c r="D833" s="164" t="s">
        <v>139</v>
      </c>
      <c r="E833" s="172" t="s">
        <v>1</v>
      </c>
      <c r="F833" s="173" t="s">
        <v>716</v>
      </c>
      <c r="H833" s="174">
        <v>1.01</v>
      </c>
      <c r="I833" s="175"/>
      <c r="L833" s="171"/>
      <c r="M833" s="176"/>
      <c r="N833" s="177"/>
      <c r="O833" s="177"/>
      <c r="P833" s="177"/>
      <c r="Q833" s="177"/>
      <c r="R833" s="177"/>
      <c r="S833" s="177"/>
      <c r="T833" s="178"/>
      <c r="AT833" s="172" t="s">
        <v>139</v>
      </c>
      <c r="AU833" s="172" t="s">
        <v>84</v>
      </c>
      <c r="AV833" s="14" t="s">
        <v>84</v>
      </c>
      <c r="AW833" s="14" t="s">
        <v>31</v>
      </c>
      <c r="AX833" s="14" t="s">
        <v>76</v>
      </c>
      <c r="AY833" s="172" t="s">
        <v>130</v>
      </c>
    </row>
    <row r="834" spans="2:51" s="15" customFormat="1" ht="12">
      <c r="B834" s="179"/>
      <c r="D834" s="164" t="s">
        <v>139</v>
      </c>
      <c r="E834" s="180" t="s">
        <v>1</v>
      </c>
      <c r="F834" s="181" t="s">
        <v>144</v>
      </c>
      <c r="H834" s="182">
        <v>1.01</v>
      </c>
      <c r="I834" s="183"/>
      <c r="L834" s="179"/>
      <c r="M834" s="184"/>
      <c r="N834" s="185"/>
      <c r="O834" s="185"/>
      <c r="P834" s="185"/>
      <c r="Q834" s="185"/>
      <c r="R834" s="185"/>
      <c r="S834" s="185"/>
      <c r="T834" s="186"/>
      <c r="AT834" s="180" t="s">
        <v>139</v>
      </c>
      <c r="AU834" s="180" t="s">
        <v>84</v>
      </c>
      <c r="AV834" s="15" t="s">
        <v>137</v>
      </c>
      <c r="AW834" s="15" t="s">
        <v>31</v>
      </c>
      <c r="AX834" s="15" t="s">
        <v>32</v>
      </c>
      <c r="AY834" s="180" t="s">
        <v>130</v>
      </c>
    </row>
    <row r="835" spans="1:65" s="2" customFormat="1" ht="16.5" customHeight="1">
      <c r="A835" s="33"/>
      <c r="B835" s="149"/>
      <c r="C835" s="195" t="s">
        <v>1052</v>
      </c>
      <c r="D835" s="195" t="s">
        <v>268</v>
      </c>
      <c r="E835" s="196" t="s">
        <v>1053</v>
      </c>
      <c r="F835" s="197" t="s">
        <v>1054</v>
      </c>
      <c r="G835" s="198" t="s">
        <v>271</v>
      </c>
      <c r="H835" s="199">
        <v>1.01</v>
      </c>
      <c r="I835" s="200"/>
      <c r="J835" s="201">
        <f>ROUND(I835*H835,2)</f>
        <v>0</v>
      </c>
      <c r="K835" s="197" t="s">
        <v>136</v>
      </c>
      <c r="L835" s="202"/>
      <c r="M835" s="203" t="s">
        <v>1</v>
      </c>
      <c r="N835" s="204" t="s">
        <v>41</v>
      </c>
      <c r="O835" s="59"/>
      <c r="P835" s="159">
        <f>O835*H835</f>
        <v>0</v>
      </c>
      <c r="Q835" s="159">
        <v>0.023</v>
      </c>
      <c r="R835" s="159">
        <f>Q835*H835</f>
        <v>0.02323</v>
      </c>
      <c r="S835" s="159">
        <v>0</v>
      </c>
      <c r="T835" s="160">
        <f>S835*H835</f>
        <v>0</v>
      </c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R835" s="161" t="s">
        <v>184</v>
      </c>
      <c r="AT835" s="161" t="s">
        <v>268</v>
      </c>
      <c r="AU835" s="161" t="s">
        <v>84</v>
      </c>
      <c r="AY835" s="18" t="s">
        <v>130</v>
      </c>
      <c r="BE835" s="162">
        <f>IF(N835="základní",J835,0)</f>
        <v>0</v>
      </c>
      <c r="BF835" s="162">
        <f>IF(N835="snížená",J835,0)</f>
        <v>0</v>
      </c>
      <c r="BG835" s="162">
        <f>IF(N835="zákl. přenesená",J835,0)</f>
        <v>0</v>
      </c>
      <c r="BH835" s="162">
        <f>IF(N835="sníž. přenesená",J835,0)</f>
        <v>0</v>
      </c>
      <c r="BI835" s="162">
        <f>IF(N835="nulová",J835,0)</f>
        <v>0</v>
      </c>
      <c r="BJ835" s="18" t="s">
        <v>32</v>
      </c>
      <c r="BK835" s="162">
        <f>ROUND(I835*H835,2)</f>
        <v>0</v>
      </c>
      <c r="BL835" s="18" t="s">
        <v>137</v>
      </c>
      <c r="BM835" s="161" t="s">
        <v>1055</v>
      </c>
    </row>
    <row r="836" spans="2:51" s="14" customFormat="1" ht="12">
      <c r="B836" s="171"/>
      <c r="D836" s="164" t="s">
        <v>139</v>
      </c>
      <c r="E836" s="172" t="s">
        <v>1</v>
      </c>
      <c r="F836" s="173" t="s">
        <v>716</v>
      </c>
      <c r="H836" s="174">
        <v>1.01</v>
      </c>
      <c r="I836" s="175"/>
      <c r="L836" s="171"/>
      <c r="M836" s="176"/>
      <c r="N836" s="177"/>
      <c r="O836" s="177"/>
      <c r="P836" s="177"/>
      <c r="Q836" s="177"/>
      <c r="R836" s="177"/>
      <c r="S836" s="177"/>
      <c r="T836" s="178"/>
      <c r="AT836" s="172" t="s">
        <v>139</v>
      </c>
      <c r="AU836" s="172" t="s">
        <v>84</v>
      </c>
      <c r="AV836" s="14" t="s">
        <v>84</v>
      </c>
      <c r="AW836" s="14" t="s">
        <v>31</v>
      </c>
      <c r="AX836" s="14" t="s">
        <v>76</v>
      </c>
      <c r="AY836" s="172" t="s">
        <v>130</v>
      </c>
    </row>
    <row r="837" spans="2:51" s="15" customFormat="1" ht="12">
      <c r="B837" s="179"/>
      <c r="D837" s="164" t="s">
        <v>139</v>
      </c>
      <c r="E837" s="180" t="s">
        <v>1</v>
      </c>
      <c r="F837" s="181" t="s">
        <v>144</v>
      </c>
      <c r="H837" s="182">
        <v>1.01</v>
      </c>
      <c r="I837" s="183"/>
      <c r="L837" s="179"/>
      <c r="M837" s="184"/>
      <c r="N837" s="185"/>
      <c r="O837" s="185"/>
      <c r="P837" s="185"/>
      <c r="Q837" s="185"/>
      <c r="R837" s="185"/>
      <c r="S837" s="185"/>
      <c r="T837" s="186"/>
      <c r="AT837" s="180" t="s">
        <v>139</v>
      </c>
      <c r="AU837" s="180" t="s">
        <v>84</v>
      </c>
      <c r="AV837" s="15" t="s">
        <v>137</v>
      </c>
      <c r="AW837" s="15" t="s">
        <v>31</v>
      </c>
      <c r="AX837" s="15" t="s">
        <v>32</v>
      </c>
      <c r="AY837" s="180" t="s">
        <v>130</v>
      </c>
    </row>
    <row r="838" spans="1:65" s="2" customFormat="1" ht="16.5" customHeight="1">
      <c r="A838" s="33"/>
      <c r="B838" s="149"/>
      <c r="C838" s="150" t="s">
        <v>1056</v>
      </c>
      <c r="D838" s="150" t="s">
        <v>132</v>
      </c>
      <c r="E838" s="151" t="s">
        <v>1057</v>
      </c>
      <c r="F838" s="152" t="s">
        <v>1058</v>
      </c>
      <c r="G838" s="153" t="s">
        <v>271</v>
      </c>
      <c r="H838" s="154">
        <v>1</v>
      </c>
      <c r="I838" s="155"/>
      <c r="J838" s="156">
        <f>ROUND(I838*H838,2)</f>
        <v>0</v>
      </c>
      <c r="K838" s="152" t="s">
        <v>136</v>
      </c>
      <c r="L838" s="34"/>
      <c r="M838" s="157" t="s">
        <v>1</v>
      </c>
      <c r="N838" s="158" t="s">
        <v>41</v>
      </c>
      <c r="O838" s="59"/>
      <c r="P838" s="159">
        <f>O838*H838</f>
        <v>0</v>
      </c>
      <c r="Q838" s="159">
        <v>0</v>
      </c>
      <c r="R838" s="159">
        <f>Q838*H838</f>
        <v>0</v>
      </c>
      <c r="S838" s="159">
        <v>0</v>
      </c>
      <c r="T838" s="160">
        <f>S838*H838</f>
        <v>0</v>
      </c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R838" s="161" t="s">
        <v>137</v>
      </c>
      <c r="AT838" s="161" t="s">
        <v>132</v>
      </c>
      <c r="AU838" s="161" t="s">
        <v>84</v>
      </c>
      <c r="AY838" s="18" t="s">
        <v>130</v>
      </c>
      <c r="BE838" s="162">
        <f>IF(N838="základní",J838,0)</f>
        <v>0</v>
      </c>
      <c r="BF838" s="162">
        <f>IF(N838="snížená",J838,0)</f>
        <v>0</v>
      </c>
      <c r="BG838" s="162">
        <f>IF(N838="zákl. přenesená",J838,0)</f>
        <v>0</v>
      </c>
      <c r="BH838" s="162">
        <f>IF(N838="sníž. přenesená",J838,0)</f>
        <v>0</v>
      </c>
      <c r="BI838" s="162">
        <f>IF(N838="nulová",J838,0)</f>
        <v>0</v>
      </c>
      <c r="BJ838" s="18" t="s">
        <v>32</v>
      </c>
      <c r="BK838" s="162">
        <f>ROUND(I838*H838,2)</f>
        <v>0</v>
      </c>
      <c r="BL838" s="18" t="s">
        <v>137</v>
      </c>
      <c r="BM838" s="161" t="s">
        <v>1059</v>
      </c>
    </row>
    <row r="839" spans="2:51" s="13" customFormat="1" ht="12">
      <c r="B839" s="163"/>
      <c r="D839" s="164" t="s">
        <v>139</v>
      </c>
      <c r="E839" s="165" t="s">
        <v>1</v>
      </c>
      <c r="F839" s="166" t="s">
        <v>603</v>
      </c>
      <c r="H839" s="165" t="s">
        <v>1</v>
      </c>
      <c r="I839" s="167"/>
      <c r="L839" s="163"/>
      <c r="M839" s="168"/>
      <c r="N839" s="169"/>
      <c r="O839" s="169"/>
      <c r="P839" s="169"/>
      <c r="Q839" s="169"/>
      <c r="R839" s="169"/>
      <c r="S839" s="169"/>
      <c r="T839" s="170"/>
      <c r="AT839" s="165" t="s">
        <v>139</v>
      </c>
      <c r="AU839" s="165" t="s">
        <v>84</v>
      </c>
      <c r="AV839" s="13" t="s">
        <v>32</v>
      </c>
      <c r="AW839" s="13" t="s">
        <v>31</v>
      </c>
      <c r="AX839" s="13" t="s">
        <v>76</v>
      </c>
      <c r="AY839" s="165" t="s">
        <v>130</v>
      </c>
    </row>
    <row r="840" spans="2:51" s="14" customFormat="1" ht="12">
      <c r="B840" s="171"/>
      <c r="D840" s="164" t="s">
        <v>139</v>
      </c>
      <c r="E840" s="172" t="s">
        <v>1</v>
      </c>
      <c r="F840" s="173" t="s">
        <v>32</v>
      </c>
      <c r="H840" s="174">
        <v>1</v>
      </c>
      <c r="I840" s="175"/>
      <c r="L840" s="171"/>
      <c r="M840" s="176"/>
      <c r="N840" s="177"/>
      <c r="O840" s="177"/>
      <c r="P840" s="177"/>
      <c r="Q840" s="177"/>
      <c r="R840" s="177"/>
      <c r="S840" s="177"/>
      <c r="T840" s="178"/>
      <c r="AT840" s="172" t="s">
        <v>139</v>
      </c>
      <c r="AU840" s="172" t="s">
        <v>84</v>
      </c>
      <c r="AV840" s="14" t="s">
        <v>84</v>
      </c>
      <c r="AW840" s="14" t="s">
        <v>31</v>
      </c>
      <c r="AX840" s="14" t="s">
        <v>32</v>
      </c>
      <c r="AY840" s="172" t="s">
        <v>130</v>
      </c>
    </row>
    <row r="841" spans="1:65" s="2" customFormat="1" ht="21.75" customHeight="1">
      <c r="A841" s="33"/>
      <c r="B841" s="149"/>
      <c r="C841" s="195" t="s">
        <v>1060</v>
      </c>
      <c r="D841" s="195" t="s">
        <v>268</v>
      </c>
      <c r="E841" s="196" t="s">
        <v>1061</v>
      </c>
      <c r="F841" s="197" t="s">
        <v>1062</v>
      </c>
      <c r="G841" s="198" t="s">
        <v>271</v>
      </c>
      <c r="H841" s="199">
        <v>1.01</v>
      </c>
      <c r="I841" s="200"/>
      <c r="J841" s="201">
        <f>ROUND(I841*H841,2)</f>
        <v>0</v>
      </c>
      <c r="K841" s="197" t="s">
        <v>136</v>
      </c>
      <c r="L841" s="202"/>
      <c r="M841" s="203" t="s">
        <v>1</v>
      </c>
      <c r="N841" s="204" t="s">
        <v>41</v>
      </c>
      <c r="O841" s="59"/>
      <c r="P841" s="159">
        <f>O841*H841</f>
        <v>0</v>
      </c>
      <c r="Q841" s="159">
        <v>0.032</v>
      </c>
      <c r="R841" s="159">
        <f>Q841*H841</f>
        <v>0.03232</v>
      </c>
      <c r="S841" s="159">
        <v>0</v>
      </c>
      <c r="T841" s="160">
        <f>S841*H841</f>
        <v>0</v>
      </c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R841" s="161" t="s">
        <v>184</v>
      </c>
      <c r="AT841" s="161" t="s">
        <v>268</v>
      </c>
      <c r="AU841" s="161" t="s">
        <v>84</v>
      </c>
      <c r="AY841" s="18" t="s">
        <v>130</v>
      </c>
      <c r="BE841" s="162">
        <f>IF(N841="základní",J841,0)</f>
        <v>0</v>
      </c>
      <c r="BF841" s="162">
        <f>IF(N841="snížená",J841,0)</f>
        <v>0</v>
      </c>
      <c r="BG841" s="162">
        <f>IF(N841="zákl. přenesená",J841,0)</f>
        <v>0</v>
      </c>
      <c r="BH841" s="162">
        <f>IF(N841="sníž. přenesená",J841,0)</f>
        <v>0</v>
      </c>
      <c r="BI841" s="162">
        <f>IF(N841="nulová",J841,0)</f>
        <v>0</v>
      </c>
      <c r="BJ841" s="18" t="s">
        <v>32</v>
      </c>
      <c r="BK841" s="162">
        <f>ROUND(I841*H841,2)</f>
        <v>0</v>
      </c>
      <c r="BL841" s="18" t="s">
        <v>137</v>
      </c>
      <c r="BM841" s="161" t="s">
        <v>1063</v>
      </c>
    </row>
    <row r="842" spans="2:51" s="14" customFormat="1" ht="12">
      <c r="B842" s="171"/>
      <c r="D842" s="164" t="s">
        <v>139</v>
      </c>
      <c r="E842" s="172" t="s">
        <v>1</v>
      </c>
      <c r="F842" s="173" t="s">
        <v>716</v>
      </c>
      <c r="H842" s="174">
        <v>1.01</v>
      </c>
      <c r="I842" s="175"/>
      <c r="L842" s="171"/>
      <c r="M842" s="176"/>
      <c r="N842" s="177"/>
      <c r="O842" s="177"/>
      <c r="P842" s="177"/>
      <c r="Q842" s="177"/>
      <c r="R842" s="177"/>
      <c r="S842" s="177"/>
      <c r="T842" s="178"/>
      <c r="AT842" s="172" t="s">
        <v>139</v>
      </c>
      <c r="AU842" s="172" t="s">
        <v>84</v>
      </c>
      <c r="AV842" s="14" t="s">
        <v>84</v>
      </c>
      <c r="AW842" s="14" t="s">
        <v>31</v>
      </c>
      <c r="AX842" s="14" t="s">
        <v>76</v>
      </c>
      <c r="AY842" s="172" t="s">
        <v>130</v>
      </c>
    </row>
    <row r="843" spans="2:51" s="15" customFormat="1" ht="12">
      <c r="B843" s="179"/>
      <c r="D843" s="164" t="s">
        <v>139</v>
      </c>
      <c r="E843" s="180" t="s">
        <v>1</v>
      </c>
      <c r="F843" s="181" t="s">
        <v>144</v>
      </c>
      <c r="H843" s="182">
        <v>1.01</v>
      </c>
      <c r="I843" s="183"/>
      <c r="L843" s="179"/>
      <c r="M843" s="184"/>
      <c r="N843" s="185"/>
      <c r="O843" s="185"/>
      <c r="P843" s="185"/>
      <c r="Q843" s="185"/>
      <c r="R843" s="185"/>
      <c r="S843" s="185"/>
      <c r="T843" s="186"/>
      <c r="AT843" s="180" t="s">
        <v>139</v>
      </c>
      <c r="AU843" s="180" t="s">
        <v>84</v>
      </c>
      <c r="AV843" s="15" t="s">
        <v>137</v>
      </c>
      <c r="AW843" s="15" t="s">
        <v>31</v>
      </c>
      <c r="AX843" s="15" t="s">
        <v>32</v>
      </c>
      <c r="AY843" s="180" t="s">
        <v>130</v>
      </c>
    </row>
    <row r="844" spans="1:65" s="2" customFormat="1" ht="16.5" customHeight="1">
      <c r="A844" s="33"/>
      <c r="B844" s="149"/>
      <c r="C844" s="150" t="s">
        <v>1064</v>
      </c>
      <c r="D844" s="150" t="s">
        <v>132</v>
      </c>
      <c r="E844" s="151" t="s">
        <v>1065</v>
      </c>
      <c r="F844" s="152" t="s">
        <v>1066</v>
      </c>
      <c r="G844" s="153" t="s">
        <v>271</v>
      </c>
      <c r="H844" s="154">
        <v>1</v>
      </c>
      <c r="I844" s="155"/>
      <c r="J844" s="156">
        <f>ROUND(I844*H844,2)</f>
        <v>0</v>
      </c>
      <c r="K844" s="152" t="s">
        <v>136</v>
      </c>
      <c r="L844" s="34"/>
      <c r="M844" s="157" t="s">
        <v>1</v>
      </c>
      <c r="N844" s="158" t="s">
        <v>41</v>
      </c>
      <c r="O844" s="59"/>
      <c r="P844" s="159">
        <f>O844*H844</f>
        <v>0</v>
      </c>
      <c r="Q844" s="159">
        <v>0.00429</v>
      </c>
      <c r="R844" s="159">
        <f>Q844*H844</f>
        <v>0.00429</v>
      </c>
      <c r="S844" s="159">
        <v>0</v>
      </c>
      <c r="T844" s="160">
        <f>S844*H844</f>
        <v>0</v>
      </c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R844" s="161" t="s">
        <v>137</v>
      </c>
      <c r="AT844" s="161" t="s">
        <v>132</v>
      </c>
      <c r="AU844" s="161" t="s">
        <v>84</v>
      </c>
      <c r="AY844" s="18" t="s">
        <v>130</v>
      </c>
      <c r="BE844" s="162">
        <f>IF(N844="základní",J844,0)</f>
        <v>0</v>
      </c>
      <c r="BF844" s="162">
        <f>IF(N844="snížená",J844,0)</f>
        <v>0</v>
      </c>
      <c r="BG844" s="162">
        <f>IF(N844="zákl. přenesená",J844,0)</f>
        <v>0</v>
      </c>
      <c r="BH844" s="162">
        <f>IF(N844="sníž. přenesená",J844,0)</f>
        <v>0</v>
      </c>
      <c r="BI844" s="162">
        <f>IF(N844="nulová",J844,0)</f>
        <v>0</v>
      </c>
      <c r="BJ844" s="18" t="s">
        <v>32</v>
      </c>
      <c r="BK844" s="162">
        <f>ROUND(I844*H844,2)</f>
        <v>0</v>
      </c>
      <c r="BL844" s="18" t="s">
        <v>137</v>
      </c>
      <c r="BM844" s="161" t="s">
        <v>1067</v>
      </c>
    </row>
    <row r="845" spans="2:51" s="13" customFormat="1" ht="12">
      <c r="B845" s="163"/>
      <c r="D845" s="164" t="s">
        <v>139</v>
      </c>
      <c r="E845" s="165" t="s">
        <v>1</v>
      </c>
      <c r="F845" s="166" t="s">
        <v>603</v>
      </c>
      <c r="H845" s="165" t="s">
        <v>1</v>
      </c>
      <c r="I845" s="167"/>
      <c r="L845" s="163"/>
      <c r="M845" s="168"/>
      <c r="N845" s="169"/>
      <c r="O845" s="169"/>
      <c r="P845" s="169"/>
      <c r="Q845" s="169"/>
      <c r="R845" s="169"/>
      <c r="S845" s="169"/>
      <c r="T845" s="170"/>
      <c r="AT845" s="165" t="s">
        <v>139</v>
      </c>
      <c r="AU845" s="165" t="s">
        <v>84</v>
      </c>
      <c r="AV845" s="13" t="s">
        <v>32</v>
      </c>
      <c r="AW845" s="13" t="s">
        <v>31</v>
      </c>
      <c r="AX845" s="13" t="s">
        <v>76</v>
      </c>
      <c r="AY845" s="165" t="s">
        <v>130</v>
      </c>
    </row>
    <row r="846" spans="2:51" s="14" customFormat="1" ht="12">
      <c r="B846" s="171"/>
      <c r="D846" s="164" t="s">
        <v>139</v>
      </c>
      <c r="E846" s="172" t="s">
        <v>1</v>
      </c>
      <c r="F846" s="173" t="s">
        <v>32</v>
      </c>
      <c r="H846" s="174">
        <v>1</v>
      </c>
      <c r="I846" s="175"/>
      <c r="L846" s="171"/>
      <c r="M846" s="176"/>
      <c r="N846" s="177"/>
      <c r="O846" s="177"/>
      <c r="P846" s="177"/>
      <c r="Q846" s="177"/>
      <c r="R846" s="177"/>
      <c r="S846" s="177"/>
      <c r="T846" s="178"/>
      <c r="AT846" s="172" t="s">
        <v>139</v>
      </c>
      <c r="AU846" s="172" t="s">
        <v>84</v>
      </c>
      <c r="AV846" s="14" t="s">
        <v>84</v>
      </c>
      <c r="AW846" s="14" t="s">
        <v>31</v>
      </c>
      <c r="AX846" s="14" t="s">
        <v>32</v>
      </c>
      <c r="AY846" s="172" t="s">
        <v>130</v>
      </c>
    </row>
    <row r="847" spans="1:65" s="2" customFormat="1" ht="16.5" customHeight="1">
      <c r="A847" s="33"/>
      <c r="B847" s="149"/>
      <c r="C847" s="195" t="s">
        <v>1068</v>
      </c>
      <c r="D847" s="195" t="s">
        <v>268</v>
      </c>
      <c r="E847" s="196" t="s">
        <v>1069</v>
      </c>
      <c r="F847" s="197" t="s">
        <v>1070</v>
      </c>
      <c r="G847" s="198" t="s">
        <v>271</v>
      </c>
      <c r="H847" s="199">
        <v>1.01</v>
      </c>
      <c r="I847" s="200"/>
      <c r="J847" s="201">
        <f>ROUND(I847*H847,2)</f>
        <v>0</v>
      </c>
      <c r="K847" s="197" t="s">
        <v>136</v>
      </c>
      <c r="L847" s="202"/>
      <c r="M847" s="203" t="s">
        <v>1</v>
      </c>
      <c r="N847" s="204" t="s">
        <v>41</v>
      </c>
      <c r="O847" s="59"/>
      <c r="P847" s="159">
        <f>O847*H847</f>
        <v>0</v>
      </c>
      <c r="Q847" s="159">
        <v>0.042</v>
      </c>
      <c r="R847" s="159">
        <f>Q847*H847</f>
        <v>0.042420000000000006</v>
      </c>
      <c r="S847" s="159">
        <v>0</v>
      </c>
      <c r="T847" s="160">
        <f>S847*H847</f>
        <v>0</v>
      </c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R847" s="161" t="s">
        <v>184</v>
      </c>
      <c r="AT847" s="161" t="s">
        <v>268</v>
      </c>
      <c r="AU847" s="161" t="s">
        <v>84</v>
      </c>
      <c r="AY847" s="18" t="s">
        <v>130</v>
      </c>
      <c r="BE847" s="162">
        <f>IF(N847="základní",J847,0)</f>
        <v>0</v>
      </c>
      <c r="BF847" s="162">
        <f>IF(N847="snížená",J847,0)</f>
        <v>0</v>
      </c>
      <c r="BG847" s="162">
        <f>IF(N847="zákl. přenesená",J847,0)</f>
        <v>0</v>
      </c>
      <c r="BH847" s="162">
        <f>IF(N847="sníž. přenesená",J847,0)</f>
        <v>0</v>
      </c>
      <c r="BI847" s="162">
        <f>IF(N847="nulová",J847,0)</f>
        <v>0</v>
      </c>
      <c r="BJ847" s="18" t="s">
        <v>32</v>
      </c>
      <c r="BK847" s="162">
        <f>ROUND(I847*H847,2)</f>
        <v>0</v>
      </c>
      <c r="BL847" s="18" t="s">
        <v>137</v>
      </c>
      <c r="BM847" s="161" t="s">
        <v>1071</v>
      </c>
    </row>
    <row r="848" spans="2:51" s="14" customFormat="1" ht="12">
      <c r="B848" s="171"/>
      <c r="D848" s="164" t="s">
        <v>139</v>
      </c>
      <c r="E848" s="172" t="s">
        <v>1</v>
      </c>
      <c r="F848" s="173" t="s">
        <v>716</v>
      </c>
      <c r="H848" s="174">
        <v>1.01</v>
      </c>
      <c r="I848" s="175"/>
      <c r="L848" s="171"/>
      <c r="M848" s="176"/>
      <c r="N848" s="177"/>
      <c r="O848" s="177"/>
      <c r="P848" s="177"/>
      <c r="Q848" s="177"/>
      <c r="R848" s="177"/>
      <c r="S848" s="177"/>
      <c r="T848" s="178"/>
      <c r="AT848" s="172" t="s">
        <v>139</v>
      </c>
      <c r="AU848" s="172" t="s">
        <v>84</v>
      </c>
      <c r="AV848" s="14" t="s">
        <v>84</v>
      </c>
      <c r="AW848" s="14" t="s">
        <v>31</v>
      </c>
      <c r="AX848" s="14" t="s">
        <v>76</v>
      </c>
      <c r="AY848" s="172" t="s">
        <v>130</v>
      </c>
    </row>
    <row r="849" spans="2:51" s="15" customFormat="1" ht="12">
      <c r="B849" s="179"/>
      <c r="D849" s="164" t="s">
        <v>139</v>
      </c>
      <c r="E849" s="180" t="s">
        <v>1</v>
      </c>
      <c r="F849" s="181" t="s">
        <v>144</v>
      </c>
      <c r="H849" s="182">
        <v>1.01</v>
      </c>
      <c r="I849" s="183"/>
      <c r="L849" s="179"/>
      <c r="M849" s="184"/>
      <c r="N849" s="185"/>
      <c r="O849" s="185"/>
      <c r="P849" s="185"/>
      <c r="Q849" s="185"/>
      <c r="R849" s="185"/>
      <c r="S849" s="185"/>
      <c r="T849" s="186"/>
      <c r="AT849" s="180" t="s">
        <v>139</v>
      </c>
      <c r="AU849" s="180" t="s">
        <v>84</v>
      </c>
      <c r="AV849" s="15" t="s">
        <v>137</v>
      </c>
      <c r="AW849" s="15" t="s">
        <v>31</v>
      </c>
      <c r="AX849" s="15" t="s">
        <v>32</v>
      </c>
      <c r="AY849" s="180" t="s">
        <v>130</v>
      </c>
    </row>
    <row r="850" spans="1:65" s="2" customFormat="1" ht="16.5" customHeight="1">
      <c r="A850" s="33"/>
      <c r="B850" s="149"/>
      <c r="C850" s="150" t="s">
        <v>1072</v>
      </c>
      <c r="D850" s="150" t="s">
        <v>132</v>
      </c>
      <c r="E850" s="151" t="s">
        <v>1073</v>
      </c>
      <c r="F850" s="152" t="s">
        <v>1074</v>
      </c>
      <c r="G850" s="153" t="s">
        <v>271</v>
      </c>
      <c r="H850" s="154">
        <v>21</v>
      </c>
      <c r="I850" s="155"/>
      <c r="J850" s="156">
        <f>ROUND(I850*H850,2)</f>
        <v>0</v>
      </c>
      <c r="K850" s="152" t="s">
        <v>136</v>
      </c>
      <c r="L850" s="34"/>
      <c r="M850" s="157" t="s">
        <v>1</v>
      </c>
      <c r="N850" s="158" t="s">
        <v>41</v>
      </c>
      <c r="O850" s="59"/>
      <c r="P850" s="159">
        <f>O850*H850</f>
        <v>0</v>
      </c>
      <c r="Q850" s="159">
        <v>0</v>
      </c>
      <c r="R850" s="159">
        <f>Q850*H850</f>
        <v>0</v>
      </c>
      <c r="S850" s="159">
        <v>0</v>
      </c>
      <c r="T850" s="160">
        <f>S850*H850</f>
        <v>0</v>
      </c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R850" s="161" t="s">
        <v>137</v>
      </c>
      <c r="AT850" s="161" t="s">
        <v>132</v>
      </c>
      <c r="AU850" s="161" t="s">
        <v>84</v>
      </c>
      <c r="AY850" s="18" t="s">
        <v>130</v>
      </c>
      <c r="BE850" s="162">
        <f>IF(N850="základní",J850,0)</f>
        <v>0</v>
      </c>
      <c r="BF850" s="162">
        <f>IF(N850="snížená",J850,0)</f>
        <v>0</v>
      </c>
      <c r="BG850" s="162">
        <f>IF(N850="zákl. přenesená",J850,0)</f>
        <v>0</v>
      </c>
      <c r="BH850" s="162">
        <f>IF(N850="sníž. přenesená",J850,0)</f>
        <v>0</v>
      </c>
      <c r="BI850" s="162">
        <f>IF(N850="nulová",J850,0)</f>
        <v>0</v>
      </c>
      <c r="BJ850" s="18" t="s">
        <v>32</v>
      </c>
      <c r="BK850" s="162">
        <f>ROUND(I850*H850,2)</f>
        <v>0</v>
      </c>
      <c r="BL850" s="18" t="s">
        <v>137</v>
      </c>
      <c r="BM850" s="161" t="s">
        <v>1075</v>
      </c>
    </row>
    <row r="851" spans="2:51" s="13" customFormat="1" ht="12">
      <c r="B851" s="163"/>
      <c r="D851" s="164" t="s">
        <v>139</v>
      </c>
      <c r="E851" s="165" t="s">
        <v>1</v>
      </c>
      <c r="F851" s="166" t="s">
        <v>603</v>
      </c>
      <c r="H851" s="165" t="s">
        <v>1</v>
      </c>
      <c r="I851" s="167"/>
      <c r="L851" s="163"/>
      <c r="M851" s="168"/>
      <c r="N851" s="169"/>
      <c r="O851" s="169"/>
      <c r="P851" s="169"/>
      <c r="Q851" s="169"/>
      <c r="R851" s="169"/>
      <c r="S851" s="169"/>
      <c r="T851" s="170"/>
      <c r="AT851" s="165" t="s">
        <v>139</v>
      </c>
      <c r="AU851" s="165" t="s">
        <v>84</v>
      </c>
      <c r="AV851" s="13" t="s">
        <v>32</v>
      </c>
      <c r="AW851" s="13" t="s">
        <v>31</v>
      </c>
      <c r="AX851" s="13" t="s">
        <v>76</v>
      </c>
      <c r="AY851" s="165" t="s">
        <v>130</v>
      </c>
    </row>
    <row r="852" spans="2:51" s="14" customFormat="1" ht="12">
      <c r="B852" s="171"/>
      <c r="D852" s="164" t="s">
        <v>139</v>
      </c>
      <c r="E852" s="172" t="s">
        <v>1</v>
      </c>
      <c r="F852" s="173" t="s">
        <v>1076</v>
      </c>
      <c r="H852" s="174">
        <v>21</v>
      </c>
      <c r="I852" s="175"/>
      <c r="L852" s="171"/>
      <c r="M852" s="176"/>
      <c r="N852" s="177"/>
      <c r="O852" s="177"/>
      <c r="P852" s="177"/>
      <c r="Q852" s="177"/>
      <c r="R852" s="177"/>
      <c r="S852" s="177"/>
      <c r="T852" s="178"/>
      <c r="AT852" s="172" t="s">
        <v>139</v>
      </c>
      <c r="AU852" s="172" t="s">
        <v>84</v>
      </c>
      <c r="AV852" s="14" t="s">
        <v>84</v>
      </c>
      <c r="AW852" s="14" t="s">
        <v>31</v>
      </c>
      <c r="AX852" s="14" t="s">
        <v>76</v>
      </c>
      <c r="AY852" s="172" t="s">
        <v>130</v>
      </c>
    </row>
    <row r="853" spans="2:51" s="15" customFormat="1" ht="12">
      <c r="B853" s="179"/>
      <c r="D853" s="164" t="s">
        <v>139</v>
      </c>
      <c r="E853" s="180" t="s">
        <v>1</v>
      </c>
      <c r="F853" s="181" t="s">
        <v>144</v>
      </c>
      <c r="H853" s="182">
        <v>21</v>
      </c>
      <c r="I853" s="183"/>
      <c r="L853" s="179"/>
      <c r="M853" s="184"/>
      <c r="N853" s="185"/>
      <c r="O853" s="185"/>
      <c r="P853" s="185"/>
      <c r="Q853" s="185"/>
      <c r="R853" s="185"/>
      <c r="S853" s="185"/>
      <c r="T853" s="186"/>
      <c r="AT853" s="180" t="s">
        <v>139</v>
      </c>
      <c r="AU853" s="180" t="s">
        <v>84</v>
      </c>
      <c r="AV853" s="15" t="s">
        <v>137</v>
      </c>
      <c r="AW853" s="15" t="s">
        <v>31</v>
      </c>
      <c r="AX853" s="15" t="s">
        <v>32</v>
      </c>
      <c r="AY853" s="180" t="s">
        <v>130</v>
      </c>
    </row>
    <row r="854" spans="1:65" s="2" customFormat="1" ht="16.5" customHeight="1">
      <c r="A854" s="33"/>
      <c r="B854" s="149"/>
      <c r="C854" s="195" t="s">
        <v>1077</v>
      </c>
      <c r="D854" s="195" t="s">
        <v>268</v>
      </c>
      <c r="E854" s="196" t="s">
        <v>1078</v>
      </c>
      <c r="F854" s="197" t="s">
        <v>1079</v>
      </c>
      <c r="G854" s="198" t="s">
        <v>271</v>
      </c>
      <c r="H854" s="199">
        <v>14.14</v>
      </c>
      <c r="I854" s="200"/>
      <c r="J854" s="201">
        <f>ROUND(I854*H854,2)</f>
        <v>0</v>
      </c>
      <c r="K854" s="197" t="s">
        <v>136</v>
      </c>
      <c r="L854" s="202"/>
      <c r="M854" s="203" t="s">
        <v>1</v>
      </c>
      <c r="N854" s="204" t="s">
        <v>41</v>
      </c>
      <c r="O854" s="59"/>
      <c r="P854" s="159">
        <f>O854*H854</f>
        <v>0</v>
      </c>
      <c r="Q854" s="159">
        <v>0.0365</v>
      </c>
      <c r="R854" s="159">
        <f>Q854*H854</f>
        <v>0.51611</v>
      </c>
      <c r="S854" s="159">
        <v>0</v>
      </c>
      <c r="T854" s="160">
        <f>S854*H854</f>
        <v>0</v>
      </c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R854" s="161" t="s">
        <v>184</v>
      </c>
      <c r="AT854" s="161" t="s">
        <v>268</v>
      </c>
      <c r="AU854" s="161" t="s">
        <v>84</v>
      </c>
      <c r="AY854" s="18" t="s">
        <v>130</v>
      </c>
      <c r="BE854" s="162">
        <f>IF(N854="základní",J854,0)</f>
        <v>0</v>
      </c>
      <c r="BF854" s="162">
        <f>IF(N854="snížená",J854,0)</f>
        <v>0</v>
      </c>
      <c r="BG854" s="162">
        <f>IF(N854="zákl. přenesená",J854,0)</f>
        <v>0</v>
      </c>
      <c r="BH854" s="162">
        <f>IF(N854="sníž. přenesená",J854,0)</f>
        <v>0</v>
      </c>
      <c r="BI854" s="162">
        <f>IF(N854="nulová",J854,0)</f>
        <v>0</v>
      </c>
      <c r="BJ854" s="18" t="s">
        <v>32</v>
      </c>
      <c r="BK854" s="162">
        <f>ROUND(I854*H854,2)</f>
        <v>0</v>
      </c>
      <c r="BL854" s="18" t="s">
        <v>137</v>
      </c>
      <c r="BM854" s="161" t="s">
        <v>1080</v>
      </c>
    </row>
    <row r="855" spans="2:51" s="14" customFormat="1" ht="12">
      <c r="B855" s="171"/>
      <c r="D855" s="164" t="s">
        <v>139</v>
      </c>
      <c r="E855" s="172" t="s">
        <v>1</v>
      </c>
      <c r="F855" s="173" t="s">
        <v>1081</v>
      </c>
      <c r="H855" s="174">
        <v>14.14</v>
      </c>
      <c r="I855" s="175"/>
      <c r="L855" s="171"/>
      <c r="M855" s="176"/>
      <c r="N855" s="177"/>
      <c r="O855" s="177"/>
      <c r="P855" s="177"/>
      <c r="Q855" s="177"/>
      <c r="R855" s="177"/>
      <c r="S855" s="177"/>
      <c r="T855" s="178"/>
      <c r="AT855" s="172" t="s">
        <v>139</v>
      </c>
      <c r="AU855" s="172" t="s">
        <v>84</v>
      </c>
      <c r="AV855" s="14" t="s">
        <v>84</v>
      </c>
      <c r="AW855" s="14" t="s">
        <v>31</v>
      </c>
      <c r="AX855" s="14" t="s">
        <v>76</v>
      </c>
      <c r="AY855" s="172" t="s">
        <v>130</v>
      </c>
    </row>
    <row r="856" spans="2:51" s="15" customFormat="1" ht="12">
      <c r="B856" s="179"/>
      <c r="D856" s="164" t="s">
        <v>139</v>
      </c>
      <c r="E856" s="180" t="s">
        <v>1</v>
      </c>
      <c r="F856" s="181" t="s">
        <v>144</v>
      </c>
      <c r="H856" s="182">
        <v>14.14</v>
      </c>
      <c r="I856" s="183"/>
      <c r="L856" s="179"/>
      <c r="M856" s="184"/>
      <c r="N856" s="185"/>
      <c r="O856" s="185"/>
      <c r="P856" s="185"/>
      <c r="Q856" s="185"/>
      <c r="R856" s="185"/>
      <c r="S856" s="185"/>
      <c r="T856" s="186"/>
      <c r="AT856" s="180" t="s">
        <v>139</v>
      </c>
      <c r="AU856" s="180" t="s">
        <v>84</v>
      </c>
      <c r="AV856" s="15" t="s">
        <v>137</v>
      </c>
      <c r="AW856" s="15" t="s">
        <v>31</v>
      </c>
      <c r="AX856" s="15" t="s">
        <v>32</v>
      </c>
      <c r="AY856" s="180" t="s">
        <v>130</v>
      </c>
    </row>
    <row r="857" spans="1:65" s="2" customFormat="1" ht="16.5" customHeight="1">
      <c r="A857" s="33"/>
      <c r="B857" s="149"/>
      <c r="C857" s="195" t="s">
        <v>1082</v>
      </c>
      <c r="D857" s="195" t="s">
        <v>268</v>
      </c>
      <c r="E857" s="196" t="s">
        <v>1083</v>
      </c>
      <c r="F857" s="197" t="s">
        <v>1084</v>
      </c>
      <c r="G857" s="198" t="s">
        <v>271</v>
      </c>
      <c r="H857" s="199">
        <v>1.01</v>
      </c>
      <c r="I857" s="200"/>
      <c r="J857" s="201">
        <f>ROUND(I857*H857,2)</f>
        <v>0</v>
      </c>
      <c r="K857" s="197" t="s">
        <v>136</v>
      </c>
      <c r="L857" s="202"/>
      <c r="M857" s="203" t="s">
        <v>1</v>
      </c>
      <c r="N857" s="204" t="s">
        <v>41</v>
      </c>
      <c r="O857" s="59"/>
      <c r="P857" s="159">
        <f>O857*H857</f>
        <v>0</v>
      </c>
      <c r="Q857" s="159">
        <v>0.0456</v>
      </c>
      <c r="R857" s="159">
        <f>Q857*H857</f>
        <v>0.046056</v>
      </c>
      <c r="S857" s="159">
        <v>0</v>
      </c>
      <c r="T857" s="160">
        <f>S857*H857</f>
        <v>0</v>
      </c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R857" s="161" t="s">
        <v>184</v>
      </c>
      <c r="AT857" s="161" t="s">
        <v>268</v>
      </c>
      <c r="AU857" s="161" t="s">
        <v>84</v>
      </c>
      <c r="AY857" s="18" t="s">
        <v>130</v>
      </c>
      <c r="BE857" s="162">
        <f>IF(N857="základní",J857,0)</f>
        <v>0</v>
      </c>
      <c r="BF857" s="162">
        <f>IF(N857="snížená",J857,0)</f>
        <v>0</v>
      </c>
      <c r="BG857" s="162">
        <f>IF(N857="zákl. přenesená",J857,0)</f>
        <v>0</v>
      </c>
      <c r="BH857" s="162">
        <f>IF(N857="sníž. přenesená",J857,0)</f>
        <v>0</v>
      </c>
      <c r="BI857" s="162">
        <f>IF(N857="nulová",J857,0)</f>
        <v>0</v>
      </c>
      <c r="BJ857" s="18" t="s">
        <v>32</v>
      </c>
      <c r="BK857" s="162">
        <f>ROUND(I857*H857,2)</f>
        <v>0</v>
      </c>
      <c r="BL857" s="18" t="s">
        <v>137</v>
      </c>
      <c r="BM857" s="161" t="s">
        <v>1085</v>
      </c>
    </row>
    <row r="858" spans="2:51" s="14" customFormat="1" ht="12">
      <c r="B858" s="171"/>
      <c r="D858" s="164" t="s">
        <v>139</v>
      </c>
      <c r="E858" s="172" t="s">
        <v>1</v>
      </c>
      <c r="F858" s="173" t="s">
        <v>716</v>
      </c>
      <c r="H858" s="174">
        <v>1.01</v>
      </c>
      <c r="I858" s="175"/>
      <c r="L858" s="171"/>
      <c r="M858" s="176"/>
      <c r="N858" s="177"/>
      <c r="O858" s="177"/>
      <c r="P858" s="177"/>
      <c r="Q858" s="177"/>
      <c r="R858" s="177"/>
      <c r="S858" s="177"/>
      <c r="T858" s="178"/>
      <c r="AT858" s="172" t="s">
        <v>139</v>
      </c>
      <c r="AU858" s="172" t="s">
        <v>84</v>
      </c>
      <c r="AV858" s="14" t="s">
        <v>84</v>
      </c>
      <c r="AW858" s="14" t="s">
        <v>31</v>
      </c>
      <c r="AX858" s="14" t="s">
        <v>76</v>
      </c>
      <c r="AY858" s="172" t="s">
        <v>130</v>
      </c>
    </row>
    <row r="859" spans="2:51" s="15" customFormat="1" ht="12">
      <c r="B859" s="179"/>
      <c r="D859" s="164" t="s">
        <v>139</v>
      </c>
      <c r="E859" s="180" t="s">
        <v>1</v>
      </c>
      <c r="F859" s="181" t="s">
        <v>144</v>
      </c>
      <c r="H859" s="182">
        <v>1.01</v>
      </c>
      <c r="I859" s="183"/>
      <c r="L859" s="179"/>
      <c r="M859" s="184"/>
      <c r="N859" s="185"/>
      <c r="O859" s="185"/>
      <c r="P859" s="185"/>
      <c r="Q859" s="185"/>
      <c r="R859" s="185"/>
      <c r="S859" s="185"/>
      <c r="T859" s="186"/>
      <c r="AT859" s="180" t="s">
        <v>139</v>
      </c>
      <c r="AU859" s="180" t="s">
        <v>84</v>
      </c>
      <c r="AV859" s="15" t="s">
        <v>137</v>
      </c>
      <c r="AW859" s="15" t="s">
        <v>31</v>
      </c>
      <c r="AX859" s="15" t="s">
        <v>32</v>
      </c>
      <c r="AY859" s="180" t="s">
        <v>130</v>
      </c>
    </row>
    <row r="860" spans="1:65" s="2" customFormat="1" ht="16.5" customHeight="1">
      <c r="A860" s="33"/>
      <c r="B860" s="149"/>
      <c r="C860" s="195" t="s">
        <v>1086</v>
      </c>
      <c r="D860" s="195" t="s">
        <v>268</v>
      </c>
      <c r="E860" s="196" t="s">
        <v>1087</v>
      </c>
      <c r="F860" s="197" t="s">
        <v>1088</v>
      </c>
      <c r="G860" s="198" t="s">
        <v>271</v>
      </c>
      <c r="H860" s="199">
        <v>5.05</v>
      </c>
      <c r="I860" s="200"/>
      <c r="J860" s="201">
        <f>ROUND(I860*H860,2)</f>
        <v>0</v>
      </c>
      <c r="K860" s="197" t="s">
        <v>136</v>
      </c>
      <c r="L860" s="202"/>
      <c r="M860" s="203" t="s">
        <v>1</v>
      </c>
      <c r="N860" s="204" t="s">
        <v>41</v>
      </c>
      <c r="O860" s="59"/>
      <c r="P860" s="159">
        <f>O860*H860</f>
        <v>0</v>
      </c>
      <c r="Q860" s="159">
        <v>0.0491</v>
      </c>
      <c r="R860" s="159">
        <f>Q860*H860</f>
        <v>0.24795499999999998</v>
      </c>
      <c r="S860" s="159">
        <v>0</v>
      </c>
      <c r="T860" s="160">
        <f>S860*H860</f>
        <v>0</v>
      </c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R860" s="161" t="s">
        <v>184</v>
      </c>
      <c r="AT860" s="161" t="s">
        <v>268</v>
      </c>
      <c r="AU860" s="161" t="s">
        <v>84</v>
      </c>
      <c r="AY860" s="18" t="s">
        <v>130</v>
      </c>
      <c r="BE860" s="162">
        <f>IF(N860="základní",J860,0)</f>
        <v>0</v>
      </c>
      <c r="BF860" s="162">
        <f>IF(N860="snížená",J860,0)</f>
        <v>0</v>
      </c>
      <c r="BG860" s="162">
        <f>IF(N860="zákl. přenesená",J860,0)</f>
        <v>0</v>
      </c>
      <c r="BH860" s="162">
        <f>IF(N860="sníž. přenesená",J860,0)</f>
        <v>0</v>
      </c>
      <c r="BI860" s="162">
        <f>IF(N860="nulová",J860,0)</f>
        <v>0</v>
      </c>
      <c r="BJ860" s="18" t="s">
        <v>32</v>
      </c>
      <c r="BK860" s="162">
        <f>ROUND(I860*H860,2)</f>
        <v>0</v>
      </c>
      <c r="BL860" s="18" t="s">
        <v>137</v>
      </c>
      <c r="BM860" s="161" t="s">
        <v>1089</v>
      </c>
    </row>
    <row r="861" spans="2:51" s="14" customFormat="1" ht="12">
      <c r="B861" s="171"/>
      <c r="D861" s="164" t="s">
        <v>139</v>
      </c>
      <c r="E861" s="172" t="s">
        <v>1</v>
      </c>
      <c r="F861" s="173" t="s">
        <v>1090</v>
      </c>
      <c r="H861" s="174">
        <v>5.05</v>
      </c>
      <c r="I861" s="175"/>
      <c r="L861" s="171"/>
      <c r="M861" s="176"/>
      <c r="N861" s="177"/>
      <c r="O861" s="177"/>
      <c r="P861" s="177"/>
      <c r="Q861" s="177"/>
      <c r="R861" s="177"/>
      <c r="S861" s="177"/>
      <c r="T861" s="178"/>
      <c r="AT861" s="172" t="s">
        <v>139</v>
      </c>
      <c r="AU861" s="172" t="s">
        <v>84</v>
      </c>
      <c r="AV861" s="14" t="s">
        <v>84</v>
      </c>
      <c r="AW861" s="14" t="s">
        <v>31</v>
      </c>
      <c r="AX861" s="14" t="s">
        <v>76</v>
      </c>
      <c r="AY861" s="172" t="s">
        <v>130</v>
      </c>
    </row>
    <row r="862" spans="2:51" s="15" customFormat="1" ht="12">
      <c r="B862" s="179"/>
      <c r="D862" s="164" t="s">
        <v>139</v>
      </c>
      <c r="E862" s="180" t="s">
        <v>1</v>
      </c>
      <c r="F862" s="181" t="s">
        <v>144</v>
      </c>
      <c r="H862" s="182">
        <v>5.05</v>
      </c>
      <c r="I862" s="183"/>
      <c r="L862" s="179"/>
      <c r="M862" s="184"/>
      <c r="N862" s="185"/>
      <c r="O862" s="185"/>
      <c r="P862" s="185"/>
      <c r="Q862" s="185"/>
      <c r="R862" s="185"/>
      <c r="S862" s="185"/>
      <c r="T862" s="186"/>
      <c r="AT862" s="180" t="s">
        <v>139</v>
      </c>
      <c r="AU862" s="180" t="s">
        <v>84</v>
      </c>
      <c r="AV862" s="15" t="s">
        <v>137</v>
      </c>
      <c r="AW862" s="15" t="s">
        <v>31</v>
      </c>
      <c r="AX862" s="15" t="s">
        <v>32</v>
      </c>
      <c r="AY862" s="180" t="s">
        <v>130</v>
      </c>
    </row>
    <row r="863" spans="1:65" s="2" customFormat="1" ht="16.5" customHeight="1">
      <c r="A863" s="33"/>
      <c r="B863" s="149"/>
      <c r="C863" s="195" t="s">
        <v>1091</v>
      </c>
      <c r="D863" s="195" t="s">
        <v>268</v>
      </c>
      <c r="E863" s="196" t="s">
        <v>1092</v>
      </c>
      <c r="F863" s="197" t="s">
        <v>1093</v>
      </c>
      <c r="G863" s="198" t="s">
        <v>271</v>
      </c>
      <c r="H863" s="199">
        <v>1.01</v>
      </c>
      <c r="I863" s="200"/>
      <c r="J863" s="201">
        <f>ROUND(I863*H863,2)</f>
        <v>0</v>
      </c>
      <c r="K863" s="197" t="s">
        <v>136</v>
      </c>
      <c r="L863" s="202"/>
      <c r="M863" s="203" t="s">
        <v>1</v>
      </c>
      <c r="N863" s="204" t="s">
        <v>41</v>
      </c>
      <c r="O863" s="59"/>
      <c r="P863" s="159">
        <f>O863*H863</f>
        <v>0</v>
      </c>
      <c r="Q863" s="159">
        <v>0.0385</v>
      </c>
      <c r="R863" s="159">
        <f>Q863*H863</f>
        <v>0.038885</v>
      </c>
      <c r="S863" s="159">
        <v>0</v>
      </c>
      <c r="T863" s="160">
        <f>S863*H863</f>
        <v>0</v>
      </c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R863" s="161" t="s">
        <v>184</v>
      </c>
      <c r="AT863" s="161" t="s">
        <v>268</v>
      </c>
      <c r="AU863" s="161" t="s">
        <v>84</v>
      </c>
      <c r="AY863" s="18" t="s">
        <v>130</v>
      </c>
      <c r="BE863" s="162">
        <f>IF(N863="základní",J863,0)</f>
        <v>0</v>
      </c>
      <c r="BF863" s="162">
        <f>IF(N863="snížená",J863,0)</f>
        <v>0</v>
      </c>
      <c r="BG863" s="162">
        <f>IF(N863="zákl. přenesená",J863,0)</f>
        <v>0</v>
      </c>
      <c r="BH863" s="162">
        <f>IF(N863="sníž. přenesená",J863,0)</f>
        <v>0</v>
      </c>
      <c r="BI863" s="162">
        <f>IF(N863="nulová",J863,0)</f>
        <v>0</v>
      </c>
      <c r="BJ863" s="18" t="s">
        <v>32</v>
      </c>
      <c r="BK863" s="162">
        <f>ROUND(I863*H863,2)</f>
        <v>0</v>
      </c>
      <c r="BL863" s="18" t="s">
        <v>137</v>
      </c>
      <c r="BM863" s="161" t="s">
        <v>1094</v>
      </c>
    </row>
    <row r="864" spans="2:51" s="14" customFormat="1" ht="12">
      <c r="B864" s="171"/>
      <c r="D864" s="164" t="s">
        <v>139</v>
      </c>
      <c r="E864" s="172" t="s">
        <v>1</v>
      </c>
      <c r="F864" s="173" t="s">
        <v>716</v>
      </c>
      <c r="H864" s="174">
        <v>1.01</v>
      </c>
      <c r="I864" s="175"/>
      <c r="L864" s="171"/>
      <c r="M864" s="176"/>
      <c r="N864" s="177"/>
      <c r="O864" s="177"/>
      <c r="P864" s="177"/>
      <c r="Q864" s="177"/>
      <c r="R864" s="177"/>
      <c r="S864" s="177"/>
      <c r="T864" s="178"/>
      <c r="AT864" s="172" t="s">
        <v>139</v>
      </c>
      <c r="AU864" s="172" t="s">
        <v>84</v>
      </c>
      <c r="AV864" s="14" t="s">
        <v>84</v>
      </c>
      <c r="AW864" s="14" t="s">
        <v>31</v>
      </c>
      <c r="AX864" s="14" t="s">
        <v>76</v>
      </c>
      <c r="AY864" s="172" t="s">
        <v>130</v>
      </c>
    </row>
    <row r="865" spans="2:51" s="15" customFormat="1" ht="12">
      <c r="B865" s="179"/>
      <c r="D865" s="164" t="s">
        <v>139</v>
      </c>
      <c r="E865" s="180" t="s">
        <v>1</v>
      </c>
      <c r="F865" s="181" t="s">
        <v>144</v>
      </c>
      <c r="H865" s="182">
        <v>1.01</v>
      </c>
      <c r="I865" s="183"/>
      <c r="L865" s="179"/>
      <c r="M865" s="184"/>
      <c r="N865" s="185"/>
      <c r="O865" s="185"/>
      <c r="P865" s="185"/>
      <c r="Q865" s="185"/>
      <c r="R865" s="185"/>
      <c r="S865" s="185"/>
      <c r="T865" s="186"/>
      <c r="AT865" s="180" t="s">
        <v>139</v>
      </c>
      <c r="AU865" s="180" t="s">
        <v>84</v>
      </c>
      <c r="AV865" s="15" t="s">
        <v>137</v>
      </c>
      <c r="AW865" s="15" t="s">
        <v>31</v>
      </c>
      <c r="AX865" s="15" t="s">
        <v>32</v>
      </c>
      <c r="AY865" s="180" t="s">
        <v>130</v>
      </c>
    </row>
    <row r="866" spans="1:65" s="2" customFormat="1" ht="16.5" customHeight="1">
      <c r="A866" s="33"/>
      <c r="B866" s="149"/>
      <c r="C866" s="150" t="s">
        <v>1095</v>
      </c>
      <c r="D866" s="150" t="s">
        <v>132</v>
      </c>
      <c r="E866" s="151" t="s">
        <v>1096</v>
      </c>
      <c r="F866" s="152" t="s">
        <v>1097</v>
      </c>
      <c r="G866" s="153" t="s">
        <v>271</v>
      </c>
      <c r="H866" s="154">
        <v>18</v>
      </c>
      <c r="I866" s="155"/>
      <c r="J866" s="156">
        <f>ROUND(I866*H866,2)</f>
        <v>0</v>
      </c>
      <c r="K866" s="152" t="s">
        <v>136</v>
      </c>
      <c r="L866" s="34"/>
      <c r="M866" s="157" t="s">
        <v>1</v>
      </c>
      <c r="N866" s="158" t="s">
        <v>41</v>
      </c>
      <c r="O866" s="59"/>
      <c r="P866" s="159">
        <f>O866*H866</f>
        <v>0</v>
      </c>
      <c r="Q866" s="159">
        <v>0.00542</v>
      </c>
      <c r="R866" s="159">
        <f>Q866*H866</f>
        <v>0.09756000000000001</v>
      </c>
      <c r="S866" s="159">
        <v>0</v>
      </c>
      <c r="T866" s="160">
        <f>S866*H866</f>
        <v>0</v>
      </c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R866" s="161" t="s">
        <v>137</v>
      </c>
      <c r="AT866" s="161" t="s">
        <v>132</v>
      </c>
      <c r="AU866" s="161" t="s">
        <v>84</v>
      </c>
      <c r="AY866" s="18" t="s">
        <v>130</v>
      </c>
      <c r="BE866" s="162">
        <f>IF(N866="základní",J866,0)</f>
        <v>0</v>
      </c>
      <c r="BF866" s="162">
        <f>IF(N866="snížená",J866,0)</f>
        <v>0</v>
      </c>
      <c r="BG866" s="162">
        <f>IF(N866="zákl. přenesená",J866,0)</f>
        <v>0</v>
      </c>
      <c r="BH866" s="162">
        <f>IF(N866="sníž. přenesená",J866,0)</f>
        <v>0</v>
      </c>
      <c r="BI866" s="162">
        <f>IF(N866="nulová",J866,0)</f>
        <v>0</v>
      </c>
      <c r="BJ866" s="18" t="s">
        <v>32</v>
      </c>
      <c r="BK866" s="162">
        <f>ROUND(I866*H866,2)</f>
        <v>0</v>
      </c>
      <c r="BL866" s="18" t="s">
        <v>137</v>
      </c>
      <c r="BM866" s="161" t="s">
        <v>1098</v>
      </c>
    </row>
    <row r="867" spans="2:51" s="13" customFormat="1" ht="12">
      <c r="B867" s="163"/>
      <c r="D867" s="164" t="s">
        <v>139</v>
      </c>
      <c r="E867" s="165" t="s">
        <v>1</v>
      </c>
      <c r="F867" s="166" t="s">
        <v>603</v>
      </c>
      <c r="H867" s="165" t="s">
        <v>1</v>
      </c>
      <c r="I867" s="167"/>
      <c r="L867" s="163"/>
      <c r="M867" s="168"/>
      <c r="N867" s="169"/>
      <c r="O867" s="169"/>
      <c r="P867" s="169"/>
      <c r="Q867" s="169"/>
      <c r="R867" s="169"/>
      <c r="S867" s="169"/>
      <c r="T867" s="170"/>
      <c r="AT867" s="165" t="s">
        <v>139</v>
      </c>
      <c r="AU867" s="165" t="s">
        <v>84</v>
      </c>
      <c r="AV867" s="13" t="s">
        <v>32</v>
      </c>
      <c r="AW867" s="13" t="s">
        <v>31</v>
      </c>
      <c r="AX867" s="13" t="s">
        <v>76</v>
      </c>
      <c r="AY867" s="165" t="s">
        <v>130</v>
      </c>
    </row>
    <row r="868" spans="2:51" s="14" customFormat="1" ht="12">
      <c r="B868" s="171"/>
      <c r="D868" s="164" t="s">
        <v>139</v>
      </c>
      <c r="E868" s="172" t="s">
        <v>1</v>
      </c>
      <c r="F868" s="173" t="s">
        <v>1099</v>
      </c>
      <c r="H868" s="174">
        <v>18</v>
      </c>
      <c r="I868" s="175"/>
      <c r="L868" s="171"/>
      <c r="M868" s="176"/>
      <c r="N868" s="177"/>
      <c r="O868" s="177"/>
      <c r="P868" s="177"/>
      <c r="Q868" s="177"/>
      <c r="R868" s="177"/>
      <c r="S868" s="177"/>
      <c r="T868" s="178"/>
      <c r="AT868" s="172" t="s">
        <v>139</v>
      </c>
      <c r="AU868" s="172" t="s">
        <v>84</v>
      </c>
      <c r="AV868" s="14" t="s">
        <v>84</v>
      </c>
      <c r="AW868" s="14" t="s">
        <v>31</v>
      </c>
      <c r="AX868" s="14" t="s">
        <v>32</v>
      </c>
      <c r="AY868" s="172" t="s">
        <v>130</v>
      </c>
    </row>
    <row r="869" spans="1:65" s="2" customFormat="1" ht="16.5" customHeight="1">
      <c r="A869" s="33"/>
      <c r="B869" s="149"/>
      <c r="C869" s="195" t="s">
        <v>1100</v>
      </c>
      <c r="D869" s="195" t="s">
        <v>268</v>
      </c>
      <c r="E869" s="196" t="s">
        <v>1101</v>
      </c>
      <c r="F869" s="197" t="s">
        <v>1102</v>
      </c>
      <c r="G869" s="198" t="s">
        <v>271</v>
      </c>
      <c r="H869" s="199">
        <v>11.11</v>
      </c>
      <c r="I869" s="200"/>
      <c r="J869" s="201">
        <f>ROUND(I869*H869,2)</f>
        <v>0</v>
      </c>
      <c r="K869" s="197" t="s">
        <v>136</v>
      </c>
      <c r="L869" s="202"/>
      <c r="M869" s="203" t="s">
        <v>1</v>
      </c>
      <c r="N869" s="204" t="s">
        <v>41</v>
      </c>
      <c r="O869" s="59"/>
      <c r="P869" s="159">
        <f>O869*H869</f>
        <v>0</v>
      </c>
      <c r="Q869" s="159">
        <v>0.0421</v>
      </c>
      <c r="R869" s="159">
        <f>Q869*H869</f>
        <v>0.46773099999999995</v>
      </c>
      <c r="S869" s="159">
        <v>0</v>
      </c>
      <c r="T869" s="160">
        <f>S869*H869</f>
        <v>0</v>
      </c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R869" s="161" t="s">
        <v>184</v>
      </c>
      <c r="AT869" s="161" t="s">
        <v>268</v>
      </c>
      <c r="AU869" s="161" t="s">
        <v>84</v>
      </c>
      <c r="AY869" s="18" t="s">
        <v>130</v>
      </c>
      <c r="BE869" s="162">
        <f>IF(N869="základní",J869,0)</f>
        <v>0</v>
      </c>
      <c r="BF869" s="162">
        <f>IF(N869="snížená",J869,0)</f>
        <v>0</v>
      </c>
      <c r="BG869" s="162">
        <f>IF(N869="zákl. přenesená",J869,0)</f>
        <v>0</v>
      </c>
      <c r="BH869" s="162">
        <f>IF(N869="sníž. přenesená",J869,0)</f>
        <v>0</v>
      </c>
      <c r="BI869" s="162">
        <f>IF(N869="nulová",J869,0)</f>
        <v>0</v>
      </c>
      <c r="BJ869" s="18" t="s">
        <v>32</v>
      </c>
      <c r="BK869" s="162">
        <f>ROUND(I869*H869,2)</f>
        <v>0</v>
      </c>
      <c r="BL869" s="18" t="s">
        <v>137</v>
      </c>
      <c r="BM869" s="161" t="s">
        <v>1103</v>
      </c>
    </row>
    <row r="870" spans="2:51" s="14" customFormat="1" ht="12">
      <c r="B870" s="171"/>
      <c r="D870" s="164" t="s">
        <v>139</v>
      </c>
      <c r="E870" s="172" t="s">
        <v>1</v>
      </c>
      <c r="F870" s="173" t="s">
        <v>1104</v>
      </c>
      <c r="H870" s="174">
        <v>11.11</v>
      </c>
      <c r="I870" s="175"/>
      <c r="L870" s="171"/>
      <c r="M870" s="176"/>
      <c r="N870" s="177"/>
      <c r="O870" s="177"/>
      <c r="P870" s="177"/>
      <c r="Q870" s="177"/>
      <c r="R870" s="177"/>
      <c r="S870" s="177"/>
      <c r="T870" s="178"/>
      <c r="AT870" s="172" t="s">
        <v>139</v>
      </c>
      <c r="AU870" s="172" t="s">
        <v>84</v>
      </c>
      <c r="AV870" s="14" t="s">
        <v>84</v>
      </c>
      <c r="AW870" s="14" t="s">
        <v>31</v>
      </c>
      <c r="AX870" s="14" t="s">
        <v>76</v>
      </c>
      <c r="AY870" s="172" t="s">
        <v>130</v>
      </c>
    </row>
    <row r="871" spans="2:51" s="15" customFormat="1" ht="12">
      <c r="B871" s="179"/>
      <c r="D871" s="164" t="s">
        <v>139</v>
      </c>
      <c r="E871" s="180" t="s">
        <v>1</v>
      </c>
      <c r="F871" s="181" t="s">
        <v>144</v>
      </c>
      <c r="H871" s="182">
        <v>11.11</v>
      </c>
      <c r="I871" s="183"/>
      <c r="L871" s="179"/>
      <c r="M871" s="184"/>
      <c r="N871" s="185"/>
      <c r="O871" s="185"/>
      <c r="P871" s="185"/>
      <c r="Q871" s="185"/>
      <c r="R871" s="185"/>
      <c r="S871" s="185"/>
      <c r="T871" s="186"/>
      <c r="AT871" s="180" t="s">
        <v>139</v>
      </c>
      <c r="AU871" s="180" t="s">
        <v>84</v>
      </c>
      <c r="AV871" s="15" t="s">
        <v>137</v>
      </c>
      <c r="AW871" s="15" t="s">
        <v>31</v>
      </c>
      <c r="AX871" s="15" t="s">
        <v>32</v>
      </c>
      <c r="AY871" s="180" t="s">
        <v>130</v>
      </c>
    </row>
    <row r="872" spans="1:65" s="2" customFormat="1" ht="16.5" customHeight="1">
      <c r="A872" s="33"/>
      <c r="B872" s="149"/>
      <c r="C872" s="195" t="s">
        <v>1105</v>
      </c>
      <c r="D872" s="195" t="s">
        <v>268</v>
      </c>
      <c r="E872" s="196" t="s">
        <v>1106</v>
      </c>
      <c r="F872" s="197" t="s">
        <v>1107</v>
      </c>
      <c r="G872" s="198" t="s">
        <v>271</v>
      </c>
      <c r="H872" s="199">
        <v>5.05</v>
      </c>
      <c r="I872" s="200"/>
      <c r="J872" s="201">
        <f>ROUND(I872*H872,2)</f>
        <v>0</v>
      </c>
      <c r="K872" s="197" t="s">
        <v>136</v>
      </c>
      <c r="L872" s="202"/>
      <c r="M872" s="203" t="s">
        <v>1</v>
      </c>
      <c r="N872" s="204" t="s">
        <v>41</v>
      </c>
      <c r="O872" s="59"/>
      <c r="P872" s="159">
        <f>O872*H872</f>
        <v>0</v>
      </c>
      <c r="Q872" s="159">
        <v>0.0456</v>
      </c>
      <c r="R872" s="159">
        <f>Q872*H872</f>
        <v>0.23028</v>
      </c>
      <c r="S872" s="159">
        <v>0</v>
      </c>
      <c r="T872" s="160">
        <f>S872*H872</f>
        <v>0</v>
      </c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R872" s="161" t="s">
        <v>184</v>
      </c>
      <c r="AT872" s="161" t="s">
        <v>268</v>
      </c>
      <c r="AU872" s="161" t="s">
        <v>84</v>
      </c>
      <c r="AY872" s="18" t="s">
        <v>130</v>
      </c>
      <c r="BE872" s="162">
        <f>IF(N872="základní",J872,0)</f>
        <v>0</v>
      </c>
      <c r="BF872" s="162">
        <f>IF(N872="snížená",J872,0)</f>
        <v>0</v>
      </c>
      <c r="BG872" s="162">
        <f>IF(N872="zákl. přenesená",J872,0)</f>
        <v>0</v>
      </c>
      <c r="BH872" s="162">
        <f>IF(N872="sníž. přenesená",J872,0)</f>
        <v>0</v>
      </c>
      <c r="BI872" s="162">
        <f>IF(N872="nulová",J872,0)</f>
        <v>0</v>
      </c>
      <c r="BJ872" s="18" t="s">
        <v>32</v>
      </c>
      <c r="BK872" s="162">
        <f>ROUND(I872*H872,2)</f>
        <v>0</v>
      </c>
      <c r="BL872" s="18" t="s">
        <v>137</v>
      </c>
      <c r="BM872" s="161" t="s">
        <v>1108</v>
      </c>
    </row>
    <row r="873" spans="2:51" s="14" customFormat="1" ht="12">
      <c r="B873" s="171"/>
      <c r="D873" s="164" t="s">
        <v>139</v>
      </c>
      <c r="E873" s="172" t="s">
        <v>1</v>
      </c>
      <c r="F873" s="173" t="s">
        <v>1090</v>
      </c>
      <c r="H873" s="174">
        <v>5.05</v>
      </c>
      <c r="I873" s="175"/>
      <c r="L873" s="171"/>
      <c r="M873" s="176"/>
      <c r="N873" s="177"/>
      <c r="O873" s="177"/>
      <c r="P873" s="177"/>
      <c r="Q873" s="177"/>
      <c r="R873" s="177"/>
      <c r="S873" s="177"/>
      <c r="T873" s="178"/>
      <c r="AT873" s="172" t="s">
        <v>139</v>
      </c>
      <c r="AU873" s="172" t="s">
        <v>84</v>
      </c>
      <c r="AV873" s="14" t="s">
        <v>84</v>
      </c>
      <c r="AW873" s="14" t="s">
        <v>31</v>
      </c>
      <c r="AX873" s="14" t="s">
        <v>32</v>
      </c>
      <c r="AY873" s="172" t="s">
        <v>130</v>
      </c>
    </row>
    <row r="874" spans="1:65" s="2" customFormat="1" ht="16.5" customHeight="1">
      <c r="A874" s="33"/>
      <c r="B874" s="149"/>
      <c r="C874" s="195" t="s">
        <v>1109</v>
      </c>
      <c r="D874" s="195" t="s">
        <v>268</v>
      </c>
      <c r="E874" s="196" t="s">
        <v>1110</v>
      </c>
      <c r="F874" s="197" t="s">
        <v>1111</v>
      </c>
      <c r="G874" s="198" t="s">
        <v>271</v>
      </c>
      <c r="H874" s="199">
        <v>2.02</v>
      </c>
      <c r="I874" s="200"/>
      <c r="J874" s="201">
        <f>ROUND(I874*H874,2)</f>
        <v>0</v>
      </c>
      <c r="K874" s="197" t="s">
        <v>136</v>
      </c>
      <c r="L874" s="202"/>
      <c r="M874" s="203" t="s">
        <v>1</v>
      </c>
      <c r="N874" s="204" t="s">
        <v>41</v>
      </c>
      <c r="O874" s="59"/>
      <c r="P874" s="159">
        <f>O874*H874</f>
        <v>0</v>
      </c>
      <c r="Q874" s="159">
        <v>0.0388</v>
      </c>
      <c r="R874" s="159">
        <f>Q874*H874</f>
        <v>0.078376</v>
      </c>
      <c r="S874" s="159">
        <v>0</v>
      </c>
      <c r="T874" s="160">
        <f>S874*H874</f>
        <v>0</v>
      </c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R874" s="161" t="s">
        <v>184</v>
      </c>
      <c r="AT874" s="161" t="s">
        <v>268</v>
      </c>
      <c r="AU874" s="161" t="s">
        <v>84</v>
      </c>
      <c r="AY874" s="18" t="s">
        <v>130</v>
      </c>
      <c r="BE874" s="162">
        <f>IF(N874="základní",J874,0)</f>
        <v>0</v>
      </c>
      <c r="BF874" s="162">
        <f>IF(N874="snížená",J874,0)</f>
        <v>0</v>
      </c>
      <c r="BG874" s="162">
        <f>IF(N874="zákl. přenesená",J874,0)</f>
        <v>0</v>
      </c>
      <c r="BH874" s="162">
        <f>IF(N874="sníž. přenesená",J874,0)</f>
        <v>0</v>
      </c>
      <c r="BI874" s="162">
        <f>IF(N874="nulová",J874,0)</f>
        <v>0</v>
      </c>
      <c r="BJ874" s="18" t="s">
        <v>32</v>
      </c>
      <c r="BK874" s="162">
        <f>ROUND(I874*H874,2)</f>
        <v>0</v>
      </c>
      <c r="BL874" s="18" t="s">
        <v>137</v>
      </c>
      <c r="BM874" s="161" t="s">
        <v>1112</v>
      </c>
    </row>
    <row r="875" spans="2:51" s="14" customFormat="1" ht="12">
      <c r="B875" s="171"/>
      <c r="D875" s="164" t="s">
        <v>139</v>
      </c>
      <c r="E875" s="172" t="s">
        <v>1</v>
      </c>
      <c r="F875" s="173" t="s">
        <v>735</v>
      </c>
      <c r="H875" s="174">
        <v>2.02</v>
      </c>
      <c r="I875" s="175"/>
      <c r="L875" s="171"/>
      <c r="M875" s="176"/>
      <c r="N875" s="177"/>
      <c r="O875" s="177"/>
      <c r="P875" s="177"/>
      <c r="Q875" s="177"/>
      <c r="R875" s="177"/>
      <c r="S875" s="177"/>
      <c r="T875" s="178"/>
      <c r="AT875" s="172" t="s">
        <v>139</v>
      </c>
      <c r="AU875" s="172" t="s">
        <v>84</v>
      </c>
      <c r="AV875" s="14" t="s">
        <v>84</v>
      </c>
      <c r="AW875" s="14" t="s">
        <v>31</v>
      </c>
      <c r="AX875" s="14" t="s">
        <v>76</v>
      </c>
      <c r="AY875" s="172" t="s">
        <v>130</v>
      </c>
    </row>
    <row r="876" spans="2:51" s="15" customFormat="1" ht="12">
      <c r="B876" s="179"/>
      <c r="D876" s="164" t="s">
        <v>139</v>
      </c>
      <c r="E876" s="180" t="s">
        <v>1</v>
      </c>
      <c r="F876" s="181" t="s">
        <v>144</v>
      </c>
      <c r="H876" s="182">
        <v>2.02</v>
      </c>
      <c r="I876" s="183"/>
      <c r="L876" s="179"/>
      <c r="M876" s="184"/>
      <c r="N876" s="185"/>
      <c r="O876" s="185"/>
      <c r="P876" s="185"/>
      <c r="Q876" s="185"/>
      <c r="R876" s="185"/>
      <c r="S876" s="185"/>
      <c r="T876" s="186"/>
      <c r="AT876" s="180" t="s">
        <v>139</v>
      </c>
      <c r="AU876" s="180" t="s">
        <v>84</v>
      </c>
      <c r="AV876" s="15" t="s">
        <v>137</v>
      </c>
      <c r="AW876" s="15" t="s">
        <v>31</v>
      </c>
      <c r="AX876" s="15" t="s">
        <v>32</v>
      </c>
      <c r="AY876" s="180" t="s">
        <v>130</v>
      </c>
    </row>
    <row r="877" spans="1:65" s="2" customFormat="1" ht="16.5" customHeight="1">
      <c r="A877" s="33"/>
      <c r="B877" s="149"/>
      <c r="C877" s="150" t="s">
        <v>1113</v>
      </c>
      <c r="D877" s="150" t="s">
        <v>132</v>
      </c>
      <c r="E877" s="151" t="s">
        <v>1114</v>
      </c>
      <c r="F877" s="152" t="s">
        <v>1115</v>
      </c>
      <c r="G877" s="153" t="s">
        <v>271</v>
      </c>
      <c r="H877" s="154">
        <v>8</v>
      </c>
      <c r="I877" s="155"/>
      <c r="J877" s="156">
        <f>ROUND(I877*H877,2)</f>
        <v>0</v>
      </c>
      <c r="K877" s="152" t="s">
        <v>136</v>
      </c>
      <c r="L877" s="34"/>
      <c r="M877" s="157" t="s">
        <v>1</v>
      </c>
      <c r="N877" s="158" t="s">
        <v>41</v>
      </c>
      <c r="O877" s="59"/>
      <c r="P877" s="159">
        <f>O877*H877</f>
        <v>0</v>
      </c>
      <c r="Q877" s="159">
        <v>0</v>
      </c>
      <c r="R877" s="159">
        <f>Q877*H877</f>
        <v>0</v>
      </c>
      <c r="S877" s="159">
        <v>0</v>
      </c>
      <c r="T877" s="160">
        <f>S877*H877</f>
        <v>0</v>
      </c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R877" s="161" t="s">
        <v>137</v>
      </c>
      <c r="AT877" s="161" t="s">
        <v>132</v>
      </c>
      <c r="AU877" s="161" t="s">
        <v>84</v>
      </c>
      <c r="AY877" s="18" t="s">
        <v>130</v>
      </c>
      <c r="BE877" s="162">
        <f>IF(N877="základní",J877,0)</f>
        <v>0</v>
      </c>
      <c r="BF877" s="162">
        <f>IF(N877="snížená",J877,0)</f>
        <v>0</v>
      </c>
      <c r="BG877" s="162">
        <f>IF(N877="zákl. přenesená",J877,0)</f>
        <v>0</v>
      </c>
      <c r="BH877" s="162">
        <f>IF(N877="sníž. přenesená",J877,0)</f>
        <v>0</v>
      </c>
      <c r="BI877" s="162">
        <f>IF(N877="nulová",J877,0)</f>
        <v>0</v>
      </c>
      <c r="BJ877" s="18" t="s">
        <v>32</v>
      </c>
      <c r="BK877" s="162">
        <f>ROUND(I877*H877,2)</f>
        <v>0</v>
      </c>
      <c r="BL877" s="18" t="s">
        <v>137</v>
      </c>
      <c r="BM877" s="161" t="s">
        <v>1116</v>
      </c>
    </row>
    <row r="878" spans="2:51" s="13" customFormat="1" ht="12">
      <c r="B878" s="163"/>
      <c r="D878" s="164" t="s">
        <v>139</v>
      </c>
      <c r="E878" s="165" t="s">
        <v>1</v>
      </c>
      <c r="F878" s="166" t="s">
        <v>603</v>
      </c>
      <c r="H878" s="165" t="s">
        <v>1</v>
      </c>
      <c r="I878" s="167"/>
      <c r="L878" s="163"/>
      <c r="M878" s="168"/>
      <c r="N878" s="169"/>
      <c r="O878" s="169"/>
      <c r="P878" s="169"/>
      <c r="Q878" s="169"/>
      <c r="R878" s="169"/>
      <c r="S878" s="169"/>
      <c r="T878" s="170"/>
      <c r="AT878" s="165" t="s">
        <v>139</v>
      </c>
      <c r="AU878" s="165" t="s">
        <v>84</v>
      </c>
      <c r="AV878" s="13" t="s">
        <v>32</v>
      </c>
      <c r="AW878" s="13" t="s">
        <v>31</v>
      </c>
      <c r="AX878" s="13" t="s">
        <v>76</v>
      </c>
      <c r="AY878" s="165" t="s">
        <v>130</v>
      </c>
    </row>
    <row r="879" spans="2:51" s="14" customFormat="1" ht="12">
      <c r="B879" s="171"/>
      <c r="D879" s="164" t="s">
        <v>139</v>
      </c>
      <c r="E879" s="172" t="s">
        <v>1</v>
      </c>
      <c r="F879" s="173" t="s">
        <v>1117</v>
      </c>
      <c r="H879" s="174">
        <v>8</v>
      </c>
      <c r="I879" s="175"/>
      <c r="L879" s="171"/>
      <c r="M879" s="176"/>
      <c r="N879" s="177"/>
      <c r="O879" s="177"/>
      <c r="P879" s="177"/>
      <c r="Q879" s="177"/>
      <c r="R879" s="177"/>
      <c r="S879" s="177"/>
      <c r="T879" s="178"/>
      <c r="AT879" s="172" t="s">
        <v>139</v>
      </c>
      <c r="AU879" s="172" t="s">
        <v>84</v>
      </c>
      <c r="AV879" s="14" t="s">
        <v>84</v>
      </c>
      <c r="AW879" s="14" t="s">
        <v>31</v>
      </c>
      <c r="AX879" s="14" t="s">
        <v>32</v>
      </c>
      <c r="AY879" s="172" t="s">
        <v>130</v>
      </c>
    </row>
    <row r="880" spans="1:65" s="2" customFormat="1" ht="21.75" customHeight="1">
      <c r="A880" s="33"/>
      <c r="B880" s="149"/>
      <c r="C880" s="195" t="s">
        <v>1118</v>
      </c>
      <c r="D880" s="195" t="s">
        <v>268</v>
      </c>
      <c r="E880" s="196" t="s">
        <v>1119</v>
      </c>
      <c r="F880" s="197" t="s">
        <v>1120</v>
      </c>
      <c r="G880" s="198" t="s">
        <v>271</v>
      </c>
      <c r="H880" s="199">
        <v>7.07</v>
      </c>
      <c r="I880" s="200"/>
      <c r="J880" s="201">
        <f>ROUND(I880*H880,2)</f>
        <v>0</v>
      </c>
      <c r="K880" s="197" t="s">
        <v>136</v>
      </c>
      <c r="L880" s="202"/>
      <c r="M880" s="203" t="s">
        <v>1</v>
      </c>
      <c r="N880" s="204" t="s">
        <v>41</v>
      </c>
      <c r="O880" s="59"/>
      <c r="P880" s="159">
        <f>O880*H880</f>
        <v>0</v>
      </c>
      <c r="Q880" s="159">
        <v>0.0518</v>
      </c>
      <c r="R880" s="159">
        <f>Q880*H880</f>
        <v>0.366226</v>
      </c>
      <c r="S880" s="159">
        <v>0</v>
      </c>
      <c r="T880" s="160">
        <f>S880*H880</f>
        <v>0</v>
      </c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R880" s="161" t="s">
        <v>184</v>
      </c>
      <c r="AT880" s="161" t="s">
        <v>268</v>
      </c>
      <c r="AU880" s="161" t="s">
        <v>84</v>
      </c>
      <c r="AY880" s="18" t="s">
        <v>130</v>
      </c>
      <c r="BE880" s="162">
        <f>IF(N880="základní",J880,0)</f>
        <v>0</v>
      </c>
      <c r="BF880" s="162">
        <f>IF(N880="snížená",J880,0)</f>
        <v>0</v>
      </c>
      <c r="BG880" s="162">
        <f>IF(N880="zákl. přenesená",J880,0)</f>
        <v>0</v>
      </c>
      <c r="BH880" s="162">
        <f>IF(N880="sníž. přenesená",J880,0)</f>
        <v>0</v>
      </c>
      <c r="BI880" s="162">
        <f>IF(N880="nulová",J880,0)</f>
        <v>0</v>
      </c>
      <c r="BJ880" s="18" t="s">
        <v>32</v>
      </c>
      <c r="BK880" s="162">
        <f>ROUND(I880*H880,2)</f>
        <v>0</v>
      </c>
      <c r="BL880" s="18" t="s">
        <v>137</v>
      </c>
      <c r="BM880" s="161" t="s">
        <v>1121</v>
      </c>
    </row>
    <row r="881" spans="2:51" s="14" customFormat="1" ht="12">
      <c r="B881" s="171"/>
      <c r="D881" s="164" t="s">
        <v>139</v>
      </c>
      <c r="E881" s="172" t="s">
        <v>1</v>
      </c>
      <c r="F881" s="173" t="s">
        <v>1122</v>
      </c>
      <c r="H881" s="174">
        <v>7.07</v>
      </c>
      <c r="I881" s="175"/>
      <c r="L881" s="171"/>
      <c r="M881" s="176"/>
      <c r="N881" s="177"/>
      <c r="O881" s="177"/>
      <c r="P881" s="177"/>
      <c r="Q881" s="177"/>
      <c r="R881" s="177"/>
      <c r="S881" s="177"/>
      <c r="T881" s="178"/>
      <c r="AT881" s="172" t="s">
        <v>139</v>
      </c>
      <c r="AU881" s="172" t="s">
        <v>84</v>
      </c>
      <c r="AV881" s="14" t="s">
        <v>84</v>
      </c>
      <c r="AW881" s="14" t="s">
        <v>31</v>
      </c>
      <c r="AX881" s="14" t="s">
        <v>76</v>
      </c>
      <c r="AY881" s="172" t="s">
        <v>130</v>
      </c>
    </row>
    <row r="882" spans="2:51" s="15" customFormat="1" ht="12">
      <c r="B882" s="179"/>
      <c r="D882" s="164" t="s">
        <v>139</v>
      </c>
      <c r="E882" s="180" t="s">
        <v>1</v>
      </c>
      <c r="F882" s="181" t="s">
        <v>144</v>
      </c>
      <c r="H882" s="182">
        <v>7.07</v>
      </c>
      <c r="I882" s="183"/>
      <c r="L882" s="179"/>
      <c r="M882" s="184"/>
      <c r="N882" s="185"/>
      <c r="O882" s="185"/>
      <c r="P882" s="185"/>
      <c r="Q882" s="185"/>
      <c r="R882" s="185"/>
      <c r="S882" s="185"/>
      <c r="T882" s="186"/>
      <c r="AT882" s="180" t="s">
        <v>139</v>
      </c>
      <c r="AU882" s="180" t="s">
        <v>84</v>
      </c>
      <c r="AV882" s="15" t="s">
        <v>137</v>
      </c>
      <c r="AW882" s="15" t="s">
        <v>31</v>
      </c>
      <c r="AX882" s="15" t="s">
        <v>32</v>
      </c>
      <c r="AY882" s="180" t="s">
        <v>130</v>
      </c>
    </row>
    <row r="883" spans="1:65" s="2" customFormat="1" ht="21.75" customHeight="1">
      <c r="A883" s="33"/>
      <c r="B883" s="149"/>
      <c r="C883" s="195" t="s">
        <v>1123</v>
      </c>
      <c r="D883" s="195" t="s">
        <v>268</v>
      </c>
      <c r="E883" s="196" t="s">
        <v>1124</v>
      </c>
      <c r="F883" s="197" t="s">
        <v>1125</v>
      </c>
      <c r="G883" s="198" t="s">
        <v>271</v>
      </c>
      <c r="H883" s="199">
        <v>1.01</v>
      </c>
      <c r="I883" s="200"/>
      <c r="J883" s="201">
        <f>ROUND(I883*H883,2)</f>
        <v>0</v>
      </c>
      <c r="K883" s="197" t="s">
        <v>136</v>
      </c>
      <c r="L883" s="202"/>
      <c r="M883" s="203" t="s">
        <v>1</v>
      </c>
      <c r="N883" s="204" t="s">
        <v>41</v>
      </c>
      <c r="O883" s="59"/>
      <c r="P883" s="159">
        <f>O883*H883</f>
        <v>0</v>
      </c>
      <c r="Q883" s="159">
        <v>0.0571</v>
      </c>
      <c r="R883" s="159">
        <f>Q883*H883</f>
        <v>0.057671</v>
      </c>
      <c r="S883" s="159">
        <v>0</v>
      </c>
      <c r="T883" s="160">
        <f>S883*H883</f>
        <v>0</v>
      </c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R883" s="161" t="s">
        <v>184</v>
      </c>
      <c r="AT883" s="161" t="s">
        <v>268</v>
      </c>
      <c r="AU883" s="161" t="s">
        <v>84</v>
      </c>
      <c r="AY883" s="18" t="s">
        <v>130</v>
      </c>
      <c r="BE883" s="162">
        <f>IF(N883="základní",J883,0)</f>
        <v>0</v>
      </c>
      <c r="BF883" s="162">
        <f>IF(N883="snížená",J883,0)</f>
        <v>0</v>
      </c>
      <c r="BG883" s="162">
        <f>IF(N883="zákl. přenesená",J883,0)</f>
        <v>0</v>
      </c>
      <c r="BH883" s="162">
        <f>IF(N883="sníž. přenesená",J883,0)</f>
        <v>0</v>
      </c>
      <c r="BI883" s="162">
        <f>IF(N883="nulová",J883,0)</f>
        <v>0</v>
      </c>
      <c r="BJ883" s="18" t="s">
        <v>32</v>
      </c>
      <c r="BK883" s="162">
        <f>ROUND(I883*H883,2)</f>
        <v>0</v>
      </c>
      <c r="BL883" s="18" t="s">
        <v>137</v>
      </c>
      <c r="BM883" s="161" t="s">
        <v>1126</v>
      </c>
    </row>
    <row r="884" spans="2:51" s="14" customFormat="1" ht="12">
      <c r="B884" s="171"/>
      <c r="D884" s="164" t="s">
        <v>139</v>
      </c>
      <c r="E884" s="172" t="s">
        <v>1</v>
      </c>
      <c r="F884" s="173" t="s">
        <v>716</v>
      </c>
      <c r="H884" s="174">
        <v>1.01</v>
      </c>
      <c r="I884" s="175"/>
      <c r="L884" s="171"/>
      <c r="M884" s="176"/>
      <c r="N884" s="177"/>
      <c r="O884" s="177"/>
      <c r="P884" s="177"/>
      <c r="Q884" s="177"/>
      <c r="R884" s="177"/>
      <c r="S884" s="177"/>
      <c r="T884" s="178"/>
      <c r="AT884" s="172" t="s">
        <v>139</v>
      </c>
      <c r="AU884" s="172" t="s">
        <v>84</v>
      </c>
      <c r="AV884" s="14" t="s">
        <v>84</v>
      </c>
      <c r="AW884" s="14" t="s">
        <v>31</v>
      </c>
      <c r="AX884" s="14" t="s">
        <v>76</v>
      </c>
      <c r="AY884" s="172" t="s">
        <v>130</v>
      </c>
    </row>
    <row r="885" spans="2:51" s="15" customFormat="1" ht="12">
      <c r="B885" s="179"/>
      <c r="D885" s="164" t="s">
        <v>139</v>
      </c>
      <c r="E885" s="180" t="s">
        <v>1</v>
      </c>
      <c r="F885" s="181" t="s">
        <v>144</v>
      </c>
      <c r="H885" s="182">
        <v>1.01</v>
      </c>
      <c r="I885" s="183"/>
      <c r="L885" s="179"/>
      <c r="M885" s="184"/>
      <c r="N885" s="185"/>
      <c r="O885" s="185"/>
      <c r="P885" s="185"/>
      <c r="Q885" s="185"/>
      <c r="R885" s="185"/>
      <c r="S885" s="185"/>
      <c r="T885" s="186"/>
      <c r="AT885" s="180" t="s">
        <v>139</v>
      </c>
      <c r="AU885" s="180" t="s">
        <v>84</v>
      </c>
      <c r="AV885" s="15" t="s">
        <v>137</v>
      </c>
      <c r="AW885" s="15" t="s">
        <v>31</v>
      </c>
      <c r="AX885" s="15" t="s">
        <v>32</v>
      </c>
      <c r="AY885" s="180" t="s">
        <v>130</v>
      </c>
    </row>
    <row r="886" spans="1:65" s="2" customFormat="1" ht="16.5" customHeight="1">
      <c r="A886" s="33"/>
      <c r="B886" s="149"/>
      <c r="C886" s="150" t="s">
        <v>1127</v>
      </c>
      <c r="D886" s="150" t="s">
        <v>132</v>
      </c>
      <c r="E886" s="151" t="s">
        <v>1128</v>
      </c>
      <c r="F886" s="152" t="s">
        <v>1129</v>
      </c>
      <c r="G886" s="153" t="s">
        <v>271</v>
      </c>
      <c r="H886" s="154">
        <v>17</v>
      </c>
      <c r="I886" s="155"/>
      <c r="J886" s="156">
        <f>ROUND(I886*H886,2)</f>
        <v>0</v>
      </c>
      <c r="K886" s="152" t="s">
        <v>136</v>
      </c>
      <c r="L886" s="34"/>
      <c r="M886" s="157" t="s">
        <v>1</v>
      </c>
      <c r="N886" s="158" t="s">
        <v>41</v>
      </c>
      <c r="O886" s="59"/>
      <c r="P886" s="159">
        <f>O886*H886</f>
        <v>0</v>
      </c>
      <c r="Q886" s="159">
        <v>0.00796</v>
      </c>
      <c r="R886" s="159">
        <f>Q886*H886</f>
        <v>0.13532</v>
      </c>
      <c r="S886" s="159">
        <v>0</v>
      </c>
      <c r="T886" s="160">
        <f>S886*H886</f>
        <v>0</v>
      </c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R886" s="161" t="s">
        <v>137</v>
      </c>
      <c r="AT886" s="161" t="s">
        <v>132</v>
      </c>
      <c r="AU886" s="161" t="s">
        <v>84</v>
      </c>
      <c r="AY886" s="18" t="s">
        <v>130</v>
      </c>
      <c r="BE886" s="162">
        <f>IF(N886="základní",J886,0)</f>
        <v>0</v>
      </c>
      <c r="BF886" s="162">
        <f>IF(N886="snížená",J886,0)</f>
        <v>0</v>
      </c>
      <c r="BG886" s="162">
        <f>IF(N886="zákl. přenesená",J886,0)</f>
        <v>0</v>
      </c>
      <c r="BH886" s="162">
        <f>IF(N886="sníž. přenesená",J886,0)</f>
        <v>0</v>
      </c>
      <c r="BI886" s="162">
        <f>IF(N886="nulová",J886,0)</f>
        <v>0</v>
      </c>
      <c r="BJ886" s="18" t="s">
        <v>32</v>
      </c>
      <c r="BK886" s="162">
        <f>ROUND(I886*H886,2)</f>
        <v>0</v>
      </c>
      <c r="BL886" s="18" t="s">
        <v>137</v>
      </c>
      <c r="BM886" s="161" t="s">
        <v>1130</v>
      </c>
    </row>
    <row r="887" spans="2:51" s="13" customFormat="1" ht="12">
      <c r="B887" s="163"/>
      <c r="D887" s="164" t="s">
        <v>139</v>
      </c>
      <c r="E887" s="165" t="s">
        <v>1</v>
      </c>
      <c r="F887" s="166" t="s">
        <v>603</v>
      </c>
      <c r="H887" s="165" t="s">
        <v>1</v>
      </c>
      <c r="I887" s="167"/>
      <c r="L887" s="163"/>
      <c r="M887" s="168"/>
      <c r="N887" s="169"/>
      <c r="O887" s="169"/>
      <c r="P887" s="169"/>
      <c r="Q887" s="169"/>
      <c r="R887" s="169"/>
      <c r="S887" s="169"/>
      <c r="T887" s="170"/>
      <c r="AT887" s="165" t="s">
        <v>139</v>
      </c>
      <c r="AU887" s="165" t="s">
        <v>84</v>
      </c>
      <c r="AV887" s="13" t="s">
        <v>32</v>
      </c>
      <c r="AW887" s="13" t="s">
        <v>31</v>
      </c>
      <c r="AX887" s="13" t="s">
        <v>76</v>
      </c>
      <c r="AY887" s="165" t="s">
        <v>130</v>
      </c>
    </row>
    <row r="888" spans="2:51" s="14" customFormat="1" ht="12">
      <c r="B888" s="171"/>
      <c r="D888" s="164" t="s">
        <v>139</v>
      </c>
      <c r="E888" s="172" t="s">
        <v>1</v>
      </c>
      <c r="F888" s="173" t="s">
        <v>1131</v>
      </c>
      <c r="H888" s="174">
        <v>17</v>
      </c>
      <c r="I888" s="175"/>
      <c r="L888" s="171"/>
      <c r="M888" s="176"/>
      <c r="N888" s="177"/>
      <c r="O888" s="177"/>
      <c r="P888" s="177"/>
      <c r="Q888" s="177"/>
      <c r="R888" s="177"/>
      <c r="S888" s="177"/>
      <c r="T888" s="178"/>
      <c r="AT888" s="172" t="s">
        <v>139</v>
      </c>
      <c r="AU888" s="172" t="s">
        <v>84</v>
      </c>
      <c r="AV888" s="14" t="s">
        <v>84</v>
      </c>
      <c r="AW888" s="14" t="s">
        <v>31</v>
      </c>
      <c r="AX888" s="14" t="s">
        <v>32</v>
      </c>
      <c r="AY888" s="172" t="s">
        <v>130</v>
      </c>
    </row>
    <row r="889" spans="1:65" s="2" customFormat="1" ht="16.5" customHeight="1">
      <c r="A889" s="33"/>
      <c r="B889" s="149"/>
      <c r="C889" s="195" t="s">
        <v>651</v>
      </c>
      <c r="D889" s="195" t="s">
        <v>268</v>
      </c>
      <c r="E889" s="196" t="s">
        <v>1132</v>
      </c>
      <c r="F889" s="197" t="s">
        <v>1133</v>
      </c>
      <c r="G889" s="198" t="s">
        <v>271</v>
      </c>
      <c r="H889" s="199">
        <v>12.12</v>
      </c>
      <c r="I889" s="200"/>
      <c r="J889" s="201">
        <f>ROUND(I889*H889,2)</f>
        <v>0</v>
      </c>
      <c r="K889" s="197" t="s">
        <v>136</v>
      </c>
      <c r="L889" s="202"/>
      <c r="M889" s="203" t="s">
        <v>1</v>
      </c>
      <c r="N889" s="204" t="s">
        <v>41</v>
      </c>
      <c r="O889" s="59"/>
      <c r="P889" s="159">
        <f>O889*H889</f>
        <v>0</v>
      </c>
      <c r="Q889" s="159">
        <v>0.0955</v>
      </c>
      <c r="R889" s="159">
        <f>Q889*H889</f>
        <v>1.15746</v>
      </c>
      <c r="S889" s="159">
        <v>0</v>
      </c>
      <c r="T889" s="160">
        <f>S889*H889</f>
        <v>0</v>
      </c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R889" s="161" t="s">
        <v>184</v>
      </c>
      <c r="AT889" s="161" t="s">
        <v>268</v>
      </c>
      <c r="AU889" s="161" t="s">
        <v>84</v>
      </c>
      <c r="AY889" s="18" t="s">
        <v>130</v>
      </c>
      <c r="BE889" s="162">
        <f>IF(N889="základní",J889,0)</f>
        <v>0</v>
      </c>
      <c r="BF889" s="162">
        <f>IF(N889="snížená",J889,0)</f>
        <v>0</v>
      </c>
      <c r="BG889" s="162">
        <f>IF(N889="zákl. přenesená",J889,0)</f>
        <v>0</v>
      </c>
      <c r="BH889" s="162">
        <f>IF(N889="sníž. přenesená",J889,0)</f>
        <v>0</v>
      </c>
      <c r="BI889" s="162">
        <f>IF(N889="nulová",J889,0)</f>
        <v>0</v>
      </c>
      <c r="BJ889" s="18" t="s">
        <v>32</v>
      </c>
      <c r="BK889" s="162">
        <f>ROUND(I889*H889,2)</f>
        <v>0</v>
      </c>
      <c r="BL889" s="18" t="s">
        <v>137</v>
      </c>
      <c r="BM889" s="161" t="s">
        <v>1134</v>
      </c>
    </row>
    <row r="890" spans="2:51" s="14" customFormat="1" ht="12">
      <c r="B890" s="171"/>
      <c r="D890" s="164" t="s">
        <v>139</v>
      </c>
      <c r="E890" s="172" t="s">
        <v>1</v>
      </c>
      <c r="F890" s="173" t="s">
        <v>953</v>
      </c>
      <c r="H890" s="174">
        <v>12.12</v>
      </c>
      <c r="I890" s="175"/>
      <c r="L890" s="171"/>
      <c r="M890" s="176"/>
      <c r="N890" s="177"/>
      <c r="O890" s="177"/>
      <c r="P890" s="177"/>
      <c r="Q890" s="177"/>
      <c r="R890" s="177"/>
      <c r="S890" s="177"/>
      <c r="T890" s="178"/>
      <c r="AT890" s="172" t="s">
        <v>139</v>
      </c>
      <c r="AU890" s="172" t="s">
        <v>84</v>
      </c>
      <c r="AV890" s="14" t="s">
        <v>84</v>
      </c>
      <c r="AW890" s="14" t="s">
        <v>31</v>
      </c>
      <c r="AX890" s="14" t="s">
        <v>76</v>
      </c>
      <c r="AY890" s="172" t="s">
        <v>130</v>
      </c>
    </row>
    <row r="891" spans="2:51" s="15" customFormat="1" ht="12">
      <c r="B891" s="179"/>
      <c r="D891" s="164" t="s">
        <v>139</v>
      </c>
      <c r="E891" s="180" t="s">
        <v>1</v>
      </c>
      <c r="F891" s="181" t="s">
        <v>144</v>
      </c>
      <c r="H891" s="182">
        <v>12.12</v>
      </c>
      <c r="I891" s="183"/>
      <c r="L891" s="179"/>
      <c r="M891" s="184"/>
      <c r="N891" s="185"/>
      <c r="O891" s="185"/>
      <c r="P891" s="185"/>
      <c r="Q891" s="185"/>
      <c r="R891" s="185"/>
      <c r="S891" s="185"/>
      <c r="T891" s="186"/>
      <c r="AT891" s="180" t="s">
        <v>139</v>
      </c>
      <c r="AU891" s="180" t="s">
        <v>84</v>
      </c>
      <c r="AV891" s="15" t="s">
        <v>137</v>
      </c>
      <c r="AW891" s="15" t="s">
        <v>31</v>
      </c>
      <c r="AX891" s="15" t="s">
        <v>32</v>
      </c>
      <c r="AY891" s="180" t="s">
        <v>130</v>
      </c>
    </row>
    <row r="892" spans="1:65" s="2" customFormat="1" ht="16.5" customHeight="1">
      <c r="A892" s="33"/>
      <c r="B892" s="149"/>
      <c r="C892" s="195" t="s">
        <v>1135</v>
      </c>
      <c r="D892" s="195" t="s">
        <v>268</v>
      </c>
      <c r="E892" s="196" t="s">
        <v>1136</v>
      </c>
      <c r="F892" s="197" t="s">
        <v>1137</v>
      </c>
      <c r="G892" s="198" t="s">
        <v>271</v>
      </c>
      <c r="H892" s="199">
        <v>1.01</v>
      </c>
      <c r="I892" s="200"/>
      <c r="J892" s="201">
        <f>ROUND(I892*H892,2)</f>
        <v>0</v>
      </c>
      <c r="K892" s="197" t="s">
        <v>136</v>
      </c>
      <c r="L892" s="202"/>
      <c r="M892" s="203" t="s">
        <v>1</v>
      </c>
      <c r="N892" s="204" t="s">
        <v>41</v>
      </c>
      <c r="O892" s="59"/>
      <c r="P892" s="159">
        <f>O892*H892</f>
        <v>0</v>
      </c>
      <c r="Q892" s="159">
        <v>0.098</v>
      </c>
      <c r="R892" s="159">
        <f>Q892*H892</f>
        <v>0.09898</v>
      </c>
      <c r="S892" s="159">
        <v>0</v>
      </c>
      <c r="T892" s="160">
        <f>S892*H892</f>
        <v>0</v>
      </c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R892" s="161" t="s">
        <v>184</v>
      </c>
      <c r="AT892" s="161" t="s">
        <v>268</v>
      </c>
      <c r="AU892" s="161" t="s">
        <v>84</v>
      </c>
      <c r="AY892" s="18" t="s">
        <v>130</v>
      </c>
      <c r="BE892" s="162">
        <f>IF(N892="základní",J892,0)</f>
        <v>0</v>
      </c>
      <c r="BF892" s="162">
        <f>IF(N892="snížená",J892,0)</f>
        <v>0</v>
      </c>
      <c r="BG892" s="162">
        <f>IF(N892="zákl. přenesená",J892,0)</f>
        <v>0</v>
      </c>
      <c r="BH892" s="162">
        <f>IF(N892="sníž. přenesená",J892,0)</f>
        <v>0</v>
      </c>
      <c r="BI892" s="162">
        <f>IF(N892="nulová",J892,0)</f>
        <v>0</v>
      </c>
      <c r="BJ892" s="18" t="s">
        <v>32</v>
      </c>
      <c r="BK892" s="162">
        <f>ROUND(I892*H892,2)</f>
        <v>0</v>
      </c>
      <c r="BL892" s="18" t="s">
        <v>137</v>
      </c>
      <c r="BM892" s="161" t="s">
        <v>1138</v>
      </c>
    </row>
    <row r="893" spans="2:51" s="14" customFormat="1" ht="12">
      <c r="B893" s="171"/>
      <c r="D893" s="164" t="s">
        <v>139</v>
      </c>
      <c r="E893" s="172" t="s">
        <v>1</v>
      </c>
      <c r="F893" s="173" t="s">
        <v>716</v>
      </c>
      <c r="H893" s="174">
        <v>1.01</v>
      </c>
      <c r="I893" s="175"/>
      <c r="L893" s="171"/>
      <c r="M893" s="176"/>
      <c r="N893" s="177"/>
      <c r="O893" s="177"/>
      <c r="P893" s="177"/>
      <c r="Q893" s="177"/>
      <c r="R893" s="177"/>
      <c r="S893" s="177"/>
      <c r="T893" s="178"/>
      <c r="AT893" s="172" t="s">
        <v>139</v>
      </c>
      <c r="AU893" s="172" t="s">
        <v>84</v>
      </c>
      <c r="AV893" s="14" t="s">
        <v>84</v>
      </c>
      <c r="AW893" s="14" t="s">
        <v>31</v>
      </c>
      <c r="AX893" s="14" t="s">
        <v>76</v>
      </c>
      <c r="AY893" s="172" t="s">
        <v>130</v>
      </c>
    </row>
    <row r="894" spans="2:51" s="15" customFormat="1" ht="12">
      <c r="B894" s="179"/>
      <c r="D894" s="164" t="s">
        <v>139</v>
      </c>
      <c r="E894" s="180" t="s">
        <v>1</v>
      </c>
      <c r="F894" s="181" t="s">
        <v>144</v>
      </c>
      <c r="H894" s="182">
        <v>1.01</v>
      </c>
      <c r="I894" s="183"/>
      <c r="L894" s="179"/>
      <c r="M894" s="184"/>
      <c r="N894" s="185"/>
      <c r="O894" s="185"/>
      <c r="P894" s="185"/>
      <c r="Q894" s="185"/>
      <c r="R894" s="185"/>
      <c r="S894" s="185"/>
      <c r="T894" s="186"/>
      <c r="AT894" s="180" t="s">
        <v>139</v>
      </c>
      <c r="AU894" s="180" t="s">
        <v>84</v>
      </c>
      <c r="AV894" s="15" t="s">
        <v>137</v>
      </c>
      <c r="AW894" s="15" t="s">
        <v>31</v>
      </c>
      <c r="AX894" s="15" t="s">
        <v>32</v>
      </c>
      <c r="AY894" s="180" t="s">
        <v>130</v>
      </c>
    </row>
    <row r="895" spans="1:65" s="2" customFormat="1" ht="16.5" customHeight="1">
      <c r="A895" s="33"/>
      <c r="B895" s="149"/>
      <c r="C895" s="195" t="s">
        <v>1139</v>
      </c>
      <c r="D895" s="195" t="s">
        <v>268</v>
      </c>
      <c r="E895" s="196" t="s">
        <v>1140</v>
      </c>
      <c r="F895" s="197" t="s">
        <v>1141</v>
      </c>
      <c r="G895" s="198" t="s">
        <v>271</v>
      </c>
      <c r="H895" s="199">
        <v>3.03</v>
      </c>
      <c r="I895" s="200"/>
      <c r="J895" s="201">
        <f>ROUND(I895*H895,2)</f>
        <v>0</v>
      </c>
      <c r="K895" s="197" t="s">
        <v>136</v>
      </c>
      <c r="L895" s="202"/>
      <c r="M895" s="203" t="s">
        <v>1</v>
      </c>
      <c r="N895" s="204" t="s">
        <v>41</v>
      </c>
      <c r="O895" s="59"/>
      <c r="P895" s="159">
        <f>O895*H895</f>
        <v>0</v>
      </c>
      <c r="Q895" s="159">
        <v>0.101</v>
      </c>
      <c r="R895" s="159">
        <f>Q895*H895</f>
        <v>0.30603</v>
      </c>
      <c r="S895" s="159">
        <v>0</v>
      </c>
      <c r="T895" s="160">
        <f>S895*H895</f>
        <v>0</v>
      </c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R895" s="161" t="s">
        <v>184</v>
      </c>
      <c r="AT895" s="161" t="s">
        <v>268</v>
      </c>
      <c r="AU895" s="161" t="s">
        <v>84</v>
      </c>
      <c r="AY895" s="18" t="s">
        <v>130</v>
      </c>
      <c r="BE895" s="162">
        <f>IF(N895="základní",J895,0)</f>
        <v>0</v>
      </c>
      <c r="BF895" s="162">
        <f>IF(N895="snížená",J895,0)</f>
        <v>0</v>
      </c>
      <c r="BG895" s="162">
        <f>IF(N895="zákl. přenesená",J895,0)</f>
        <v>0</v>
      </c>
      <c r="BH895" s="162">
        <f>IF(N895="sníž. přenesená",J895,0)</f>
        <v>0</v>
      </c>
      <c r="BI895" s="162">
        <f>IF(N895="nulová",J895,0)</f>
        <v>0</v>
      </c>
      <c r="BJ895" s="18" t="s">
        <v>32</v>
      </c>
      <c r="BK895" s="162">
        <f>ROUND(I895*H895,2)</f>
        <v>0</v>
      </c>
      <c r="BL895" s="18" t="s">
        <v>137</v>
      </c>
      <c r="BM895" s="161" t="s">
        <v>1142</v>
      </c>
    </row>
    <row r="896" spans="2:51" s="14" customFormat="1" ht="12">
      <c r="B896" s="171"/>
      <c r="D896" s="164" t="s">
        <v>139</v>
      </c>
      <c r="E896" s="172" t="s">
        <v>1</v>
      </c>
      <c r="F896" s="173" t="s">
        <v>914</v>
      </c>
      <c r="H896" s="174">
        <v>3.03</v>
      </c>
      <c r="I896" s="175"/>
      <c r="L896" s="171"/>
      <c r="M896" s="176"/>
      <c r="N896" s="177"/>
      <c r="O896" s="177"/>
      <c r="P896" s="177"/>
      <c r="Q896" s="177"/>
      <c r="R896" s="177"/>
      <c r="S896" s="177"/>
      <c r="T896" s="178"/>
      <c r="AT896" s="172" t="s">
        <v>139</v>
      </c>
      <c r="AU896" s="172" t="s">
        <v>84</v>
      </c>
      <c r="AV896" s="14" t="s">
        <v>84</v>
      </c>
      <c r="AW896" s="14" t="s">
        <v>31</v>
      </c>
      <c r="AX896" s="14" t="s">
        <v>76</v>
      </c>
      <c r="AY896" s="172" t="s">
        <v>130</v>
      </c>
    </row>
    <row r="897" spans="2:51" s="15" customFormat="1" ht="12">
      <c r="B897" s="179"/>
      <c r="D897" s="164" t="s">
        <v>139</v>
      </c>
      <c r="E897" s="180" t="s">
        <v>1</v>
      </c>
      <c r="F897" s="181" t="s">
        <v>144</v>
      </c>
      <c r="H897" s="182">
        <v>3.03</v>
      </c>
      <c r="I897" s="183"/>
      <c r="L897" s="179"/>
      <c r="M897" s="184"/>
      <c r="N897" s="185"/>
      <c r="O897" s="185"/>
      <c r="P897" s="185"/>
      <c r="Q897" s="185"/>
      <c r="R897" s="185"/>
      <c r="S897" s="185"/>
      <c r="T897" s="186"/>
      <c r="AT897" s="180" t="s">
        <v>139</v>
      </c>
      <c r="AU897" s="180" t="s">
        <v>84</v>
      </c>
      <c r="AV897" s="15" t="s">
        <v>137</v>
      </c>
      <c r="AW897" s="15" t="s">
        <v>31</v>
      </c>
      <c r="AX897" s="15" t="s">
        <v>32</v>
      </c>
      <c r="AY897" s="180" t="s">
        <v>130</v>
      </c>
    </row>
    <row r="898" spans="1:65" s="2" customFormat="1" ht="16.5" customHeight="1">
      <c r="A898" s="33"/>
      <c r="B898" s="149"/>
      <c r="C898" s="195" t="s">
        <v>1143</v>
      </c>
      <c r="D898" s="195" t="s">
        <v>268</v>
      </c>
      <c r="E898" s="196" t="s">
        <v>1144</v>
      </c>
      <c r="F898" s="197" t="s">
        <v>1145</v>
      </c>
      <c r="G898" s="198" t="s">
        <v>271</v>
      </c>
      <c r="H898" s="199">
        <v>1.01</v>
      </c>
      <c r="I898" s="200"/>
      <c r="J898" s="201">
        <f>ROUND(I898*H898,2)</f>
        <v>0</v>
      </c>
      <c r="K898" s="197" t="s">
        <v>136</v>
      </c>
      <c r="L898" s="202"/>
      <c r="M898" s="203" t="s">
        <v>1</v>
      </c>
      <c r="N898" s="204" t="s">
        <v>41</v>
      </c>
      <c r="O898" s="59"/>
      <c r="P898" s="159">
        <f>O898*H898</f>
        <v>0</v>
      </c>
      <c r="Q898" s="159">
        <v>0.12</v>
      </c>
      <c r="R898" s="159">
        <f>Q898*H898</f>
        <v>0.1212</v>
      </c>
      <c r="S898" s="159">
        <v>0</v>
      </c>
      <c r="T898" s="160">
        <f>S898*H898</f>
        <v>0</v>
      </c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R898" s="161" t="s">
        <v>184</v>
      </c>
      <c r="AT898" s="161" t="s">
        <v>268</v>
      </c>
      <c r="AU898" s="161" t="s">
        <v>84</v>
      </c>
      <c r="AY898" s="18" t="s">
        <v>130</v>
      </c>
      <c r="BE898" s="162">
        <f>IF(N898="základní",J898,0)</f>
        <v>0</v>
      </c>
      <c r="BF898" s="162">
        <f>IF(N898="snížená",J898,0)</f>
        <v>0</v>
      </c>
      <c r="BG898" s="162">
        <f>IF(N898="zákl. přenesená",J898,0)</f>
        <v>0</v>
      </c>
      <c r="BH898" s="162">
        <f>IF(N898="sníž. přenesená",J898,0)</f>
        <v>0</v>
      </c>
      <c r="BI898" s="162">
        <f>IF(N898="nulová",J898,0)</f>
        <v>0</v>
      </c>
      <c r="BJ898" s="18" t="s">
        <v>32</v>
      </c>
      <c r="BK898" s="162">
        <f>ROUND(I898*H898,2)</f>
        <v>0</v>
      </c>
      <c r="BL898" s="18" t="s">
        <v>137</v>
      </c>
      <c r="BM898" s="161" t="s">
        <v>1146</v>
      </c>
    </row>
    <row r="899" spans="2:51" s="14" customFormat="1" ht="12">
      <c r="B899" s="171"/>
      <c r="D899" s="164" t="s">
        <v>139</v>
      </c>
      <c r="E899" s="172" t="s">
        <v>1</v>
      </c>
      <c r="F899" s="173" t="s">
        <v>716</v>
      </c>
      <c r="H899" s="174">
        <v>1.01</v>
      </c>
      <c r="I899" s="175"/>
      <c r="L899" s="171"/>
      <c r="M899" s="176"/>
      <c r="N899" s="177"/>
      <c r="O899" s="177"/>
      <c r="P899" s="177"/>
      <c r="Q899" s="177"/>
      <c r="R899" s="177"/>
      <c r="S899" s="177"/>
      <c r="T899" s="178"/>
      <c r="AT899" s="172" t="s">
        <v>139</v>
      </c>
      <c r="AU899" s="172" t="s">
        <v>84</v>
      </c>
      <c r="AV899" s="14" t="s">
        <v>84</v>
      </c>
      <c r="AW899" s="14" t="s">
        <v>31</v>
      </c>
      <c r="AX899" s="14" t="s">
        <v>76</v>
      </c>
      <c r="AY899" s="172" t="s">
        <v>130</v>
      </c>
    </row>
    <row r="900" spans="2:51" s="15" customFormat="1" ht="12">
      <c r="B900" s="179"/>
      <c r="D900" s="164" t="s">
        <v>139</v>
      </c>
      <c r="E900" s="180" t="s">
        <v>1</v>
      </c>
      <c r="F900" s="181" t="s">
        <v>144</v>
      </c>
      <c r="H900" s="182">
        <v>1.01</v>
      </c>
      <c r="I900" s="183"/>
      <c r="L900" s="179"/>
      <c r="M900" s="184"/>
      <c r="N900" s="185"/>
      <c r="O900" s="185"/>
      <c r="P900" s="185"/>
      <c r="Q900" s="185"/>
      <c r="R900" s="185"/>
      <c r="S900" s="185"/>
      <c r="T900" s="186"/>
      <c r="AT900" s="180" t="s">
        <v>139</v>
      </c>
      <c r="AU900" s="180" t="s">
        <v>84</v>
      </c>
      <c r="AV900" s="15" t="s">
        <v>137</v>
      </c>
      <c r="AW900" s="15" t="s">
        <v>31</v>
      </c>
      <c r="AX900" s="15" t="s">
        <v>32</v>
      </c>
      <c r="AY900" s="180" t="s">
        <v>130</v>
      </c>
    </row>
    <row r="901" spans="1:65" s="2" customFormat="1" ht="16.5" customHeight="1">
      <c r="A901" s="33"/>
      <c r="B901" s="149"/>
      <c r="C901" s="150" t="s">
        <v>1147</v>
      </c>
      <c r="D901" s="150" t="s">
        <v>132</v>
      </c>
      <c r="E901" s="151" t="s">
        <v>1148</v>
      </c>
      <c r="F901" s="152" t="s">
        <v>1149</v>
      </c>
      <c r="G901" s="153" t="s">
        <v>271</v>
      </c>
      <c r="H901" s="154">
        <v>2</v>
      </c>
      <c r="I901" s="155"/>
      <c r="J901" s="156">
        <f>ROUND(I901*H901,2)</f>
        <v>0</v>
      </c>
      <c r="K901" s="152" t="s">
        <v>136</v>
      </c>
      <c r="L901" s="34"/>
      <c r="M901" s="157" t="s">
        <v>1</v>
      </c>
      <c r="N901" s="158" t="s">
        <v>41</v>
      </c>
      <c r="O901" s="59"/>
      <c r="P901" s="159">
        <f>O901*H901</f>
        <v>0</v>
      </c>
      <c r="Q901" s="159">
        <v>0.00713</v>
      </c>
      <c r="R901" s="159">
        <f>Q901*H901</f>
        <v>0.01426</v>
      </c>
      <c r="S901" s="159">
        <v>0</v>
      </c>
      <c r="T901" s="160">
        <f>S901*H901</f>
        <v>0</v>
      </c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R901" s="161" t="s">
        <v>137</v>
      </c>
      <c r="AT901" s="161" t="s">
        <v>132</v>
      </c>
      <c r="AU901" s="161" t="s">
        <v>84</v>
      </c>
      <c r="AY901" s="18" t="s">
        <v>130</v>
      </c>
      <c r="BE901" s="162">
        <f>IF(N901="základní",J901,0)</f>
        <v>0</v>
      </c>
      <c r="BF901" s="162">
        <f>IF(N901="snížená",J901,0)</f>
        <v>0</v>
      </c>
      <c r="BG901" s="162">
        <f>IF(N901="zákl. přenesená",J901,0)</f>
        <v>0</v>
      </c>
      <c r="BH901" s="162">
        <f>IF(N901="sníž. přenesená",J901,0)</f>
        <v>0</v>
      </c>
      <c r="BI901" s="162">
        <f>IF(N901="nulová",J901,0)</f>
        <v>0</v>
      </c>
      <c r="BJ901" s="18" t="s">
        <v>32</v>
      </c>
      <c r="BK901" s="162">
        <f>ROUND(I901*H901,2)</f>
        <v>0</v>
      </c>
      <c r="BL901" s="18" t="s">
        <v>137</v>
      </c>
      <c r="BM901" s="161" t="s">
        <v>1150</v>
      </c>
    </row>
    <row r="902" spans="2:51" s="13" customFormat="1" ht="12">
      <c r="B902" s="163"/>
      <c r="D902" s="164" t="s">
        <v>139</v>
      </c>
      <c r="E902" s="165" t="s">
        <v>1</v>
      </c>
      <c r="F902" s="166" t="s">
        <v>1151</v>
      </c>
      <c r="H902" s="165" t="s">
        <v>1</v>
      </c>
      <c r="I902" s="167"/>
      <c r="L902" s="163"/>
      <c r="M902" s="168"/>
      <c r="N902" s="169"/>
      <c r="O902" s="169"/>
      <c r="P902" s="169"/>
      <c r="Q902" s="169"/>
      <c r="R902" s="169"/>
      <c r="S902" s="169"/>
      <c r="T902" s="170"/>
      <c r="AT902" s="165" t="s">
        <v>139</v>
      </c>
      <c r="AU902" s="165" t="s">
        <v>84</v>
      </c>
      <c r="AV902" s="13" t="s">
        <v>32</v>
      </c>
      <c r="AW902" s="13" t="s">
        <v>31</v>
      </c>
      <c r="AX902" s="13" t="s">
        <v>76</v>
      </c>
      <c r="AY902" s="165" t="s">
        <v>130</v>
      </c>
    </row>
    <row r="903" spans="2:51" s="14" customFormat="1" ht="12">
      <c r="B903" s="171"/>
      <c r="D903" s="164" t="s">
        <v>139</v>
      </c>
      <c r="E903" s="172" t="s">
        <v>1</v>
      </c>
      <c r="F903" s="173" t="s">
        <v>1048</v>
      </c>
      <c r="H903" s="174">
        <v>2</v>
      </c>
      <c r="I903" s="175"/>
      <c r="L903" s="171"/>
      <c r="M903" s="176"/>
      <c r="N903" s="177"/>
      <c r="O903" s="177"/>
      <c r="P903" s="177"/>
      <c r="Q903" s="177"/>
      <c r="R903" s="177"/>
      <c r="S903" s="177"/>
      <c r="T903" s="178"/>
      <c r="AT903" s="172" t="s">
        <v>139</v>
      </c>
      <c r="AU903" s="172" t="s">
        <v>84</v>
      </c>
      <c r="AV903" s="14" t="s">
        <v>84</v>
      </c>
      <c r="AW903" s="14" t="s">
        <v>31</v>
      </c>
      <c r="AX903" s="14" t="s">
        <v>32</v>
      </c>
      <c r="AY903" s="172" t="s">
        <v>130</v>
      </c>
    </row>
    <row r="904" spans="1:65" s="2" customFormat="1" ht="16.5" customHeight="1">
      <c r="A904" s="33"/>
      <c r="B904" s="149"/>
      <c r="C904" s="195" t="s">
        <v>1152</v>
      </c>
      <c r="D904" s="195" t="s">
        <v>268</v>
      </c>
      <c r="E904" s="196" t="s">
        <v>1153</v>
      </c>
      <c r="F904" s="197" t="s">
        <v>1154</v>
      </c>
      <c r="G904" s="198" t="s">
        <v>271</v>
      </c>
      <c r="H904" s="199">
        <v>1.01</v>
      </c>
      <c r="I904" s="200"/>
      <c r="J904" s="201">
        <f>ROUND(I904*H904,2)</f>
        <v>0</v>
      </c>
      <c r="K904" s="197" t="s">
        <v>1</v>
      </c>
      <c r="L904" s="202"/>
      <c r="M904" s="203" t="s">
        <v>1</v>
      </c>
      <c r="N904" s="204" t="s">
        <v>41</v>
      </c>
      <c r="O904" s="59"/>
      <c r="P904" s="159">
        <f>O904*H904</f>
        <v>0</v>
      </c>
      <c r="Q904" s="159">
        <v>0.0421</v>
      </c>
      <c r="R904" s="159">
        <f>Q904*H904</f>
        <v>0.042520999999999996</v>
      </c>
      <c r="S904" s="159">
        <v>0</v>
      </c>
      <c r="T904" s="160">
        <f>S904*H904</f>
        <v>0</v>
      </c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R904" s="161" t="s">
        <v>184</v>
      </c>
      <c r="AT904" s="161" t="s">
        <v>268</v>
      </c>
      <c r="AU904" s="161" t="s">
        <v>84</v>
      </c>
      <c r="AY904" s="18" t="s">
        <v>130</v>
      </c>
      <c r="BE904" s="162">
        <f>IF(N904="základní",J904,0)</f>
        <v>0</v>
      </c>
      <c r="BF904" s="162">
        <f>IF(N904="snížená",J904,0)</f>
        <v>0</v>
      </c>
      <c r="BG904" s="162">
        <f>IF(N904="zákl. přenesená",J904,0)</f>
        <v>0</v>
      </c>
      <c r="BH904" s="162">
        <f>IF(N904="sníž. přenesená",J904,0)</f>
        <v>0</v>
      </c>
      <c r="BI904" s="162">
        <f>IF(N904="nulová",J904,0)</f>
        <v>0</v>
      </c>
      <c r="BJ904" s="18" t="s">
        <v>32</v>
      </c>
      <c r="BK904" s="162">
        <f>ROUND(I904*H904,2)</f>
        <v>0</v>
      </c>
      <c r="BL904" s="18" t="s">
        <v>137</v>
      </c>
      <c r="BM904" s="161" t="s">
        <v>1155</v>
      </c>
    </row>
    <row r="905" spans="2:51" s="14" customFormat="1" ht="12">
      <c r="B905" s="171"/>
      <c r="D905" s="164" t="s">
        <v>139</v>
      </c>
      <c r="E905" s="172" t="s">
        <v>1</v>
      </c>
      <c r="F905" s="173" t="s">
        <v>716</v>
      </c>
      <c r="H905" s="174">
        <v>1.01</v>
      </c>
      <c r="I905" s="175"/>
      <c r="L905" s="171"/>
      <c r="M905" s="176"/>
      <c r="N905" s="177"/>
      <c r="O905" s="177"/>
      <c r="P905" s="177"/>
      <c r="Q905" s="177"/>
      <c r="R905" s="177"/>
      <c r="S905" s="177"/>
      <c r="T905" s="178"/>
      <c r="AT905" s="172" t="s">
        <v>139</v>
      </c>
      <c r="AU905" s="172" t="s">
        <v>84</v>
      </c>
      <c r="AV905" s="14" t="s">
        <v>84</v>
      </c>
      <c r="AW905" s="14" t="s">
        <v>31</v>
      </c>
      <c r="AX905" s="14" t="s">
        <v>76</v>
      </c>
      <c r="AY905" s="172" t="s">
        <v>130</v>
      </c>
    </row>
    <row r="906" spans="2:51" s="15" customFormat="1" ht="12">
      <c r="B906" s="179"/>
      <c r="D906" s="164" t="s">
        <v>139</v>
      </c>
      <c r="E906" s="180" t="s">
        <v>1</v>
      </c>
      <c r="F906" s="181" t="s">
        <v>144</v>
      </c>
      <c r="H906" s="182">
        <v>1.01</v>
      </c>
      <c r="I906" s="183"/>
      <c r="L906" s="179"/>
      <c r="M906" s="184"/>
      <c r="N906" s="185"/>
      <c r="O906" s="185"/>
      <c r="P906" s="185"/>
      <c r="Q906" s="185"/>
      <c r="R906" s="185"/>
      <c r="S906" s="185"/>
      <c r="T906" s="186"/>
      <c r="AT906" s="180" t="s">
        <v>139</v>
      </c>
      <c r="AU906" s="180" t="s">
        <v>84</v>
      </c>
      <c r="AV906" s="15" t="s">
        <v>137</v>
      </c>
      <c r="AW906" s="15" t="s">
        <v>31</v>
      </c>
      <c r="AX906" s="15" t="s">
        <v>32</v>
      </c>
      <c r="AY906" s="180" t="s">
        <v>130</v>
      </c>
    </row>
    <row r="907" spans="1:65" s="2" customFormat="1" ht="16.5" customHeight="1">
      <c r="A907" s="33"/>
      <c r="B907" s="149"/>
      <c r="C907" s="195" t="s">
        <v>1156</v>
      </c>
      <c r="D907" s="195" t="s">
        <v>268</v>
      </c>
      <c r="E907" s="196" t="s">
        <v>1157</v>
      </c>
      <c r="F907" s="197" t="s">
        <v>1158</v>
      </c>
      <c r="G907" s="198" t="s">
        <v>271</v>
      </c>
      <c r="H907" s="199">
        <v>1.01</v>
      </c>
      <c r="I907" s="200"/>
      <c r="J907" s="201">
        <f>ROUND(I907*H907,2)</f>
        <v>0</v>
      </c>
      <c r="K907" s="197" t="s">
        <v>1</v>
      </c>
      <c r="L907" s="202"/>
      <c r="M907" s="203" t="s">
        <v>1</v>
      </c>
      <c r="N907" s="204" t="s">
        <v>41</v>
      </c>
      <c r="O907" s="59"/>
      <c r="P907" s="159">
        <f>O907*H907</f>
        <v>0</v>
      </c>
      <c r="Q907" s="159">
        <v>0.0388</v>
      </c>
      <c r="R907" s="159">
        <f>Q907*H907</f>
        <v>0.039188</v>
      </c>
      <c r="S907" s="159">
        <v>0</v>
      </c>
      <c r="T907" s="160">
        <f>S907*H907</f>
        <v>0</v>
      </c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R907" s="161" t="s">
        <v>184</v>
      </c>
      <c r="AT907" s="161" t="s">
        <v>268</v>
      </c>
      <c r="AU907" s="161" t="s">
        <v>84</v>
      </c>
      <c r="AY907" s="18" t="s">
        <v>130</v>
      </c>
      <c r="BE907" s="162">
        <f>IF(N907="základní",J907,0)</f>
        <v>0</v>
      </c>
      <c r="BF907" s="162">
        <f>IF(N907="snížená",J907,0)</f>
        <v>0</v>
      </c>
      <c r="BG907" s="162">
        <f>IF(N907="zákl. přenesená",J907,0)</f>
        <v>0</v>
      </c>
      <c r="BH907" s="162">
        <f>IF(N907="sníž. přenesená",J907,0)</f>
        <v>0</v>
      </c>
      <c r="BI907" s="162">
        <f>IF(N907="nulová",J907,0)</f>
        <v>0</v>
      </c>
      <c r="BJ907" s="18" t="s">
        <v>32</v>
      </c>
      <c r="BK907" s="162">
        <f>ROUND(I907*H907,2)</f>
        <v>0</v>
      </c>
      <c r="BL907" s="18" t="s">
        <v>137</v>
      </c>
      <c r="BM907" s="161" t="s">
        <v>1159</v>
      </c>
    </row>
    <row r="908" spans="2:51" s="14" customFormat="1" ht="12">
      <c r="B908" s="171"/>
      <c r="D908" s="164" t="s">
        <v>139</v>
      </c>
      <c r="E908" s="172" t="s">
        <v>1</v>
      </c>
      <c r="F908" s="173" t="s">
        <v>716</v>
      </c>
      <c r="H908" s="174">
        <v>1.01</v>
      </c>
      <c r="I908" s="175"/>
      <c r="L908" s="171"/>
      <c r="M908" s="176"/>
      <c r="N908" s="177"/>
      <c r="O908" s="177"/>
      <c r="P908" s="177"/>
      <c r="Q908" s="177"/>
      <c r="R908" s="177"/>
      <c r="S908" s="177"/>
      <c r="T908" s="178"/>
      <c r="AT908" s="172" t="s">
        <v>139</v>
      </c>
      <c r="AU908" s="172" t="s">
        <v>84</v>
      </c>
      <c r="AV908" s="14" t="s">
        <v>84</v>
      </c>
      <c r="AW908" s="14" t="s">
        <v>31</v>
      </c>
      <c r="AX908" s="14" t="s">
        <v>76</v>
      </c>
      <c r="AY908" s="172" t="s">
        <v>130</v>
      </c>
    </row>
    <row r="909" spans="2:51" s="15" customFormat="1" ht="12">
      <c r="B909" s="179"/>
      <c r="D909" s="164" t="s">
        <v>139</v>
      </c>
      <c r="E909" s="180" t="s">
        <v>1</v>
      </c>
      <c r="F909" s="181" t="s">
        <v>144</v>
      </c>
      <c r="H909" s="182">
        <v>1.01</v>
      </c>
      <c r="I909" s="183"/>
      <c r="L909" s="179"/>
      <c r="M909" s="184"/>
      <c r="N909" s="185"/>
      <c r="O909" s="185"/>
      <c r="P909" s="185"/>
      <c r="Q909" s="185"/>
      <c r="R909" s="185"/>
      <c r="S909" s="185"/>
      <c r="T909" s="186"/>
      <c r="AT909" s="180" t="s">
        <v>139</v>
      </c>
      <c r="AU909" s="180" t="s">
        <v>84</v>
      </c>
      <c r="AV909" s="15" t="s">
        <v>137</v>
      </c>
      <c r="AW909" s="15" t="s">
        <v>31</v>
      </c>
      <c r="AX909" s="15" t="s">
        <v>32</v>
      </c>
      <c r="AY909" s="180" t="s">
        <v>130</v>
      </c>
    </row>
    <row r="910" spans="1:65" s="2" customFormat="1" ht="16.5" customHeight="1">
      <c r="A910" s="33"/>
      <c r="B910" s="149"/>
      <c r="C910" s="150" t="s">
        <v>1160</v>
      </c>
      <c r="D910" s="150" t="s">
        <v>132</v>
      </c>
      <c r="E910" s="151" t="s">
        <v>1161</v>
      </c>
      <c r="F910" s="152" t="s">
        <v>1162</v>
      </c>
      <c r="G910" s="153" t="s">
        <v>271</v>
      </c>
      <c r="H910" s="154">
        <v>21</v>
      </c>
      <c r="I910" s="155"/>
      <c r="J910" s="156">
        <f>ROUND(I910*H910,2)</f>
        <v>0</v>
      </c>
      <c r="K910" s="152" t="s">
        <v>136</v>
      </c>
      <c r="L910" s="34"/>
      <c r="M910" s="157" t="s">
        <v>1</v>
      </c>
      <c r="N910" s="158" t="s">
        <v>41</v>
      </c>
      <c r="O910" s="59"/>
      <c r="P910" s="159">
        <f>O910*H910</f>
        <v>0</v>
      </c>
      <c r="Q910" s="159">
        <v>0.00162</v>
      </c>
      <c r="R910" s="159">
        <f>Q910*H910</f>
        <v>0.034019999999999995</v>
      </c>
      <c r="S910" s="159">
        <v>0</v>
      </c>
      <c r="T910" s="160">
        <f>S910*H910</f>
        <v>0</v>
      </c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R910" s="161" t="s">
        <v>137</v>
      </c>
      <c r="AT910" s="161" t="s">
        <v>132</v>
      </c>
      <c r="AU910" s="161" t="s">
        <v>84</v>
      </c>
      <c r="AY910" s="18" t="s">
        <v>130</v>
      </c>
      <c r="BE910" s="162">
        <f>IF(N910="základní",J910,0)</f>
        <v>0</v>
      </c>
      <c r="BF910" s="162">
        <f>IF(N910="snížená",J910,0)</f>
        <v>0</v>
      </c>
      <c r="BG910" s="162">
        <f>IF(N910="zákl. přenesená",J910,0)</f>
        <v>0</v>
      </c>
      <c r="BH910" s="162">
        <f>IF(N910="sníž. přenesená",J910,0)</f>
        <v>0</v>
      </c>
      <c r="BI910" s="162">
        <f>IF(N910="nulová",J910,0)</f>
        <v>0</v>
      </c>
      <c r="BJ910" s="18" t="s">
        <v>32</v>
      </c>
      <c r="BK910" s="162">
        <f>ROUND(I910*H910,2)</f>
        <v>0</v>
      </c>
      <c r="BL910" s="18" t="s">
        <v>137</v>
      </c>
      <c r="BM910" s="161" t="s">
        <v>1163</v>
      </c>
    </row>
    <row r="911" spans="2:51" s="13" customFormat="1" ht="12">
      <c r="B911" s="163"/>
      <c r="D911" s="164" t="s">
        <v>139</v>
      </c>
      <c r="E911" s="165" t="s">
        <v>1</v>
      </c>
      <c r="F911" s="166" t="s">
        <v>603</v>
      </c>
      <c r="H911" s="165" t="s">
        <v>1</v>
      </c>
      <c r="I911" s="167"/>
      <c r="L911" s="163"/>
      <c r="M911" s="168"/>
      <c r="N911" s="169"/>
      <c r="O911" s="169"/>
      <c r="P911" s="169"/>
      <c r="Q911" s="169"/>
      <c r="R911" s="169"/>
      <c r="S911" s="169"/>
      <c r="T911" s="170"/>
      <c r="AT911" s="165" t="s">
        <v>139</v>
      </c>
      <c r="AU911" s="165" t="s">
        <v>84</v>
      </c>
      <c r="AV911" s="13" t="s">
        <v>32</v>
      </c>
      <c r="AW911" s="13" t="s">
        <v>31</v>
      </c>
      <c r="AX911" s="13" t="s">
        <v>76</v>
      </c>
      <c r="AY911" s="165" t="s">
        <v>130</v>
      </c>
    </row>
    <row r="912" spans="2:51" s="14" customFormat="1" ht="12">
      <c r="B912" s="171"/>
      <c r="D912" s="164" t="s">
        <v>139</v>
      </c>
      <c r="E912" s="172" t="s">
        <v>1</v>
      </c>
      <c r="F912" s="173" t="s">
        <v>7</v>
      </c>
      <c r="H912" s="174">
        <v>21</v>
      </c>
      <c r="I912" s="175"/>
      <c r="L912" s="171"/>
      <c r="M912" s="176"/>
      <c r="N912" s="177"/>
      <c r="O912" s="177"/>
      <c r="P912" s="177"/>
      <c r="Q912" s="177"/>
      <c r="R912" s="177"/>
      <c r="S912" s="177"/>
      <c r="T912" s="178"/>
      <c r="AT912" s="172" t="s">
        <v>139</v>
      </c>
      <c r="AU912" s="172" t="s">
        <v>84</v>
      </c>
      <c r="AV912" s="14" t="s">
        <v>84</v>
      </c>
      <c r="AW912" s="14" t="s">
        <v>31</v>
      </c>
      <c r="AX912" s="14" t="s">
        <v>32</v>
      </c>
      <c r="AY912" s="172" t="s">
        <v>130</v>
      </c>
    </row>
    <row r="913" spans="1:65" s="2" customFormat="1" ht="16.5" customHeight="1">
      <c r="A913" s="33"/>
      <c r="B913" s="149"/>
      <c r="C913" s="195" t="s">
        <v>1164</v>
      </c>
      <c r="D913" s="195" t="s">
        <v>268</v>
      </c>
      <c r="E913" s="196" t="s">
        <v>1165</v>
      </c>
      <c r="F913" s="197" t="s">
        <v>1166</v>
      </c>
      <c r="G913" s="198" t="s">
        <v>271</v>
      </c>
      <c r="H913" s="199">
        <v>21.21</v>
      </c>
      <c r="I913" s="200"/>
      <c r="J913" s="201">
        <f>ROUND(I913*H913,2)</f>
        <v>0</v>
      </c>
      <c r="K913" s="197" t="s">
        <v>136</v>
      </c>
      <c r="L913" s="202"/>
      <c r="M913" s="203" t="s">
        <v>1</v>
      </c>
      <c r="N913" s="204" t="s">
        <v>41</v>
      </c>
      <c r="O913" s="59"/>
      <c r="P913" s="159">
        <f>O913*H913</f>
        <v>0</v>
      </c>
      <c r="Q913" s="159">
        <v>0.018</v>
      </c>
      <c r="R913" s="159">
        <f>Q913*H913</f>
        <v>0.38178</v>
      </c>
      <c r="S913" s="159">
        <v>0</v>
      </c>
      <c r="T913" s="160">
        <f>S913*H913</f>
        <v>0</v>
      </c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R913" s="161" t="s">
        <v>184</v>
      </c>
      <c r="AT913" s="161" t="s">
        <v>268</v>
      </c>
      <c r="AU913" s="161" t="s">
        <v>84</v>
      </c>
      <c r="AY913" s="18" t="s">
        <v>130</v>
      </c>
      <c r="BE913" s="162">
        <f>IF(N913="základní",J913,0)</f>
        <v>0</v>
      </c>
      <c r="BF913" s="162">
        <f>IF(N913="snížená",J913,0)</f>
        <v>0</v>
      </c>
      <c r="BG913" s="162">
        <f>IF(N913="zákl. přenesená",J913,0)</f>
        <v>0</v>
      </c>
      <c r="BH913" s="162">
        <f>IF(N913="sníž. přenesená",J913,0)</f>
        <v>0</v>
      </c>
      <c r="BI913" s="162">
        <f>IF(N913="nulová",J913,0)</f>
        <v>0</v>
      </c>
      <c r="BJ913" s="18" t="s">
        <v>32</v>
      </c>
      <c r="BK913" s="162">
        <f>ROUND(I913*H913,2)</f>
        <v>0</v>
      </c>
      <c r="BL913" s="18" t="s">
        <v>137</v>
      </c>
      <c r="BM913" s="161" t="s">
        <v>1167</v>
      </c>
    </row>
    <row r="914" spans="2:51" s="14" customFormat="1" ht="12">
      <c r="B914" s="171"/>
      <c r="D914" s="164" t="s">
        <v>139</v>
      </c>
      <c r="E914" s="172" t="s">
        <v>1</v>
      </c>
      <c r="F914" s="173" t="s">
        <v>1168</v>
      </c>
      <c r="H914" s="174">
        <v>21.21</v>
      </c>
      <c r="I914" s="175"/>
      <c r="L914" s="171"/>
      <c r="M914" s="176"/>
      <c r="N914" s="177"/>
      <c r="O914" s="177"/>
      <c r="P914" s="177"/>
      <c r="Q914" s="177"/>
      <c r="R914" s="177"/>
      <c r="S914" s="177"/>
      <c r="T914" s="178"/>
      <c r="AT914" s="172" t="s">
        <v>139</v>
      </c>
      <c r="AU914" s="172" t="s">
        <v>84</v>
      </c>
      <c r="AV914" s="14" t="s">
        <v>84</v>
      </c>
      <c r="AW914" s="14" t="s">
        <v>31</v>
      </c>
      <c r="AX914" s="14" t="s">
        <v>76</v>
      </c>
      <c r="AY914" s="172" t="s">
        <v>130</v>
      </c>
    </row>
    <row r="915" spans="2:51" s="15" customFormat="1" ht="12">
      <c r="B915" s="179"/>
      <c r="D915" s="164" t="s">
        <v>139</v>
      </c>
      <c r="E915" s="180" t="s">
        <v>1</v>
      </c>
      <c r="F915" s="181" t="s">
        <v>144</v>
      </c>
      <c r="H915" s="182">
        <v>21.21</v>
      </c>
      <c r="I915" s="183"/>
      <c r="L915" s="179"/>
      <c r="M915" s="184"/>
      <c r="N915" s="185"/>
      <c r="O915" s="185"/>
      <c r="P915" s="185"/>
      <c r="Q915" s="185"/>
      <c r="R915" s="185"/>
      <c r="S915" s="185"/>
      <c r="T915" s="186"/>
      <c r="AT915" s="180" t="s">
        <v>139</v>
      </c>
      <c r="AU915" s="180" t="s">
        <v>84</v>
      </c>
      <c r="AV915" s="15" t="s">
        <v>137</v>
      </c>
      <c r="AW915" s="15" t="s">
        <v>31</v>
      </c>
      <c r="AX915" s="15" t="s">
        <v>32</v>
      </c>
      <c r="AY915" s="180" t="s">
        <v>130</v>
      </c>
    </row>
    <row r="916" spans="1:65" s="2" customFormat="1" ht="16.5" customHeight="1">
      <c r="A916" s="33"/>
      <c r="B916" s="149"/>
      <c r="C916" s="195" t="s">
        <v>1169</v>
      </c>
      <c r="D916" s="195" t="s">
        <v>268</v>
      </c>
      <c r="E916" s="196" t="s">
        <v>1170</v>
      </c>
      <c r="F916" s="197" t="s">
        <v>1171</v>
      </c>
      <c r="G916" s="198" t="s">
        <v>271</v>
      </c>
      <c r="H916" s="199">
        <v>1.02</v>
      </c>
      <c r="I916" s="200"/>
      <c r="J916" s="201">
        <f>ROUND(I916*H916,2)</f>
        <v>0</v>
      </c>
      <c r="K916" s="197" t="s">
        <v>1</v>
      </c>
      <c r="L916" s="202"/>
      <c r="M916" s="203" t="s">
        <v>1</v>
      </c>
      <c r="N916" s="204" t="s">
        <v>41</v>
      </c>
      <c r="O916" s="59"/>
      <c r="P916" s="159">
        <f>O916*H916</f>
        <v>0</v>
      </c>
      <c r="Q916" s="159">
        <v>0.0035</v>
      </c>
      <c r="R916" s="159">
        <f>Q916*H916</f>
        <v>0.0035700000000000003</v>
      </c>
      <c r="S916" s="159">
        <v>0</v>
      </c>
      <c r="T916" s="160">
        <f>S916*H916</f>
        <v>0</v>
      </c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R916" s="161" t="s">
        <v>184</v>
      </c>
      <c r="AT916" s="161" t="s">
        <v>268</v>
      </c>
      <c r="AU916" s="161" t="s">
        <v>84</v>
      </c>
      <c r="AY916" s="18" t="s">
        <v>130</v>
      </c>
      <c r="BE916" s="162">
        <f>IF(N916="základní",J916,0)</f>
        <v>0</v>
      </c>
      <c r="BF916" s="162">
        <f>IF(N916="snížená",J916,0)</f>
        <v>0</v>
      </c>
      <c r="BG916" s="162">
        <f>IF(N916="zákl. přenesená",J916,0)</f>
        <v>0</v>
      </c>
      <c r="BH916" s="162">
        <f>IF(N916="sníž. přenesená",J916,0)</f>
        <v>0</v>
      </c>
      <c r="BI916" s="162">
        <f>IF(N916="nulová",J916,0)</f>
        <v>0</v>
      </c>
      <c r="BJ916" s="18" t="s">
        <v>32</v>
      </c>
      <c r="BK916" s="162">
        <f>ROUND(I916*H916,2)</f>
        <v>0</v>
      </c>
      <c r="BL916" s="18" t="s">
        <v>137</v>
      </c>
      <c r="BM916" s="161" t="s">
        <v>1172</v>
      </c>
    </row>
    <row r="917" spans="2:51" s="14" customFormat="1" ht="12">
      <c r="B917" s="171"/>
      <c r="D917" s="164" t="s">
        <v>139</v>
      </c>
      <c r="E917" s="172" t="s">
        <v>1</v>
      </c>
      <c r="F917" s="173" t="s">
        <v>1173</v>
      </c>
      <c r="H917" s="174">
        <v>1.02</v>
      </c>
      <c r="I917" s="175"/>
      <c r="L917" s="171"/>
      <c r="M917" s="176"/>
      <c r="N917" s="177"/>
      <c r="O917" s="177"/>
      <c r="P917" s="177"/>
      <c r="Q917" s="177"/>
      <c r="R917" s="177"/>
      <c r="S917" s="177"/>
      <c r="T917" s="178"/>
      <c r="AT917" s="172" t="s">
        <v>139</v>
      </c>
      <c r="AU917" s="172" t="s">
        <v>84</v>
      </c>
      <c r="AV917" s="14" t="s">
        <v>84</v>
      </c>
      <c r="AW917" s="14" t="s">
        <v>31</v>
      </c>
      <c r="AX917" s="14" t="s">
        <v>76</v>
      </c>
      <c r="AY917" s="172" t="s">
        <v>130</v>
      </c>
    </row>
    <row r="918" spans="2:51" s="15" customFormat="1" ht="12">
      <c r="B918" s="179"/>
      <c r="D918" s="164" t="s">
        <v>139</v>
      </c>
      <c r="E918" s="180" t="s">
        <v>1</v>
      </c>
      <c r="F918" s="181" t="s">
        <v>144</v>
      </c>
      <c r="H918" s="182">
        <v>1.02</v>
      </c>
      <c r="I918" s="183"/>
      <c r="L918" s="179"/>
      <c r="M918" s="184"/>
      <c r="N918" s="185"/>
      <c r="O918" s="185"/>
      <c r="P918" s="185"/>
      <c r="Q918" s="185"/>
      <c r="R918" s="185"/>
      <c r="S918" s="185"/>
      <c r="T918" s="186"/>
      <c r="AT918" s="180" t="s">
        <v>139</v>
      </c>
      <c r="AU918" s="180" t="s">
        <v>84</v>
      </c>
      <c r="AV918" s="15" t="s">
        <v>137</v>
      </c>
      <c r="AW918" s="15" t="s">
        <v>31</v>
      </c>
      <c r="AX918" s="15" t="s">
        <v>32</v>
      </c>
      <c r="AY918" s="180" t="s">
        <v>130</v>
      </c>
    </row>
    <row r="919" spans="1:65" s="2" customFormat="1" ht="16.5" customHeight="1">
      <c r="A919" s="33"/>
      <c r="B919" s="149"/>
      <c r="C919" s="195" t="s">
        <v>1174</v>
      </c>
      <c r="D919" s="195" t="s">
        <v>268</v>
      </c>
      <c r="E919" s="196" t="s">
        <v>1175</v>
      </c>
      <c r="F919" s="197" t="s">
        <v>1176</v>
      </c>
      <c r="G919" s="198" t="s">
        <v>271</v>
      </c>
      <c r="H919" s="199">
        <v>19.19</v>
      </c>
      <c r="I919" s="200"/>
      <c r="J919" s="201">
        <f>ROUND(I919*H919,2)</f>
        <v>0</v>
      </c>
      <c r="K919" s="197" t="s">
        <v>1</v>
      </c>
      <c r="L919" s="202"/>
      <c r="M919" s="203" t="s">
        <v>1</v>
      </c>
      <c r="N919" s="204" t="s">
        <v>41</v>
      </c>
      <c r="O919" s="59"/>
      <c r="P919" s="159">
        <f>O919*H919</f>
        <v>0</v>
      </c>
      <c r="Q919" s="159">
        <v>0.0035</v>
      </c>
      <c r="R919" s="159">
        <f>Q919*H919</f>
        <v>0.067165</v>
      </c>
      <c r="S919" s="159">
        <v>0</v>
      </c>
      <c r="T919" s="160">
        <f>S919*H919</f>
        <v>0</v>
      </c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R919" s="161" t="s">
        <v>184</v>
      </c>
      <c r="AT919" s="161" t="s">
        <v>268</v>
      </c>
      <c r="AU919" s="161" t="s">
        <v>84</v>
      </c>
      <c r="AY919" s="18" t="s">
        <v>130</v>
      </c>
      <c r="BE919" s="162">
        <f>IF(N919="základní",J919,0)</f>
        <v>0</v>
      </c>
      <c r="BF919" s="162">
        <f>IF(N919="snížená",J919,0)</f>
        <v>0</v>
      </c>
      <c r="BG919" s="162">
        <f>IF(N919="zákl. přenesená",J919,0)</f>
        <v>0</v>
      </c>
      <c r="BH919" s="162">
        <f>IF(N919="sníž. přenesená",J919,0)</f>
        <v>0</v>
      </c>
      <c r="BI919" s="162">
        <f>IF(N919="nulová",J919,0)</f>
        <v>0</v>
      </c>
      <c r="BJ919" s="18" t="s">
        <v>32</v>
      </c>
      <c r="BK919" s="162">
        <f>ROUND(I919*H919,2)</f>
        <v>0</v>
      </c>
      <c r="BL919" s="18" t="s">
        <v>137</v>
      </c>
      <c r="BM919" s="161" t="s">
        <v>1177</v>
      </c>
    </row>
    <row r="920" spans="2:51" s="14" customFormat="1" ht="12">
      <c r="B920" s="171"/>
      <c r="D920" s="164" t="s">
        <v>139</v>
      </c>
      <c r="E920" s="172" t="s">
        <v>1</v>
      </c>
      <c r="F920" s="173" t="s">
        <v>1178</v>
      </c>
      <c r="H920" s="174">
        <v>19.19</v>
      </c>
      <c r="I920" s="175"/>
      <c r="L920" s="171"/>
      <c r="M920" s="176"/>
      <c r="N920" s="177"/>
      <c r="O920" s="177"/>
      <c r="P920" s="177"/>
      <c r="Q920" s="177"/>
      <c r="R920" s="177"/>
      <c r="S920" s="177"/>
      <c r="T920" s="178"/>
      <c r="AT920" s="172" t="s">
        <v>139</v>
      </c>
      <c r="AU920" s="172" t="s">
        <v>84</v>
      </c>
      <c r="AV920" s="14" t="s">
        <v>84</v>
      </c>
      <c r="AW920" s="14" t="s">
        <v>31</v>
      </c>
      <c r="AX920" s="14" t="s">
        <v>32</v>
      </c>
      <c r="AY920" s="172" t="s">
        <v>130</v>
      </c>
    </row>
    <row r="921" spans="1:65" s="2" customFormat="1" ht="16.5" customHeight="1">
      <c r="A921" s="33"/>
      <c r="B921" s="149"/>
      <c r="C921" s="195" t="s">
        <v>1179</v>
      </c>
      <c r="D921" s="195" t="s">
        <v>268</v>
      </c>
      <c r="E921" s="196" t="s">
        <v>1180</v>
      </c>
      <c r="F921" s="197" t="s">
        <v>1181</v>
      </c>
      <c r="G921" s="198" t="s">
        <v>271</v>
      </c>
      <c r="H921" s="199">
        <v>1.01</v>
      </c>
      <c r="I921" s="200"/>
      <c r="J921" s="201">
        <f>ROUND(I921*H921,2)</f>
        <v>0</v>
      </c>
      <c r="K921" s="197" t="s">
        <v>1</v>
      </c>
      <c r="L921" s="202"/>
      <c r="M921" s="203" t="s">
        <v>1</v>
      </c>
      <c r="N921" s="204" t="s">
        <v>41</v>
      </c>
      <c r="O921" s="59"/>
      <c r="P921" s="159">
        <f>O921*H921</f>
        <v>0</v>
      </c>
      <c r="Q921" s="159">
        <v>0.004</v>
      </c>
      <c r="R921" s="159">
        <f>Q921*H921</f>
        <v>0.00404</v>
      </c>
      <c r="S921" s="159">
        <v>0</v>
      </c>
      <c r="T921" s="160">
        <f>S921*H921</f>
        <v>0</v>
      </c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R921" s="161" t="s">
        <v>184</v>
      </c>
      <c r="AT921" s="161" t="s">
        <v>268</v>
      </c>
      <c r="AU921" s="161" t="s">
        <v>84</v>
      </c>
      <c r="AY921" s="18" t="s">
        <v>130</v>
      </c>
      <c r="BE921" s="162">
        <f>IF(N921="základní",J921,0)</f>
        <v>0</v>
      </c>
      <c r="BF921" s="162">
        <f>IF(N921="snížená",J921,0)</f>
        <v>0</v>
      </c>
      <c r="BG921" s="162">
        <f>IF(N921="zákl. přenesená",J921,0)</f>
        <v>0</v>
      </c>
      <c r="BH921" s="162">
        <f>IF(N921="sníž. přenesená",J921,0)</f>
        <v>0</v>
      </c>
      <c r="BI921" s="162">
        <f>IF(N921="nulová",J921,0)</f>
        <v>0</v>
      </c>
      <c r="BJ921" s="18" t="s">
        <v>32</v>
      </c>
      <c r="BK921" s="162">
        <f>ROUND(I921*H921,2)</f>
        <v>0</v>
      </c>
      <c r="BL921" s="18" t="s">
        <v>137</v>
      </c>
      <c r="BM921" s="161" t="s">
        <v>1182</v>
      </c>
    </row>
    <row r="922" spans="2:51" s="14" customFormat="1" ht="12">
      <c r="B922" s="171"/>
      <c r="D922" s="164" t="s">
        <v>139</v>
      </c>
      <c r="E922" s="172" t="s">
        <v>1</v>
      </c>
      <c r="F922" s="173" t="s">
        <v>716</v>
      </c>
      <c r="H922" s="174">
        <v>1.01</v>
      </c>
      <c r="I922" s="175"/>
      <c r="L922" s="171"/>
      <c r="M922" s="176"/>
      <c r="N922" s="177"/>
      <c r="O922" s="177"/>
      <c r="P922" s="177"/>
      <c r="Q922" s="177"/>
      <c r="R922" s="177"/>
      <c r="S922" s="177"/>
      <c r="T922" s="178"/>
      <c r="AT922" s="172" t="s">
        <v>139</v>
      </c>
      <c r="AU922" s="172" t="s">
        <v>84</v>
      </c>
      <c r="AV922" s="14" t="s">
        <v>84</v>
      </c>
      <c r="AW922" s="14" t="s">
        <v>31</v>
      </c>
      <c r="AX922" s="14" t="s">
        <v>76</v>
      </c>
      <c r="AY922" s="172" t="s">
        <v>130</v>
      </c>
    </row>
    <row r="923" spans="2:51" s="15" customFormat="1" ht="12">
      <c r="B923" s="179"/>
      <c r="D923" s="164" t="s">
        <v>139</v>
      </c>
      <c r="E923" s="180" t="s">
        <v>1</v>
      </c>
      <c r="F923" s="181" t="s">
        <v>144</v>
      </c>
      <c r="H923" s="182">
        <v>1.01</v>
      </c>
      <c r="I923" s="183"/>
      <c r="L923" s="179"/>
      <c r="M923" s="184"/>
      <c r="N923" s="185"/>
      <c r="O923" s="185"/>
      <c r="P923" s="185"/>
      <c r="Q923" s="185"/>
      <c r="R923" s="185"/>
      <c r="S923" s="185"/>
      <c r="T923" s="186"/>
      <c r="AT923" s="180" t="s">
        <v>139</v>
      </c>
      <c r="AU923" s="180" t="s">
        <v>84</v>
      </c>
      <c r="AV923" s="15" t="s">
        <v>137</v>
      </c>
      <c r="AW923" s="15" t="s">
        <v>31</v>
      </c>
      <c r="AX923" s="15" t="s">
        <v>32</v>
      </c>
      <c r="AY923" s="180" t="s">
        <v>130</v>
      </c>
    </row>
    <row r="924" spans="1:65" s="2" customFormat="1" ht="16.5" customHeight="1">
      <c r="A924" s="33"/>
      <c r="B924" s="149"/>
      <c r="C924" s="150" t="s">
        <v>1183</v>
      </c>
      <c r="D924" s="150" t="s">
        <v>132</v>
      </c>
      <c r="E924" s="151" t="s">
        <v>1184</v>
      </c>
      <c r="F924" s="152" t="s">
        <v>1185</v>
      </c>
      <c r="G924" s="153" t="s">
        <v>271</v>
      </c>
      <c r="H924" s="154">
        <v>23</v>
      </c>
      <c r="I924" s="155"/>
      <c r="J924" s="156">
        <f>ROUND(I924*H924,2)</f>
        <v>0</v>
      </c>
      <c r="K924" s="152" t="s">
        <v>1</v>
      </c>
      <c r="L924" s="34"/>
      <c r="M924" s="157" t="s">
        <v>1</v>
      </c>
      <c r="N924" s="158" t="s">
        <v>41</v>
      </c>
      <c r="O924" s="59"/>
      <c r="P924" s="159">
        <f>O924*H924</f>
        <v>0</v>
      </c>
      <c r="Q924" s="159">
        <v>0.00034</v>
      </c>
      <c r="R924" s="159">
        <f>Q924*H924</f>
        <v>0.00782</v>
      </c>
      <c r="S924" s="159">
        <v>0</v>
      </c>
      <c r="T924" s="160">
        <f>S924*H924</f>
        <v>0</v>
      </c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R924" s="161" t="s">
        <v>137</v>
      </c>
      <c r="AT924" s="161" t="s">
        <v>132</v>
      </c>
      <c r="AU924" s="161" t="s">
        <v>84</v>
      </c>
      <c r="AY924" s="18" t="s">
        <v>130</v>
      </c>
      <c r="BE924" s="162">
        <f>IF(N924="základní",J924,0)</f>
        <v>0</v>
      </c>
      <c r="BF924" s="162">
        <f>IF(N924="snížená",J924,0)</f>
        <v>0</v>
      </c>
      <c r="BG924" s="162">
        <f>IF(N924="zákl. přenesená",J924,0)</f>
        <v>0</v>
      </c>
      <c r="BH924" s="162">
        <f>IF(N924="sníž. přenesená",J924,0)</f>
        <v>0</v>
      </c>
      <c r="BI924" s="162">
        <f>IF(N924="nulová",J924,0)</f>
        <v>0</v>
      </c>
      <c r="BJ924" s="18" t="s">
        <v>32</v>
      </c>
      <c r="BK924" s="162">
        <f>ROUND(I924*H924,2)</f>
        <v>0</v>
      </c>
      <c r="BL924" s="18" t="s">
        <v>137</v>
      </c>
      <c r="BM924" s="161" t="s">
        <v>1186</v>
      </c>
    </row>
    <row r="925" spans="2:51" s="13" customFormat="1" ht="12">
      <c r="B925" s="163"/>
      <c r="D925" s="164" t="s">
        <v>139</v>
      </c>
      <c r="E925" s="165" t="s">
        <v>1</v>
      </c>
      <c r="F925" s="166" t="s">
        <v>603</v>
      </c>
      <c r="H925" s="165" t="s">
        <v>1</v>
      </c>
      <c r="I925" s="167"/>
      <c r="L925" s="163"/>
      <c r="M925" s="168"/>
      <c r="N925" s="169"/>
      <c r="O925" s="169"/>
      <c r="P925" s="169"/>
      <c r="Q925" s="169"/>
      <c r="R925" s="169"/>
      <c r="S925" s="169"/>
      <c r="T925" s="170"/>
      <c r="AT925" s="165" t="s">
        <v>139</v>
      </c>
      <c r="AU925" s="165" t="s">
        <v>84</v>
      </c>
      <c r="AV925" s="13" t="s">
        <v>32</v>
      </c>
      <c r="AW925" s="13" t="s">
        <v>31</v>
      </c>
      <c r="AX925" s="13" t="s">
        <v>76</v>
      </c>
      <c r="AY925" s="165" t="s">
        <v>130</v>
      </c>
    </row>
    <row r="926" spans="2:51" s="14" customFormat="1" ht="12">
      <c r="B926" s="171"/>
      <c r="D926" s="164" t="s">
        <v>139</v>
      </c>
      <c r="E926" s="172" t="s">
        <v>1</v>
      </c>
      <c r="F926" s="173" t="s">
        <v>1187</v>
      </c>
      <c r="H926" s="174">
        <v>23</v>
      </c>
      <c r="I926" s="175"/>
      <c r="L926" s="171"/>
      <c r="M926" s="176"/>
      <c r="N926" s="177"/>
      <c r="O926" s="177"/>
      <c r="P926" s="177"/>
      <c r="Q926" s="177"/>
      <c r="R926" s="177"/>
      <c r="S926" s="177"/>
      <c r="T926" s="178"/>
      <c r="AT926" s="172" t="s">
        <v>139</v>
      </c>
      <c r="AU926" s="172" t="s">
        <v>84</v>
      </c>
      <c r="AV926" s="14" t="s">
        <v>84</v>
      </c>
      <c r="AW926" s="14" t="s">
        <v>31</v>
      </c>
      <c r="AX926" s="14" t="s">
        <v>76</v>
      </c>
      <c r="AY926" s="172" t="s">
        <v>130</v>
      </c>
    </row>
    <row r="927" spans="2:51" s="15" customFormat="1" ht="12">
      <c r="B927" s="179"/>
      <c r="D927" s="164" t="s">
        <v>139</v>
      </c>
      <c r="E927" s="180" t="s">
        <v>1</v>
      </c>
      <c r="F927" s="181" t="s">
        <v>144</v>
      </c>
      <c r="H927" s="182">
        <v>23</v>
      </c>
      <c r="I927" s="183"/>
      <c r="L927" s="179"/>
      <c r="M927" s="184"/>
      <c r="N927" s="185"/>
      <c r="O927" s="185"/>
      <c r="P927" s="185"/>
      <c r="Q927" s="185"/>
      <c r="R927" s="185"/>
      <c r="S927" s="185"/>
      <c r="T927" s="186"/>
      <c r="AT927" s="180" t="s">
        <v>139</v>
      </c>
      <c r="AU927" s="180" t="s">
        <v>84</v>
      </c>
      <c r="AV927" s="15" t="s">
        <v>137</v>
      </c>
      <c r="AW927" s="15" t="s">
        <v>31</v>
      </c>
      <c r="AX927" s="15" t="s">
        <v>32</v>
      </c>
      <c r="AY927" s="180" t="s">
        <v>130</v>
      </c>
    </row>
    <row r="928" spans="1:65" s="2" customFormat="1" ht="16.5" customHeight="1">
      <c r="A928" s="33"/>
      <c r="B928" s="149"/>
      <c r="C928" s="195" t="s">
        <v>1188</v>
      </c>
      <c r="D928" s="195" t="s">
        <v>268</v>
      </c>
      <c r="E928" s="196" t="s">
        <v>1189</v>
      </c>
      <c r="F928" s="197" t="s">
        <v>1190</v>
      </c>
      <c r="G928" s="198" t="s">
        <v>220</v>
      </c>
      <c r="H928" s="199">
        <v>23.23</v>
      </c>
      <c r="I928" s="200"/>
      <c r="J928" s="201">
        <f>ROUND(I928*H928,2)</f>
        <v>0</v>
      </c>
      <c r="K928" s="197" t="s">
        <v>1</v>
      </c>
      <c r="L928" s="202"/>
      <c r="M928" s="203" t="s">
        <v>1</v>
      </c>
      <c r="N928" s="204" t="s">
        <v>41</v>
      </c>
      <c r="O928" s="59"/>
      <c r="P928" s="159">
        <f>O928*H928</f>
        <v>0</v>
      </c>
      <c r="Q928" s="159">
        <v>0</v>
      </c>
      <c r="R928" s="159">
        <f>Q928*H928</f>
        <v>0</v>
      </c>
      <c r="S928" s="159">
        <v>0</v>
      </c>
      <c r="T928" s="160">
        <f>S928*H928</f>
        <v>0</v>
      </c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R928" s="161" t="s">
        <v>184</v>
      </c>
      <c r="AT928" s="161" t="s">
        <v>268</v>
      </c>
      <c r="AU928" s="161" t="s">
        <v>84</v>
      </c>
      <c r="AY928" s="18" t="s">
        <v>130</v>
      </c>
      <c r="BE928" s="162">
        <f>IF(N928="základní",J928,0)</f>
        <v>0</v>
      </c>
      <c r="BF928" s="162">
        <f>IF(N928="snížená",J928,0)</f>
        <v>0</v>
      </c>
      <c r="BG928" s="162">
        <f>IF(N928="zákl. přenesená",J928,0)</f>
        <v>0</v>
      </c>
      <c r="BH928" s="162">
        <f>IF(N928="sníž. přenesená",J928,0)</f>
        <v>0</v>
      </c>
      <c r="BI928" s="162">
        <f>IF(N928="nulová",J928,0)</f>
        <v>0</v>
      </c>
      <c r="BJ928" s="18" t="s">
        <v>32</v>
      </c>
      <c r="BK928" s="162">
        <f>ROUND(I928*H928,2)</f>
        <v>0</v>
      </c>
      <c r="BL928" s="18" t="s">
        <v>137</v>
      </c>
      <c r="BM928" s="161" t="s">
        <v>1191</v>
      </c>
    </row>
    <row r="929" spans="2:51" s="14" customFormat="1" ht="12">
      <c r="B929" s="171"/>
      <c r="D929" s="164" t="s">
        <v>139</v>
      </c>
      <c r="E929" s="172" t="s">
        <v>1</v>
      </c>
      <c r="F929" s="173" t="s">
        <v>781</v>
      </c>
      <c r="H929" s="174">
        <v>23.23</v>
      </c>
      <c r="I929" s="175"/>
      <c r="L929" s="171"/>
      <c r="M929" s="176"/>
      <c r="N929" s="177"/>
      <c r="O929" s="177"/>
      <c r="P929" s="177"/>
      <c r="Q929" s="177"/>
      <c r="R929" s="177"/>
      <c r="S929" s="177"/>
      <c r="T929" s="178"/>
      <c r="AT929" s="172" t="s">
        <v>139</v>
      </c>
      <c r="AU929" s="172" t="s">
        <v>84</v>
      </c>
      <c r="AV929" s="14" t="s">
        <v>84</v>
      </c>
      <c r="AW929" s="14" t="s">
        <v>31</v>
      </c>
      <c r="AX929" s="14" t="s">
        <v>32</v>
      </c>
      <c r="AY929" s="172" t="s">
        <v>130</v>
      </c>
    </row>
    <row r="930" spans="1:65" s="2" customFormat="1" ht="16.5" customHeight="1">
      <c r="A930" s="33"/>
      <c r="B930" s="149"/>
      <c r="C930" s="195" t="s">
        <v>1192</v>
      </c>
      <c r="D930" s="195" t="s">
        <v>268</v>
      </c>
      <c r="E930" s="196" t="s">
        <v>1193</v>
      </c>
      <c r="F930" s="197" t="s">
        <v>1194</v>
      </c>
      <c r="G930" s="198" t="s">
        <v>271</v>
      </c>
      <c r="H930" s="199">
        <v>1.01</v>
      </c>
      <c r="I930" s="200"/>
      <c r="J930" s="201">
        <f>ROUND(I930*H930,2)</f>
        <v>0</v>
      </c>
      <c r="K930" s="197" t="s">
        <v>136</v>
      </c>
      <c r="L930" s="202"/>
      <c r="M930" s="203" t="s">
        <v>1</v>
      </c>
      <c r="N930" s="204" t="s">
        <v>41</v>
      </c>
      <c r="O930" s="59"/>
      <c r="P930" s="159">
        <f>O930*H930</f>
        <v>0</v>
      </c>
      <c r="Q930" s="159">
        <v>0.04</v>
      </c>
      <c r="R930" s="159">
        <f>Q930*H930</f>
        <v>0.0404</v>
      </c>
      <c r="S930" s="159">
        <v>0</v>
      </c>
      <c r="T930" s="160">
        <f>S930*H930</f>
        <v>0</v>
      </c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R930" s="161" t="s">
        <v>184</v>
      </c>
      <c r="AT930" s="161" t="s">
        <v>268</v>
      </c>
      <c r="AU930" s="161" t="s">
        <v>84</v>
      </c>
      <c r="AY930" s="18" t="s">
        <v>130</v>
      </c>
      <c r="BE930" s="162">
        <f>IF(N930="základní",J930,0)</f>
        <v>0</v>
      </c>
      <c r="BF930" s="162">
        <f>IF(N930="snížená",J930,0)</f>
        <v>0</v>
      </c>
      <c r="BG930" s="162">
        <f>IF(N930="zákl. přenesená",J930,0)</f>
        <v>0</v>
      </c>
      <c r="BH930" s="162">
        <f>IF(N930="sníž. přenesená",J930,0)</f>
        <v>0</v>
      </c>
      <c r="BI930" s="162">
        <f>IF(N930="nulová",J930,0)</f>
        <v>0</v>
      </c>
      <c r="BJ930" s="18" t="s">
        <v>32</v>
      </c>
      <c r="BK930" s="162">
        <f>ROUND(I930*H930,2)</f>
        <v>0</v>
      </c>
      <c r="BL930" s="18" t="s">
        <v>137</v>
      </c>
      <c r="BM930" s="161" t="s">
        <v>1195</v>
      </c>
    </row>
    <row r="931" spans="2:51" s="14" customFormat="1" ht="12">
      <c r="B931" s="171"/>
      <c r="D931" s="164" t="s">
        <v>139</v>
      </c>
      <c r="E931" s="172" t="s">
        <v>1</v>
      </c>
      <c r="F931" s="173" t="s">
        <v>716</v>
      </c>
      <c r="H931" s="174">
        <v>1.01</v>
      </c>
      <c r="I931" s="175"/>
      <c r="L931" s="171"/>
      <c r="M931" s="176"/>
      <c r="N931" s="177"/>
      <c r="O931" s="177"/>
      <c r="P931" s="177"/>
      <c r="Q931" s="177"/>
      <c r="R931" s="177"/>
      <c r="S931" s="177"/>
      <c r="T931" s="178"/>
      <c r="AT931" s="172" t="s">
        <v>139</v>
      </c>
      <c r="AU931" s="172" t="s">
        <v>84</v>
      </c>
      <c r="AV931" s="14" t="s">
        <v>84</v>
      </c>
      <c r="AW931" s="14" t="s">
        <v>31</v>
      </c>
      <c r="AX931" s="14" t="s">
        <v>76</v>
      </c>
      <c r="AY931" s="172" t="s">
        <v>130</v>
      </c>
    </row>
    <row r="932" spans="2:51" s="15" customFormat="1" ht="12">
      <c r="B932" s="179"/>
      <c r="D932" s="164" t="s">
        <v>139</v>
      </c>
      <c r="E932" s="180" t="s">
        <v>1</v>
      </c>
      <c r="F932" s="181" t="s">
        <v>144</v>
      </c>
      <c r="H932" s="182">
        <v>1.01</v>
      </c>
      <c r="I932" s="183"/>
      <c r="L932" s="179"/>
      <c r="M932" s="184"/>
      <c r="N932" s="185"/>
      <c r="O932" s="185"/>
      <c r="P932" s="185"/>
      <c r="Q932" s="185"/>
      <c r="R932" s="185"/>
      <c r="S932" s="185"/>
      <c r="T932" s="186"/>
      <c r="AT932" s="180" t="s">
        <v>139</v>
      </c>
      <c r="AU932" s="180" t="s">
        <v>84</v>
      </c>
      <c r="AV932" s="15" t="s">
        <v>137</v>
      </c>
      <c r="AW932" s="15" t="s">
        <v>31</v>
      </c>
      <c r="AX932" s="15" t="s">
        <v>32</v>
      </c>
      <c r="AY932" s="180" t="s">
        <v>130</v>
      </c>
    </row>
    <row r="933" spans="1:65" s="2" customFormat="1" ht="16.5" customHeight="1">
      <c r="A933" s="33"/>
      <c r="B933" s="149"/>
      <c r="C933" s="195" t="s">
        <v>1196</v>
      </c>
      <c r="D933" s="195" t="s">
        <v>268</v>
      </c>
      <c r="E933" s="196" t="s">
        <v>1197</v>
      </c>
      <c r="F933" s="197" t="s">
        <v>1198</v>
      </c>
      <c r="G933" s="198" t="s">
        <v>271</v>
      </c>
      <c r="H933" s="199">
        <v>1.01</v>
      </c>
      <c r="I933" s="200"/>
      <c r="J933" s="201">
        <f>ROUND(I933*H933,2)</f>
        <v>0</v>
      </c>
      <c r="K933" s="197" t="s">
        <v>136</v>
      </c>
      <c r="L933" s="202"/>
      <c r="M933" s="203" t="s">
        <v>1</v>
      </c>
      <c r="N933" s="204" t="s">
        <v>41</v>
      </c>
      <c r="O933" s="59"/>
      <c r="P933" s="159">
        <f>O933*H933</f>
        <v>0</v>
      </c>
      <c r="Q933" s="159">
        <v>0.043</v>
      </c>
      <c r="R933" s="159">
        <f>Q933*H933</f>
        <v>0.043429999999999996</v>
      </c>
      <c r="S933" s="159">
        <v>0</v>
      </c>
      <c r="T933" s="160">
        <f>S933*H933</f>
        <v>0</v>
      </c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R933" s="161" t="s">
        <v>184</v>
      </c>
      <c r="AT933" s="161" t="s">
        <v>268</v>
      </c>
      <c r="AU933" s="161" t="s">
        <v>84</v>
      </c>
      <c r="AY933" s="18" t="s">
        <v>130</v>
      </c>
      <c r="BE933" s="162">
        <f>IF(N933="základní",J933,0)</f>
        <v>0</v>
      </c>
      <c r="BF933" s="162">
        <f>IF(N933="snížená",J933,0)</f>
        <v>0</v>
      </c>
      <c r="BG933" s="162">
        <f>IF(N933="zákl. přenesená",J933,0)</f>
        <v>0</v>
      </c>
      <c r="BH933" s="162">
        <f>IF(N933="sníž. přenesená",J933,0)</f>
        <v>0</v>
      </c>
      <c r="BI933" s="162">
        <f>IF(N933="nulová",J933,0)</f>
        <v>0</v>
      </c>
      <c r="BJ933" s="18" t="s">
        <v>32</v>
      </c>
      <c r="BK933" s="162">
        <f>ROUND(I933*H933,2)</f>
        <v>0</v>
      </c>
      <c r="BL933" s="18" t="s">
        <v>137</v>
      </c>
      <c r="BM933" s="161" t="s">
        <v>1199</v>
      </c>
    </row>
    <row r="934" spans="2:51" s="14" customFormat="1" ht="12">
      <c r="B934" s="171"/>
      <c r="D934" s="164" t="s">
        <v>139</v>
      </c>
      <c r="E934" s="172" t="s">
        <v>1</v>
      </c>
      <c r="F934" s="173" t="s">
        <v>716</v>
      </c>
      <c r="H934" s="174">
        <v>1.01</v>
      </c>
      <c r="I934" s="175"/>
      <c r="L934" s="171"/>
      <c r="M934" s="176"/>
      <c r="N934" s="177"/>
      <c r="O934" s="177"/>
      <c r="P934" s="177"/>
      <c r="Q934" s="177"/>
      <c r="R934" s="177"/>
      <c r="S934" s="177"/>
      <c r="T934" s="178"/>
      <c r="AT934" s="172" t="s">
        <v>139</v>
      </c>
      <c r="AU934" s="172" t="s">
        <v>84</v>
      </c>
      <c r="AV934" s="14" t="s">
        <v>84</v>
      </c>
      <c r="AW934" s="14" t="s">
        <v>31</v>
      </c>
      <c r="AX934" s="14" t="s">
        <v>76</v>
      </c>
      <c r="AY934" s="172" t="s">
        <v>130</v>
      </c>
    </row>
    <row r="935" spans="2:51" s="15" customFormat="1" ht="12">
      <c r="B935" s="179"/>
      <c r="D935" s="164" t="s">
        <v>139</v>
      </c>
      <c r="E935" s="180" t="s">
        <v>1</v>
      </c>
      <c r="F935" s="181" t="s">
        <v>144</v>
      </c>
      <c r="H935" s="182">
        <v>1.01</v>
      </c>
      <c r="I935" s="183"/>
      <c r="L935" s="179"/>
      <c r="M935" s="184"/>
      <c r="N935" s="185"/>
      <c r="O935" s="185"/>
      <c r="P935" s="185"/>
      <c r="Q935" s="185"/>
      <c r="R935" s="185"/>
      <c r="S935" s="185"/>
      <c r="T935" s="186"/>
      <c r="AT935" s="180" t="s">
        <v>139</v>
      </c>
      <c r="AU935" s="180" t="s">
        <v>84</v>
      </c>
      <c r="AV935" s="15" t="s">
        <v>137</v>
      </c>
      <c r="AW935" s="15" t="s">
        <v>31</v>
      </c>
      <c r="AX935" s="15" t="s">
        <v>32</v>
      </c>
      <c r="AY935" s="180" t="s">
        <v>130</v>
      </c>
    </row>
    <row r="936" spans="1:65" s="2" customFormat="1" ht="16.5" customHeight="1">
      <c r="A936" s="33"/>
      <c r="B936" s="149"/>
      <c r="C936" s="195" t="s">
        <v>1200</v>
      </c>
      <c r="D936" s="195" t="s">
        <v>268</v>
      </c>
      <c r="E936" s="196" t="s">
        <v>1201</v>
      </c>
      <c r="F936" s="197" t="s">
        <v>1202</v>
      </c>
      <c r="G936" s="198" t="s">
        <v>271</v>
      </c>
      <c r="H936" s="199">
        <v>16.968</v>
      </c>
      <c r="I936" s="200"/>
      <c r="J936" s="201">
        <f>ROUND(I936*H936,2)</f>
        <v>0</v>
      </c>
      <c r="K936" s="197" t="s">
        <v>136</v>
      </c>
      <c r="L936" s="202"/>
      <c r="M936" s="203" t="s">
        <v>1</v>
      </c>
      <c r="N936" s="204" t="s">
        <v>41</v>
      </c>
      <c r="O936" s="59"/>
      <c r="P936" s="159">
        <f>O936*H936</f>
        <v>0</v>
      </c>
      <c r="Q936" s="159">
        <v>0.0425</v>
      </c>
      <c r="R936" s="159">
        <f>Q936*H936</f>
        <v>0.72114</v>
      </c>
      <c r="S936" s="159">
        <v>0</v>
      </c>
      <c r="T936" s="160">
        <f>S936*H936</f>
        <v>0</v>
      </c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R936" s="161" t="s">
        <v>184</v>
      </c>
      <c r="AT936" s="161" t="s">
        <v>268</v>
      </c>
      <c r="AU936" s="161" t="s">
        <v>84</v>
      </c>
      <c r="AY936" s="18" t="s">
        <v>130</v>
      </c>
      <c r="BE936" s="162">
        <f>IF(N936="základní",J936,0)</f>
        <v>0</v>
      </c>
      <c r="BF936" s="162">
        <f>IF(N936="snížená",J936,0)</f>
        <v>0</v>
      </c>
      <c r="BG936" s="162">
        <f>IF(N936="zákl. přenesená",J936,0)</f>
        <v>0</v>
      </c>
      <c r="BH936" s="162">
        <f>IF(N936="sníž. přenesená",J936,0)</f>
        <v>0</v>
      </c>
      <c r="BI936" s="162">
        <f>IF(N936="nulová",J936,0)</f>
        <v>0</v>
      </c>
      <c r="BJ936" s="18" t="s">
        <v>32</v>
      </c>
      <c r="BK936" s="162">
        <f>ROUND(I936*H936,2)</f>
        <v>0</v>
      </c>
      <c r="BL936" s="18" t="s">
        <v>137</v>
      </c>
      <c r="BM936" s="161" t="s">
        <v>1203</v>
      </c>
    </row>
    <row r="937" spans="2:51" s="14" customFormat="1" ht="12">
      <c r="B937" s="171"/>
      <c r="D937" s="164" t="s">
        <v>139</v>
      </c>
      <c r="E937" s="172" t="s">
        <v>1</v>
      </c>
      <c r="F937" s="173" t="s">
        <v>1204</v>
      </c>
      <c r="H937" s="174">
        <v>16.16</v>
      </c>
      <c r="I937" s="175"/>
      <c r="L937" s="171"/>
      <c r="M937" s="176"/>
      <c r="N937" s="177"/>
      <c r="O937" s="177"/>
      <c r="P937" s="177"/>
      <c r="Q937" s="177"/>
      <c r="R937" s="177"/>
      <c r="S937" s="177"/>
      <c r="T937" s="178"/>
      <c r="AT937" s="172" t="s">
        <v>139</v>
      </c>
      <c r="AU937" s="172" t="s">
        <v>84</v>
      </c>
      <c r="AV937" s="14" t="s">
        <v>84</v>
      </c>
      <c r="AW937" s="14" t="s">
        <v>31</v>
      </c>
      <c r="AX937" s="14" t="s">
        <v>76</v>
      </c>
      <c r="AY937" s="172" t="s">
        <v>130</v>
      </c>
    </row>
    <row r="938" spans="2:51" s="15" customFormat="1" ht="12">
      <c r="B938" s="179"/>
      <c r="D938" s="164" t="s">
        <v>139</v>
      </c>
      <c r="E938" s="180" t="s">
        <v>1</v>
      </c>
      <c r="F938" s="181" t="s">
        <v>144</v>
      </c>
      <c r="H938" s="182">
        <v>16.16</v>
      </c>
      <c r="I938" s="183"/>
      <c r="L938" s="179"/>
      <c r="M938" s="184"/>
      <c r="N938" s="185"/>
      <c r="O938" s="185"/>
      <c r="P938" s="185"/>
      <c r="Q938" s="185"/>
      <c r="R938" s="185"/>
      <c r="S938" s="185"/>
      <c r="T938" s="186"/>
      <c r="AT938" s="180" t="s">
        <v>139</v>
      </c>
      <c r="AU938" s="180" t="s">
        <v>84</v>
      </c>
      <c r="AV938" s="15" t="s">
        <v>137</v>
      </c>
      <c r="AW938" s="15" t="s">
        <v>31</v>
      </c>
      <c r="AX938" s="15" t="s">
        <v>32</v>
      </c>
      <c r="AY938" s="180" t="s">
        <v>130</v>
      </c>
    </row>
    <row r="939" spans="2:51" s="14" customFormat="1" ht="12">
      <c r="B939" s="171"/>
      <c r="D939" s="164" t="s">
        <v>139</v>
      </c>
      <c r="F939" s="173" t="s">
        <v>1205</v>
      </c>
      <c r="H939" s="174">
        <v>16.968</v>
      </c>
      <c r="I939" s="175"/>
      <c r="L939" s="171"/>
      <c r="M939" s="176"/>
      <c r="N939" s="177"/>
      <c r="O939" s="177"/>
      <c r="P939" s="177"/>
      <c r="Q939" s="177"/>
      <c r="R939" s="177"/>
      <c r="S939" s="177"/>
      <c r="T939" s="178"/>
      <c r="AT939" s="172" t="s">
        <v>139</v>
      </c>
      <c r="AU939" s="172" t="s">
        <v>84</v>
      </c>
      <c r="AV939" s="14" t="s">
        <v>84</v>
      </c>
      <c r="AW939" s="14" t="s">
        <v>3</v>
      </c>
      <c r="AX939" s="14" t="s">
        <v>32</v>
      </c>
      <c r="AY939" s="172" t="s">
        <v>130</v>
      </c>
    </row>
    <row r="940" spans="1:65" s="2" customFormat="1" ht="16.5" customHeight="1">
      <c r="A940" s="33"/>
      <c r="B940" s="149"/>
      <c r="C940" s="195" t="s">
        <v>1206</v>
      </c>
      <c r="D940" s="195" t="s">
        <v>268</v>
      </c>
      <c r="E940" s="196" t="s">
        <v>1207</v>
      </c>
      <c r="F940" s="197" t="s">
        <v>1208</v>
      </c>
      <c r="G940" s="198" t="s">
        <v>271</v>
      </c>
      <c r="H940" s="199">
        <v>5.05</v>
      </c>
      <c r="I940" s="200"/>
      <c r="J940" s="201">
        <f>ROUND(I940*H940,2)</f>
        <v>0</v>
      </c>
      <c r="K940" s="197" t="s">
        <v>136</v>
      </c>
      <c r="L940" s="202"/>
      <c r="M940" s="203" t="s">
        <v>1</v>
      </c>
      <c r="N940" s="204" t="s">
        <v>41</v>
      </c>
      <c r="O940" s="59"/>
      <c r="P940" s="159">
        <f>O940*H940</f>
        <v>0</v>
      </c>
      <c r="Q940" s="159">
        <v>0.048</v>
      </c>
      <c r="R940" s="159">
        <f>Q940*H940</f>
        <v>0.2424</v>
      </c>
      <c r="S940" s="159">
        <v>0</v>
      </c>
      <c r="T940" s="160">
        <f>S940*H940</f>
        <v>0</v>
      </c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R940" s="161" t="s">
        <v>184</v>
      </c>
      <c r="AT940" s="161" t="s">
        <v>268</v>
      </c>
      <c r="AU940" s="161" t="s">
        <v>84</v>
      </c>
      <c r="AY940" s="18" t="s">
        <v>130</v>
      </c>
      <c r="BE940" s="162">
        <f>IF(N940="základní",J940,0)</f>
        <v>0</v>
      </c>
      <c r="BF940" s="162">
        <f>IF(N940="snížená",J940,0)</f>
        <v>0</v>
      </c>
      <c r="BG940" s="162">
        <f>IF(N940="zákl. přenesená",J940,0)</f>
        <v>0</v>
      </c>
      <c r="BH940" s="162">
        <f>IF(N940="sníž. přenesená",J940,0)</f>
        <v>0</v>
      </c>
      <c r="BI940" s="162">
        <f>IF(N940="nulová",J940,0)</f>
        <v>0</v>
      </c>
      <c r="BJ940" s="18" t="s">
        <v>32</v>
      </c>
      <c r="BK940" s="162">
        <f>ROUND(I940*H940,2)</f>
        <v>0</v>
      </c>
      <c r="BL940" s="18" t="s">
        <v>137</v>
      </c>
      <c r="BM940" s="161" t="s">
        <v>1209</v>
      </c>
    </row>
    <row r="941" spans="2:51" s="14" customFormat="1" ht="12">
      <c r="B941" s="171"/>
      <c r="D941" s="164" t="s">
        <v>139</v>
      </c>
      <c r="E941" s="172" t="s">
        <v>1</v>
      </c>
      <c r="F941" s="173" t="s">
        <v>1090</v>
      </c>
      <c r="H941" s="174">
        <v>5.05</v>
      </c>
      <c r="I941" s="175"/>
      <c r="L941" s="171"/>
      <c r="M941" s="176"/>
      <c r="N941" s="177"/>
      <c r="O941" s="177"/>
      <c r="P941" s="177"/>
      <c r="Q941" s="177"/>
      <c r="R941" s="177"/>
      <c r="S941" s="177"/>
      <c r="T941" s="178"/>
      <c r="AT941" s="172" t="s">
        <v>139</v>
      </c>
      <c r="AU941" s="172" t="s">
        <v>84</v>
      </c>
      <c r="AV941" s="14" t="s">
        <v>84</v>
      </c>
      <c r="AW941" s="14" t="s">
        <v>31</v>
      </c>
      <c r="AX941" s="14" t="s">
        <v>76</v>
      </c>
      <c r="AY941" s="172" t="s">
        <v>130</v>
      </c>
    </row>
    <row r="942" spans="2:51" s="15" customFormat="1" ht="12">
      <c r="B942" s="179"/>
      <c r="D942" s="164" t="s">
        <v>139</v>
      </c>
      <c r="E942" s="180" t="s">
        <v>1</v>
      </c>
      <c r="F942" s="181" t="s">
        <v>144</v>
      </c>
      <c r="H942" s="182">
        <v>5.05</v>
      </c>
      <c r="I942" s="183"/>
      <c r="L942" s="179"/>
      <c r="M942" s="184"/>
      <c r="N942" s="185"/>
      <c r="O942" s="185"/>
      <c r="P942" s="185"/>
      <c r="Q942" s="185"/>
      <c r="R942" s="185"/>
      <c r="S942" s="185"/>
      <c r="T942" s="186"/>
      <c r="AT942" s="180" t="s">
        <v>139</v>
      </c>
      <c r="AU942" s="180" t="s">
        <v>84</v>
      </c>
      <c r="AV942" s="15" t="s">
        <v>137</v>
      </c>
      <c r="AW942" s="15" t="s">
        <v>31</v>
      </c>
      <c r="AX942" s="15" t="s">
        <v>32</v>
      </c>
      <c r="AY942" s="180" t="s">
        <v>130</v>
      </c>
    </row>
    <row r="943" spans="1:65" s="2" customFormat="1" ht="16.5" customHeight="1">
      <c r="A943" s="33"/>
      <c r="B943" s="149"/>
      <c r="C943" s="150" t="s">
        <v>1210</v>
      </c>
      <c r="D943" s="150" t="s">
        <v>132</v>
      </c>
      <c r="E943" s="151" t="s">
        <v>1211</v>
      </c>
      <c r="F943" s="152" t="s">
        <v>1212</v>
      </c>
      <c r="G943" s="153" t="s">
        <v>271</v>
      </c>
      <c r="H943" s="154">
        <v>1</v>
      </c>
      <c r="I943" s="155"/>
      <c r="J943" s="156">
        <f>ROUND(I943*H943,2)</f>
        <v>0</v>
      </c>
      <c r="K943" s="152" t="s">
        <v>136</v>
      </c>
      <c r="L943" s="34"/>
      <c r="M943" s="157" t="s">
        <v>1</v>
      </c>
      <c r="N943" s="158" t="s">
        <v>41</v>
      </c>
      <c r="O943" s="59"/>
      <c r="P943" s="159">
        <f>O943*H943</f>
        <v>0</v>
      </c>
      <c r="Q943" s="159">
        <v>0.00136</v>
      </c>
      <c r="R943" s="159">
        <f>Q943*H943</f>
        <v>0.00136</v>
      </c>
      <c r="S943" s="159">
        <v>0</v>
      </c>
      <c r="T943" s="160">
        <f>S943*H943</f>
        <v>0</v>
      </c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R943" s="161" t="s">
        <v>137</v>
      </c>
      <c r="AT943" s="161" t="s">
        <v>132</v>
      </c>
      <c r="AU943" s="161" t="s">
        <v>84</v>
      </c>
      <c r="AY943" s="18" t="s">
        <v>130</v>
      </c>
      <c r="BE943" s="162">
        <f>IF(N943="základní",J943,0)</f>
        <v>0</v>
      </c>
      <c r="BF943" s="162">
        <f>IF(N943="snížená",J943,0)</f>
        <v>0</v>
      </c>
      <c r="BG943" s="162">
        <f>IF(N943="zákl. přenesená",J943,0)</f>
        <v>0</v>
      </c>
      <c r="BH943" s="162">
        <f>IF(N943="sníž. přenesená",J943,0)</f>
        <v>0</v>
      </c>
      <c r="BI943" s="162">
        <f>IF(N943="nulová",J943,0)</f>
        <v>0</v>
      </c>
      <c r="BJ943" s="18" t="s">
        <v>32</v>
      </c>
      <c r="BK943" s="162">
        <f>ROUND(I943*H943,2)</f>
        <v>0</v>
      </c>
      <c r="BL943" s="18" t="s">
        <v>137</v>
      </c>
      <c r="BM943" s="161" t="s">
        <v>1213</v>
      </c>
    </row>
    <row r="944" spans="2:51" s="13" customFormat="1" ht="12">
      <c r="B944" s="163"/>
      <c r="D944" s="164" t="s">
        <v>139</v>
      </c>
      <c r="E944" s="165" t="s">
        <v>1</v>
      </c>
      <c r="F944" s="166" t="s">
        <v>603</v>
      </c>
      <c r="H944" s="165" t="s">
        <v>1</v>
      </c>
      <c r="I944" s="167"/>
      <c r="L944" s="163"/>
      <c r="M944" s="168"/>
      <c r="N944" s="169"/>
      <c r="O944" s="169"/>
      <c r="P944" s="169"/>
      <c r="Q944" s="169"/>
      <c r="R944" s="169"/>
      <c r="S944" s="169"/>
      <c r="T944" s="170"/>
      <c r="AT944" s="165" t="s">
        <v>139</v>
      </c>
      <c r="AU944" s="165" t="s">
        <v>84</v>
      </c>
      <c r="AV944" s="13" t="s">
        <v>32</v>
      </c>
      <c r="AW944" s="13" t="s">
        <v>31</v>
      </c>
      <c r="AX944" s="13" t="s">
        <v>76</v>
      </c>
      <c r="AY944" s="165" t="s">
        <v>130</v>
      </c>
    </row>
    <row r="945" spans="2:51" s="14" customFormat="1" ht="12">
      <c r="B945" s="171"/>
      <c r="D945" s="164" t="s">
        <v>139</v>
      </c>
      <c r="E945" s="172" t="s">
        <v>1</v>
      </c>
      <c r="F945" s="173" t="s">
        <v>32</v>
      </c>
      <c r="H945" s="174">
        <v>1</v>
      </c>
      <c r="I945" s="175"/>
      <c r="L945" s="171"/>
      <c r="M945" s="176"/>
      <c r="N945" s="177"/>
      <c r="O945" s="177"/>
      <c r="P945" s="177"/>
      <c r="Q945" s="177"/>
      <c r="R945" s="177"/>
      <c r="S945" s="177"/>
      <c r="T945" s="178"/>
      <c r="AT945" s="172" t="s">
        <v>139</v>
      </c>
      <c r="AU945" s="172" t="s">
        <v>84</v>
      </c>
      <c r="AV945" s="14" t="s">
        <v>84</v>
      </c>
      <c r="AW945" s="14" t="s">
        <v>31</v>
      </c>
      <c r="AX945" s="14" t="s">
        <v>32</v>
      </c>
      <c r="AY945" s="172" t="s">
        <v>130</v>
      </c>
    </row>
    <row r="946" spans="1:65" s="2" customFormat="1" ht="16.5" customHeight="1">
      <c r="A946" s="33"/>
      <c r="B946" s="149"/>
      <c r="C946" s="195" t="s">
        <v>1214</v>
      </c>
      <c r="D946" s="195" t="s">
        <v>268</v>
      </c>
      <c r="E946" s="196" t="s">
        <v>1215</v>
      </c>
      <c r="F946" s="197" t="s">
        <v>1216</v>
      </c>
      <c r="G946" s="198" t="s">
        <v>271</v>
      </c>
      <c r="H946" s="199">
        <v>1.01</v>
      </c>
      <c r="I946" s="200"/>
      <c r="J946" s="201">
        <f>ROUND(I946*H946,2)</f>
        <v>0</v>
      </c>
      <c r="K946" s="197" t="s">
        <v>136</v>
      </c>
      <c r="L946" s="202"/>
      <c r="M946" s="203" t="s">
        <v>1</v>
      </c>
      <c r="N946" s="204" t="s">
        <v>41</v>
      </c>
      <c r="O946" s="59"/>
      <c r="P946" s="159">
        <f>O946*H946</f>
        <v>0</v>
      </c>
      <c r="Q946" s="159">
        <v>0.078</v>
      </c>
      <c r="R946" s="159">
        <f>Q946*H946</f>
        <v>0.07878</v>
      </c>
      <c r="S946" s="159">
        <v>0</v>
      </c>
      <c r="T946" s="160">
        <f>S946*H946</f>
        <v>0</v>
      </c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R946" s="161" t="s">
        <v>184</v>
      </c>
      <c r="AT946" s="161" t="s">
        <v>268</v>
      </c>
      <c r="AU946" s="161" t="s">
        <v>84</v>
      </c>
      <c r="AY946" s="18" t="s">
        <v>130</v>
      </c>
      <c r="BE946" s="162">
        <f>IF(N946="základní",J946,0)</f>
        <v>0</v>
      </c>
      <c r="BF946" s="162">
        <f>IF(N946="snížená",J946,0)</f>
        <v>0</v>
      </c>
      <c r="BG946" s="162">
        <f>IF(N946="zákl. přenesená",J946,0)</f>
        <v>0</v>
      </c>
      <c r="BH946" s="162">
        <f>IF(N946="sníž. přenesená",J946,0)</f>
        <v>0</v>
      </c>
      <c r="BI946" s="162">
        <f>IF(N946="nulová",J946,0)</f>
        <v>0</v>
      </c>
      <c r="BJ946" s="18" t="s">
        <v>32</v>
      </c>
      <c r="BK946" s="162">
        <f>ROUND(I946*H946,2)</f>
        <v>0</v>
      </c>
      <c r="BL946" s="18" t="s">
        <v>137</v>
      </c>
      <c r="BM946" s="161" t="s">
        <v>1217</v>
      </c>
    </row>
    <row r="947" spans="2:51" s="14" customFormat="1" ht="12">
      <c r="B947" s="171"/>
      <c r="D947" s="164" t="s">
        <v>139</v>
      </c>
      <c r="E947" s="172" t="s">
        <v>1</v>
      </c>
      <c r="F947" s="173" t="s">
        <v>716</v>
      </c>
      <c r="H947" s="174">
        <v>1.01</v>
      </c>
      <c r="I947" s="175"/>
      <c r="L947" s="171"/>
      <c r="M947" s="176"/>
      <c r="N947" s="177"/>
      <c r="O947" s="177"/>
      <c r="P947" s="177"/>
      <c r="Q947" s="177"/>
      <c r="R947" s="177"/>
      <c r="S947" s="177"/>
      <c r="T947" s="178"/>
      <c r="AT947" s="172" t="s">
        <v>139</v>
      </c>
      <c r="AU947" s="172" t="s">
        <v>84</v>
      </c>
      <c r="AV947" s="14" t="s">
        <v>84</v>
      </c>
      <c r="AW947" s="14" t="s">
        <v>31</v>
      </c>
      <c r="AX947" s="14" t="s">
        <v>32</v>
      </c>
      <c r="AY947" s="172" t="s">
        <v>130</v>
      </c>
    </row>
    <row r="948" spans="1:65" s="2" customFormat="1" ht="16.5" customHeight="1">
      <c r="A948" s="33"/>
      <c r="B948" s="149"/>
      <c r="C948" s="195" t="s">
        <v>1218</v>
      </c>
      <c r="D948" s="195" t="s">
        <v>268</v>
      </c>
      <c r="E948" s="196" t="s">
        <v>1219</v>
      </c>
      <c r="F948" s="197" t="s">
        <v>1190</v>
      </c>
      <c r="G948" s="198" t="s">
        <v>220</v>
      </c>
      <c r="H948" s="199">
        <v>1.01</v>
      </c>
      <c r="I948" s="200"/>
      <c r="J948" s="201">
        <f>ROUND(I948*H948,2)</f>
        <v>0</v>
      </c>
      <c r="K948" s="197" t="s">
        <v>1</v>
      </c>
      <c r="L948" s="202"/>
      <c r="M948" s="203" t="s">
        <v>1</v>
      </c>
      <c r="N948" s="204" t="s">
        <v>41</v>
      </c>
      <c r="O948" s="59"/>
      <c r="P948" s="159">
        <f>O948*H948</f>
        <v>0</v>
      </c>
      <c r="Q948" s="159">
        <v>0</v>
      </c>
      <c r="R948" s="159">
        <f>Q948*H948</f>
        <v>0</v>
      </c>
      <c r="S948" s="159">
        <v>0</v>
      </c>
      <c r="T948" s="160">
        <f>S948*H948</f>
        <v>0</v>
      </c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R948" s="161" t="s">
        <v>184</v>
      </c>
      <c r="AT948" s="161" t="s">
        <v>268</v>
      </c>
      <c r="AU948" s="161" t="s">
        <v>84</v>
      </c>
      <c r="AY948" s="18" t="s">
        <v>130</v>
      </c>
      <c r="BE948" s="162">
        <f>IF(N948="základní",J948,0)</f>
        <v>0</v>
      </c>
      <c r="BF948" s="162">
        <f>IF(N948="snížená",J948,0)</f>
        <v>0</v>
      </c>
      <c r="BG948" s="162">
        <f>IF(N948="zákl. přenesená",J948,0)</f>
        <v>0</v>
      </c>
      <c r="BH948" s="162">
        <f>IF(N948="sníž. přenesená",J948,0)</f>
        <v>0</v>
      </c>
      <c r="BI948" s="162">
        <f>IF(N948="nulová",J948,0)</f>
        <v>0</v>
      </c>
      <c r="BJ948" s="18" t="s">
        <v>32</v>
      </c>
      <c r="BK948" s="162">
        <f>ROUND(I948*H948,2)</f>
        <v>0</v>
      </c>
      <c r="BL948" s="18" t="s">
        <v>137</v>
      </c>
      <c r="BM948" s="161" t="s">
        <v>1220</v>
      </c>
    </row>
    <row r="949" spans="2:51" s="14" customFormat="1" ht="12">
      <c r="B949" s="171"/>
      <c r="D949" s="164" t="s">
        <v>139</v>
      </c>
      <c r="E949" s="172" t="s">
        <v>1</v>
      </c>
      <c r="F949" s="173" t="s">
        <v>716</v>
      </c>
      <c r="H949" s="174">
        <v>1.01</v>
      </c>
      <c r="I949" s="175"/>
      <c r="L949" s="171"/>
      <c r="M949" s="176"/>
      <c r="N949" s="177"/>
      <c r="O949" s="177"/>
      <c r="P949" s="177"/>
      <c r="Q949" s="177"/>
      <c r="R949" s="177"/>
      <c r="S949" s="177"/>
      <c r="T949" s="178"/>
      <c r="AT949" s="172" t="s">
        <v>139</v>
      </c>
      <c r="AU949" s="172" t="s">
        <v>84</v>
      </c>
      <c r="AV949" s="14" t="s">
        <v>84</v>
      </c>
      <c r="AW949" s="14" t="s">
        <v>31</v>
      </c>
      <c r="AX949" s="14" t="s">
        <v>76</v>
      </c>
      <c r="AY949" s="172" t="s">
        <v>130</v>
      </c>
    </row>
    <row r="950" spans="2:51" s="15" customFormat="1" ht="12">
      <c r="B950" s="179"/>
      <c r="D950" s="164" t="s">
        <v>139</v>
      </c>
      <c r="E950" s="180" t="s">
        <v>1</v>
      </c>
      <c r="F950" s="181" t="s">
        <v>144</v>
      </c>
      <c r="H950" s="182">
        <v>1.01</v>
      </c>
      <c r="I950" s="183"/>
      <c r="L950" s="179"/>
      <c r="M950" s="184"/>
      <c r="N950" s="185"/>
      <c r="O950" s="185"/>
      <c r="P950" s="185"/>
      <c r="Q950" s="185"/>
      <c r="R950" s="185"/>
      <c r="S950" s="185"/>
      <c r="T950" s="186"/>
      <c r="AT950" s="180" t="s">
        <v>139</v>
      </c>
      <c r="AU950" s="180" t="s">
        <v>84</v>
      </c>
      <c r="AV950" s="15" t="s">
        <v>137</v>
      </c>
      <c r="AW950" s="15" t="s">
        <v>31</v>
      </c>
      <c r="AX950" s="15" t="s">
        <v>32</v>
      </c>
      <c r="AY950" s="180" t="s">
        <v>130</v>
      </c>
    </row>
    <row r="951" spans="1:65" s="2" customFormat="1" ht="16.5" customHeight="1">
      <c r="A951" s="33"/>
      <c r="B951" s="149"/>
      <c r="C951" s="150" t="s">
        <v>1221</v>
      </c>
      <c r="D951" s="150" t="s">
        <v>132</v>
      </c>
      <c r="E951" s="151" t="s">
        <v>1222</v>
      </c>
      <c r="F951" s="152" t="s">
        <v>1223</v>
      </c>
      <c r="G951" s="153" t="s">
        <v>271</v>
      </c>
      <c r="H951" s="154">
        <v>2</v>
      </c>
      <c r="I951" s="155"/>
      <c r="J951" s="156">
        <f>ROUND(I951*H951,2)</f>
        <v>0</v>
      </c>
      <c r="K951" s="152" t="s">
        <v>136</v>
      </c>
      <c r="L951" s="34"/>
      <c r="M951" s="157" t="s">
        <v>1</v>
      </c>
      <c r="N951" s="158" t="s">
        <v>41</v>
      </c>
      <c r="O951" s="59"/>
      <c r="P951" s="159">
        <f>O951*H951</f>
        <v>0</v>
      </c>
      <c r="Q951" s="159">
        <v>0.00165</v>
      </c>
      <c r="R951" s="159">
        <f>Q951*H951</f>
        <v>0.0033</v>
      </c>
      <c r="S951" s="159">
        <v>0</v>
      </c>
      <c r="T951" s="160">
        <f>S951*H951</f>
        <v>0</v>
      </c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R951" s="161" t="s">
        <v>137</v>
      </c>
      <c r="AT951" s="161" t="s">
        <v>132</v>
      </c>
      <c r="AU951" s="161" t="s">
        <v>84</v>
      </c>
      <c r="AY951" s="18" t="s">
        <v>130</v>
      </c>
      <c r="BE951" s="162">
        <f>IF(N951="základní",J951,0)</f>
        <v>0</v>
      </c>
      <c r="BF951" s="162">
        <f>IF(N951="snížená",J951,0)</f>
        <v>0</v>
      </c>
      <c r="BG951" s="162">
        <f>IF(N951="zákl. přenesená",J951,0)</f>
        <v>0</v>
      </c>
      <c r="BH951" s="162">
        <f>IF(N951="sníž. přenesená",J951,0)</f>
        <v>0</v>
      </c>
      <c r="BI951" s="162">
        <f>IF(N951="nulová",J951,0)</f>
        <v>0</v>
      </c>
      <c r="BJ951" s="18" t="s">
        <v>32</v>
      </c>
      <c r="BK951" s="162">
        <f>ROUND(I951*H951,2)</f>
        <v>0</v>
      </c>
      <c r="BL951" s="18" t="s">
        <v>137</v>
      </c>
      <c r="BM951" s="161" t="s">
        <v>1224</v>
      </c>
    </row>
    <row r="952" spans="2:51" s="13" customFormat="1" ht="12">
      <c r="B952" s="163"/>
      <c r="D952" s="164" t="s">
        <v>139</v>
      </c>
      <c r="E952" s="165" t="s">
        <v>1</v>
      </c>
      <c r="F952" s="166" t="s">
        <v>603</v>
      </c>
      <c r="H952" s="165" t="s">
        <v>1</v>
      </c>
      <c r="I952" s="167"/>
      <c r="L952" s="163"/>
      <c r="M952" s="168"/>
      <c r="N952" s="169"/>
      <c r="O952" s="169"/>
      <c r="P952" s="169"/>
      <c r="Q952" s="169"/>
      <c r="R952" s="169"/>
      <c r="S952" s="169"/>
      <c r="T952" s="170"/>
      <c r="AT952" s="165" t="s">
        <v>139</v>
      </c>
      <c r="AU952" s="165" t="s">
        <v>84</v>
      </c>
      <c r="AV952" s="13" t="s">
        <v>32</v>
      </c>
      <c r="AW952" s="13" t="s">
        <v>31</v>
      </c>
      <c r="AX952" s="13" t="s">
        <v>76</v>
      </c>
      <c r="AY952" s="165" t="s">
        <v>130</v>
      </c>
    </row>
    <row r="953" spans="2:51" s="14" customFormat="1" ht="12">
      <c r="B953" s="171"/>
      <c r="D953" s="164" t="s">
        <v>139</v>
      </c>
      <c r="E953" s="172" t="s">
        <v>1</v>
      </c>
      <c r="F953" s="173" t="s">
        <v>84</v>
      </c>
      <c r="H953" s="174">
        <v>2</v>
      </c>
      <c r="I953" s="175"/>
      <c r="L953" s="171"/>
      <c r="M953" s="176"/>
      <c r="N953" s="177"/>
      <c r="O953" s="177"/>
      <c r="P953" s="177"/>
      <c r="Q953" s="177"/>
      <c r="R953" s="177"/>
      <c r="S953" s="177"/>
      <c r="T953" s="178"/>
      <c r="AT953" s="172" t="s">
        <v>139</v>
      </c>
      <c r="AU953" s="172" t="s">
        <v>84</v>
      </c>
      <c r="AV953" s="14" t="s">
        <v>84</v>
      </c>
      <c r="AW953" s="14" t="s">
        <v>31</v>
      </c>
      <c r="AX953" s="14" t="s">
        <v>32</v>
      </c>
      <c r="AY953" s="172" t="s">
        <v>130</v>
      </c>
    </row>
    <row r="954" spans="1:65" s="2" customFormat="1" ht="16.5" customHeight="1">
      <c r="A954" s="33"/>
      <c r="B954" s="149"/>
      <c r="C954" s="195" t="s">
        <v>1225</v>
      </c>
      <c r="D954" s="195" t="s">
        <v>268</v>
      </c>
      <c r="E954" s="196" t="s">
        <v>1226</v>
      </c>
      <c r="F954" s="197" t="s">
        <v>1227</v>
      </c>
      <c r="G954" s="198" t="s">
        <v>271</v>
      </c>
      <c r="H954" s="199">
        <v>2.02</v>
      </c>
      <c r="I954" s="200"/>
      <c r="J954" s="201">
        <f>ROUND(I954*H954,2)</f>
        <v>0</v>
      </c>
      <c r="K954" s="197" t="s">
        <v>136</v>
      </c>
      <c r="L954" s="202"/>
      <c r="M954" s="203" t="s">
        <v>1</v>
      </c>
      <c r="N954" s="204" t="s">
        <v>41</v>
      </c>
      <c r="O954" s="59"/>
      <c r="P954" s="159">
        <f>O954*H954</f>
        <v>0</v>
      </c>
      <c r="Q954" s="159">
        <v>0.023</v>
      </c>
      <c r="R954" s="159">
        <f>Q954*H954</f>
        <v>0.04646</v>
      </c>
      <c r="S954" s="159">
        <v>0</v>
      </c>
      <c r="T954" s="160">
        <f>S954*H954</f>
        <v>0</v>
      </c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R954" s="161" t="s">
        <v>184</v>
      </c>
      <c r="AT954" s="161" t="s">
        <v>268</v>
      </c>
      <c r="AU954" s="161" t="s">
        <v>84</v>
      </c>
      <c r="AY954" s="18" t="s">
        <v>130</v>
      </c>
      <c r="BE954" s="162">
        <f>IF(N954="základní",J954,0)</f>
        <v>0</v>
      </c>
      <c r="BF954" s="162">
        <f>IF(N954="snížená",J954,0)</f>
        <v>0</v>
      </c>
      <c r="BG954" s="162">
        <f>IF(N954="zákl. přenesená",J954,0)</f>
        <v>0</v>
      </c>
      <c r="BH954" s="162">
        <f>IF(N954="sníž. přenesená",J954,0)</f>
        <v>0</v>
      </c>
      <c r="BI954" s="162">
        <f>IF(N954="nulová",J954,0)</f>
        <v>0</v>
      </c>
      <c r="BJ954" s="18" t="s">
        <v>32</v>
      </c>
      <c r="BK954" s="162">
        <f>ROUND(I954*H954,2)</f>
        <v>0</v>
      </c>
      <c r="BL954" s="18" t="s">
        <v>137</v>
      </c>
      <c r="BM954" s="161" t="s">
        <v>1228</v>
      </c>
    </row>
    <row r="955" spans="2:51" s="14" customFormat="1" ht="12">
      <c r="B955" s="171"/>
      <c r="D955" s="164" t="s">
        <v>139</v>
      </c>
      <c r="E955" s="172" t="s">
        <v>1</v>
      </c>
      <c r="F955" s="173" t="s">
        <v>735</v>
      </c>
      <c r="H955" s="174">
        <v>2.02</v>
      </c>
      <c r="I955" s="175"/>
      <c r="L955" s="171"/>
      <c r="M955" s="176"/>
      <c r="N955" s="177"/>
      <c r="O955" s="177"/>
      <c r="P955" s="177"/>
      <c r="Q955" s="177"/>
      <c r="R955" s="177"/>
      <c r="S955" s="177"/>
      <c r="T955" s="178"/>
      <c r="AT955" s="172" t="s">
        <v>139</v>
      </c>
      <c r="AU955" s="172" t="s">
        <v>84</v>
      </c>
      <c r="AV955" s="14" t="s">
        <v>84</v>
      </c>
      <c r="AW955" s="14" t="s">
        <v>31</v>
      </c>
      <c r="AX955" s="14" t="s">
        <v>76</v>
      </c>
      <c r="AY955" s="172" t="s">
        <v>130</v>
      </c>
    </row>
    <row r="956" spans="2:51" s="15" customFormat="1" ht="12">
      <c r="B956" s="179"/>
      <c r="D956" s="164" t="s">
        <v>139</v>
      </c>
      <c r="E956" s="180" t="s">
        <v>1</v>
      </c>
      <c r="F956" s="181" t="s">
        <v>144</v>
      </c>
      <c r="H956" s="182">
        <v>2.02</v>
      </c>
      <c r="I956" s="183"/>
      <c r="L956" s="179"/>
      <c r="M956" s="184"/>
      <c r="N956" s="185"/>
      <c r="O956" s="185"/>
      <c r="P956" s="185"/>
      <c r="Q956" s="185"/>
      <c r="R956" s="185"/>
      <c r="S956" s="185"/>
      <c r="T956" s="186"/>
      <c r="AT956" s="180" t="s">
        <v>139</v>
      </c>
      <c r="AU956" s="180" t="s">
        <v>84</v>
      </c>
      <c r="AV956" s="15" t="s">
        <v>137</v>
      </c>
      <c r="AW956" s="15" t="s">
        <v>31</v>
      </c>
      <c r="AX956" s="15" t="s">
        <v>32</v>
      </c>
      <c r="AY956" s="180" t="s">
        <v>130</v>
      </c>
    </row>
    <row r="957" spans="1:65" s="2" customFormat="1" ht="16.5" customHeight="1">
      <c r="A957" s="33"/>
      <c r="B957" s="149"/>
      <c r="C957" s="195" t="s">
        <v>1229</v>
      </c>
      <c r="D957" s="195" t="s">
        <v>268</v>
      </c>
      <c r="E957" s="196" t="s">
        <v>1230</v>
      </c>
      <c r="F957" s="197" t="s">
        <v>1231</v>
      </c>
      <c r="G957" s="198" t="s">
        <v>271</v>
      </c>
      <c r="H957" s="199">
        <v>2.02</v>
      </c>
      <c r="I957" s="200"/>
      <c r="J957" s="201">
        <f>ROUND(I957*H957,2)</f>
        <v>0</v>
      </c>
      <c r="K957" s="197" t="s">
        <v>1</v>
      </c>
      <c r="L957" s="202"/>
      <c r="M957" s="203" t="s">
        <v>1</v>
      </c>
      <c r="N957" s="204" t="s">
        <v>41</v>
      </c>
      <c r="O957" s="59"/>
      <c r="P957" s="159">
        <f>O957*H957</f>
        <v>0</v>
      </c>
      <c r="Q957" s="159">
        <v>0.004</v>
      </c>
      <c r="R957" s="159">
        <f>Q957*H957</f>
        <v>0.00808</v>
      </c>
      <c r="S957" s="159">
        <v>0</v>
      </c>
      <c r="T957" s="160">
        <f>S957*H957</f>
        <v>0</v>
      </c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R957" s="161" t="s">
        <v>184</v>
      </c>
      <c r="AT957" s="161" t="s">
        <v>268</v>
      </c>
      <c r="AU957" s="161" t="s">
        <v>84</v>
      </c>
      <c r="AY957" s="18" t="s">
        <v>130</v>
      </c>
      <c r="BE957" s="162">
        <f>IF(N957="základní",J957,0)</f>
        <v>0</v>
      </c>
      <c r="BF957" s="162">
        <f>IF(N957="snížená",J957,0)</f>
        <v>0</v>
      </c>
      <c r="BG957" s="162">
        <f>IF(N957="zákl. přenesená",J957,0)</f>
        <v>0</v>
      </c>
      <c r="BH957" s="162">
        <f>IF(N957="sníž. přenesená",J957,0)</f>
        <v>0</v>
      </c>
      <c r="BI957" s="162">
        <f>IF(N957="nulová",J957,0)</f>
        <v>0</v>
      </c>
      <c r="BJ957" s="18" t="s">
        <v>32</v>
      </c>
      <c r="BK957" s="162">
        <f>ROUND(I957*H957,2)</f>
        <v>0</v>
      </c>
      <c r="BL957" s="18" t="s">
        <v>137</v>
      </c>
      <c r="BM957" s="161" t="s">
        <v>1232</v>
      </c>
    </row>
    <row r="958" spans="2:51" s="14" customFormat="1" ht="12">
      <c r="B958" s="171"/>
      <c r="D958" s="164" t="s">
        <v>139</v>
      </c>
      <c r="E958" s="172" t="s">
        <v>1</v>
      </c>
      <c r="F958" s="173" t="s">
        <v>735</v>
      </c>
      <c r="H958" s="174">
        <v>2.02</v>
      </c>
      <c r="I958" s="175"/>
      <c r="L958" s="171"/>
      <c r="M958" s="176"/>
      <c r="N958" s="177"/>
      <c r="O958" s="177"/>
      <c r="P958" s="177"/>
      <c r="Q958" s="177"/>
      <c r="R958" s="177"/>
      <c r="S958" s="177"/>
      <c r="T958" s="178"/>
      <c r="AT958" s="172" t="s">
        <v>139</v>
      </c>
      <c r="AU958" s="172" t="s">
        <v>84</v>
      </c>
      <c r="AV958" s="14" t="s">
        <v>84</v>
      </c>
      <c r="AW958" s="14" t="s">
        <v>31</v>
      </c>
      <c r="AX958" s="14" t="s">
        <v>76</v>
      </c>
      <c r="AY958" s="172" t="s">
        <v>130</v>
      </c>
    </row>
    <row r="959" spans="2:51" s="15" customFormat="1" ht="12">
      <c r="B959" s="179"/>
      <c r="D959" s="164" t="s">
        <v>139</v>
      </c>
      <c r="E959" s="180" t="s">
        <v>1</v>
      </c>
      <c r="F959" s="181" t="s">
        <v>144</v>
      </c>
      <c r="H959" s="182">
        <v>2.02</v>
      </c>
      <c r="I959" s="183"/>
      <c r="L959" s="179"/>
      <c r="M959" s="184"/>
      <c r="N959" s="185"/>
      <c r="O959" s="185"/>
      <c r="P959" s="185"/>
      <c r="Q959" s="185"/>
      <c r="R959" s="185"/>
      <c r="S959" s="185"/>
      <c r="T959" s="186"/>
      <c r="AT959" s="180" t="s">
        <v>139</v>
      </c>
      <c r="AU959" s="180" t="s">
        <v>84</v>
      </c>
      <c r="AV959" s="15" t="s">
        <v>137</v>
      </c>
      <c r="AW959" s="15" t="s">
        <v>31</v>
      </c>
      <c r="AX959" s="15" t="s">
        <v>32</v>
      </c>
      <c r="AY959" s="180" t="s">
        <v>130</v>
      </c>
    </row>
    <row r="960" spans="1:65" s="2" customFormat="1" ht="16.5" customHeight="1">
      <c r="A960" s="33"/>
      <c r="B960" s="149"/>
      <c r="C960" s="150" t="s">
        <v>1233</v>
      </c>
      <c r="D960" s="150" t="s">
        <v>132</v>
      </c>
      <c r="E960" s="151" t="s">
        <v>1234</v>
      </c>
      <c r="F960" s="152" t="s">
        <v>1235</v>
      </c>
      <c r="G960" s="153" t="s">
        <v>271</v>
      </c>
      <c r="H960" s="154">
        <v>3</v>
      </c>
      <c r="I960" s="155"/>
      <c r="J960" s="156">
        <f>ROUND(I960*H960,2)</f>
        <v>0</v>
      </c>
      <c r="K960" s="152" t="s">
        <v>136</v>
      </c>
      <c r="L960" s="34"/>
      <c r="M960" s="157" t="s">
        <v>1</v>
      </c>
      <c r="N960" s="158" t="s">
        <v>41</v>
      </c>
      <c r="O960" s="59"/>
      <c r="P960" s="159">
        <f>O960*H960</f>
        <v>0</v>
      </c>
      <c r="Q960" s="159">
        <v>0.00281</v>
      </c>
      <c r="R960" s="159">
        <f>Q960*H960</f>
        <v>0.00843</v>
      </c>
      <c r="S960" s="159">
        <v>0</v>
      </c>
      <c r="T960" s="160">
        <f>S960*H960</f>
        <v>0</v>
      </c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R960" s="161" t="s">
        <v>137</v>
      </c>
      <c r="AT960" s="161" t="s">
        <v>132</v>
      </c>
      <c r="AU960" s="161" t="s">
        <v>84</v>
      </c>
      <c r="AY960" s="18" t="s">
        <v>130</v>
      </c>
      <c r="BE960" s="162">
        <f>IF(N960="základní",J960,0)</f>
        <v>0</v>
      </c>
      <c r="BF960" s="162">
        <f>IF(N960="snížená",J960,0)</f>
        <v>0</v>
      </c>
      <c r="BG960" s="162">
        <f>IF(N960="zákl. přenesená",J960,0)</f>
        <v>0</v>
      </c>
      <c r="BH960" s="162">
        <f>IF(N960="sníž. přenesená",J960,0)</f>
        <v>0</v>
      </c>
      <c r="BI960" s="162">
        <f>IF(N960="nulová",J960,0)</f>
        <v>0</v>
      </c>
      <c r="BJ960" s="18" t="s">
        <v>32</v>
      </c>
      <c r="BK960" s="162">
        <f>ROUND(I960*H960,2)</f>
        <v>0</v>
      </c>
      <c r="BL960" s="18" t="s">
        <v>137</v>
      </c>
      <c r="BM960" s="161" t="s">
        <v>1236</v>
      </c>
    </row>
    <row r="961" spans="2:51" s="13" customFormat="1" ht="12">
      <c r="B961" s="163"/>
      <c r="D961" s="164" t="s">
        <v>139</v>
      </c>
      <c r="E961" s="165" t="s">
        <v>1</v>
      </c>
      <c r="F961" s="166" t="s">
        <v>603</v>
      </c>
      <c r="H961" s="165" t="s">
        <v>1</v>
      </c>
      <c r="I961" s="167"/>
      <c r="L961" s="163"/>
      <c r="M961" s="168"/>
      <c r="N961" s="169"/>
      <c r="O961" s="169"/>
      <c r="P961" s="169"/>
      <c r="Q961" s="169"/>
      <c r="R961" s="169"/>
      <c r="S961" s="169"/>
      <c r="T961" s="170"/>
      <c r="AT961" s="165" t="s">
        <v>139</v>
      </c>
      <c r="AU961" s="165" t="s">
        <v>84</v>
      </c>
      <c r="AV961" s="13" t="s">
        <v>32</v>
      </c>
      <c r="AW961" s="13" t="s">
        <v>31</v>
      </c>
      <c r="AX961" s="13" t="s">
        <v>76</v>
      </c>
      <c r="AY961" s="165" t="s">
        <v>130</v>
      </c>
    </row>
    <row r="962" spans="2:51" s="14" customFormat="1" ht="12">
      <c r="B962" s="171"/>
      <c r="D962" s="164" t="s">
        <v>139</v>
      </c>
      <c r="E962" s="172" t="s">
        <v>1</v>
      </c>
      <c r="F962" s="173" t="s">
        <v>148</v>
      </c>
      <c r="H962" s="174">
        <v>3</v>
      </c>
      <c r="I962" s="175"/>
      <c r="L962" s="171"/>
      <c r="M962" s="176"/>
      <c r="N962" s="177"/>
      <c r="O962" s="177"/>
      <c r="P962" s="177"/>
      <c r="Q962" s="177"/>
      <c r="R962" s="177"/>
      <c r="S962" s="177"/>
      <c r="T962" s="178"/>
      <c r="AT962" s="172" t="s">
        <v>139</v>
      </c>
      <c r="AU962" s="172" t="s">
        <v>84</v>
      </c>
      <c r="AV962" s="14" t="s">
        <v>84</v>
      </c>
      <c r="AW962" s="14" t="s">
        <v>31</v>
      </c>
      <c r="AX962" s="14" t="s">
        <v>32</v>
      </c>
      <c r="AY962" s="172" t="s">
        <v>130</v>
      </c>
    </row>
    <row r="963" spans="1:65" s="2" customFormat="1" ht="16.5" customHeight="1">
      <c r="A963" s="33"/>
      <c r="B963" s="149"/>
      <c r="C963" s="195" t="s">
        <v>1237</v>
      </c>
      <c r="D963" s="195" t="s">
        <v>268</v>
      </c>
      <c r="E963" s="196" t="s">
        <v>1238</v>
      </c>
      <c r="F963" s="197" t="s">
        <v>1239</v>
      </c>
      <c r="G963" s="198" t="s">
        <v>271</v>
      </c>
      <c r="H963" s="199">
        <v>3.03</v>
      </c>
      <c r="I963" s="200"/>
      <c r="J963" s="201">
        <f>ROUND(I963*H963,2)</f>
        <v>0</v>
      </c>
      <c r="K963" s="197" t="s">
        <v>136</v>
      </c>
      <c r="L963" s="202"/>
      <c r="M963" s="203" t="s">
        <v>1</v>
      </c>
      <c r="N963" s="204" t="s">
        <v>41</v>
      </c>
      <c r="O963" s="59"/>
      <c r="P963" s="159">
        <f>O963*H963</f>
        <v>0</v>
      </c>
      <c r="Q963" s="159">
        <v>0.046</v>
      </c>
      <c r="R963" s="159">
        <f>Q963*H963</f>
        <v>0.13937999999999998</v>
      </c>
      <c r="S963" s="159">
        <v>0</v>
      </c>
      <c r="T963" s="160">
        <f>S963*H963</f>
        <v>0</v>
      </c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R963" s="161" t="s">
        <v>184</v>
      </c>
      <c r="AT963" s="161" t="s">
        <v>268</v>
      </c>
      <c r="AU963" s="161" t="s">
        <v>84</v>
      </c>
      <c r="AY963" s="18" t="s">
        <v>130</v>
      </c>
      <c r="BE963" s="162">
        <f>IF(N963="základní",J963,0)</f>
        <v>0</v>
      </c>
      <c r="BF963" s="162">
        <f>IF(N963="snížená",J963,0)</f>
        <v>0</v>
      </c>
      <c r="BG963" s="162">
        <f>IF(N963="zákl. přenesená",J963,0)</f>
        <v>0</v>
      </c>
      <c r="BH963" s="162">
        <f>IF(N963="sníž. přenesená",J963,0)</f>
        <v>0</v>
      </c>
      <c r="BI963" s="162">
        <f>IF(N963="nulová",J963,0)</f>
        <v>0</v>
      </c>
      <c r="BJ963" s="18" t="s">
        <v>32</v>
      </c>
      <c r="BK963" s="162">
        <f>ROUND(I963*H963,2)</f>
        <v>0</v>
      </c>
      <c r="BL963" s="18" t="s">
        <v>137</v>
      </c>
      <c r="BM963" s="161" t="s">
        <v>1240</v>
      </c>
    </row>
    <row r="964" spans="2:51" s="14" customFormat="1" ht="12">
      <c r="B964" s="171"/>
      <c r="D964" s="164" t="s">
        <v>139</v>
      </c>
      <c r="E964" s="172" t="s">
        <v>1</v>
      </c>
      <c r="F964" s="173" t="s">
        <v>914</v>
      </c>
      <c r="H964" s="174">
        <v>3.03</v>
      </c>
      <c r="I964" s="175"/>
      <c r="L964" s="171"/>
      <c r="M964" s="176"/>
      <c r="N964" s="177"/>
      <c r="O964" s="177"/>
      <c r="P964" s="177"/>
      <c r="Q964" s="177"/>
      <c r="R964" s="177"/>
      <c r="S964" s="177"/>
      <c r="T964" s="178"/>
      <c r="AT964" s="172" t="s">
        <v>139</v>
      </c>
      <c r="AU964" s="172" t="s">
        <v>84</v>
      </c>
      <c r="AV964" s="14" t="s">
        <v>84</v>
      </c>
      <c r="AW964" s="14" t="s">
        <v>31</v>
      </c>
      <c r="AX964" s="14" t="s">
        <v>76</v>
      </c>
      <c r="AY964" s="172" t="s">
        <v>130</v>
      </c>
    </row>
    <row r="965" spans="2:51" s="15" customFormat="1" ht="12">
      <c r="B965" s="179"/>
      <c r="D965" s="164" t="s">
        <v>139</v>
      </c>
      <c r="E965" s="180" t="s">
        <v>1</v>
      </c>
      <c r="F965" s="181" t="s">
        <v>144</v>
      </c>
      <c r="H965" s="182">
        <v>3.03</v>
      </c>
      <c r="I965" s="183"/>
      <c r="L965" s="179"/>
      <c r="M965" s="184"/>
      <c r="N965" s="185"/>
      <c r="O965" s="185"/>
      <c r="P965" s="185"/>
      <c r="Q965" s="185"/>
      <c r="R965" s="185"/>
      <c r="S965" s="185"/>
      <c r="T965" s="186"/>
      <c r="AT965" s="180" t="s">
        <v>139</v>
      </c>
      <c r="AU965" s="180" t="s">
        <v>84</v>
      </c>
      <c r="AV965" s="15" t="s">
        <v>137</v>
      </c>
      <c r="AW965" s="15" t="s">
        <v>31</v>
      </c>
      <c r="AX965" s="15" t="s">
        <v>32</v>
      </c>
      <c r="AY965" s="180" t="s">
        <v>130</v>
      </c>
    </row>
    <row r="966" spans="1:65" s="2" customFormat="1" ht="16.5" customHeight="1">
      <c r="A966" s="33"/>
      <c r="B966" s="149"/>
      <c r="C966" s="195" t="s">
        <v>1241</v>
      </c>
      <c r="D966" s="195" t="s">
        <v>268</v>
      </c>
      <c r="E966" s="196" t="s">
        <v>1242</v>
      </c>
      <c r="F966" s="197" t="s">
        <v>1231</v>
      </c>
      <c r="G966" s="198" t="s">
        <v>271</v>
      </c>
      <c r="H966" s="199">
        <v>3.03</v>
      </c>
      <c r="I966" s="200"/>
      <c r="J966" s="201">
        <f>ROUND(I966*H966,2)</f>
        <v>0</v>
      </c>
      <c r="K966" s="197" t="s">
        <v>1</v>
      </c>
      <c r="L966" s="202"/>
      <c r="M966" s="203" t="s">
        <v>1</v>
      </c>
      <c r="N966" s="204" t="s">
        <v>41</v>
      </c>
      <c r="O966" s="59"/>
      <c r="P966" s="159">
        <f>O966*H966</f>
        <v>0</v>
      </c>
      <c r="Q966" s="159">
        <v>0.004</v>
      </c>
      <c r="R966" s="159">
        <f>Q966*H966</f>
        <v>0.012119999999999999</v>
      </c>
      <c r="S966" s="159">
        <v>0</v>
      </c>
      <c r="T966" s="160">
        <f>S966*H966</f>
        <v>0</v>
      </c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R966" s="161" t="s">
        <v>184</v>
      </c>
      <c r="AT966" s="161" t="s">
        <v>268</v>
      </c>
      <c r="AU966" s="161" t="s">
        <v>84</v>
      </c>
      <c r="AY966" s="18" t="s">
        <v>130</v>
      </c>
      <c r="BE966" s="162">
        <f>IF(N966="základní",J966,0)</f>
        <v>0</v>
      </c>
      <c r="BF966" s="162">
        <f>IF(N966="snížená",J966,0)</f>
        <v>0</v>
      </c>
      <c r="BG966" s="162">
        <f>IF(N966="zákl. přenesená",J966,0)</f>
        <v>0</v>
      </c>
      <c r="BH966" s="162">
        <f>IF(N966="sníž. přenesená",J966,0)</f>
        <v>0</v>
      </c>
      <c r="BI966" s="162">
        <f>IF(N966="nulová",J966,0)</f>
        <v>0</v>
      </c>
      <c r="BJ966" s="18" t="s">
        <v>32</v>
      </c>
      <c r="BK966" s="162">
        <f>ROUND(I966*H966,2)</f>
        <v>0</v>
      </c>
      <c r="BL966" s="18" t="s">
        <v>137</v>
      </c>
      <c r="BM966" s="161" t="s">
        <v>1243</v>
      </c>
    </row>
    <row r="967" spans="2:51" s="14" customFormat="1" ht="12">
      <c r="B967" s="171"/>
      <c r="D967" s="164" t="s">
        <v>139</v>
      </c>
      <c r="E967" s="172" t="s">
        <v>1</v>
      </c>
      <c r="F967" s="173" t="s">
        <v>914</v>
      </c>
      <c r="H967" s="174">
        <v>3.03</v>
      </c>
      <c r="I967" s="175"/>
      <c r="L967" s="171"/>
      <c r="M967" s="176"/>
      <c r="N967" s="177"/>
      <c r="O967" s="177"/>
      <c r="P967" s="177"/>
      <c r="Q967" s="177"/>
      <c r="R967" s="177"/>
      <c r="S967" s="177"/>
      <c r="T967" s="178"/>
      <c r="AT967" s="172" t="s">
        <v>139</v>
      </c>
      <c r="AU967" s="172" t="s">
        <v>84</v>
      </c>
      <c r="AV967" s="14" t="s">
        <v>84</v>
      </c>
      <c r="AW967" s="14" t="s">
        <v>31</v>
      </c>
      <c r="AX967" s="14" t="s">
        <v>76</v>
      </c>
      <c r="AY967" s="172" t="s">
        <v>130</v>
      </c>
    </row>
    <row r="968" spans="2:51" s="15" customFormat="1" ht="12">
      <c r="B968" s="179"/>
      <c r="D968" s="164" t="s">
        <v>139</v>
      </c>
      <c r="E968" s="180" t="s">
        <v>1</v>
      </c>
      <c r="F968" s="181" t="s">
        <v>144</v>
      </c>
      <c r="H968" s="182">
        <v>3.03</v>
      </c>
      <c r="I968" s="183"/>
      <c r="L968" s="179"/>
      <c r="M968" s="184"/>
      <c r="N968" s="185"/>
      <c r="O968" s="185"/>
      <c r="P968" s="185"/>
      <c r="Q968" s="185"/>
      <c r="R968" s="185"/>
      <c r="S968" s="185"/>
      <c r="T968" s="186"/>
      <c r="AT968" s="180" t="s">
        <v>139</v>
      </c>
      <c r="AU968" s="180" t="s">
        <v>84</v>
      </c>
      <c r="AV968" s="15" t="s">
        <v>137</v>
      </c>
      <c r="AW968" s="15" t="s">
        <v>31</v>
      </c>
      <c r="AX968" s="15" t="s">
        <v>32</v>
      </c>
      <c r="AY968" s="180" t="s">
        <v>130</v>
      </c>
    </row>
    <row r="969" spans="1:65" s="2" customFormat="1" ht="16.5" customHeight="1">
      <c r="A969" s="33"/>
      <c r="B969" s="149"/>
      <c r="C969" s="150" t="s">
        <v>1244</v>
      </c>
      <c r="D969" s="150" t="s">
        <v>132</v>
      </c>
      <c r="E969" s="151" t="s">
        <v>1245</v>
      </c>
      <c r="F969" s="152" t="s">
        <v>1246</v>
      </c>
      <c r="G969" s="153" t="s">
        <v>271</v>
      </c>
      <c r="H969" s="154">
        <v>2</v>
      </c>
      <c r="I969" s="155"/>
      <c r="J969" s="156">
        <f>ROUND(I969*H969,2)</f>
        <v>0</v>
      </c>
      <c r="K969" s="152" t="s">
        <v>136</v>
      </c>
      <c r="L969" s="34"/>
      <c r="M969" s="157" t="s">
        <v>1</v>
      </c>
      <c r="N969" s="158" t="s">
        <v>41</v>
      </c>
      <c r="O969" s="59"/>
      <c r="P969" s="159">
        <f>O969*H969</f>
        <v>0</v>
      </c>
      <c r="Q969" s="159">
        <v>0.00286</v>
      </c>
      <c r="R969" s="159">
        <f>Q969*H969</f>
        <v>0.00572</v>
      </c>
      <c r="S969" s="159">
        <v>0</v>
      </c>
      <c r="T969" s="160">
        <f>S969*H969</f>
        <v>0</v>
      </c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R969" s="161" t="s">
        <v>137</v>
      </c>
      <c r="AT969" s="161" t="s">
        <v>132</v>
      </c>
      <c r="AU969" s="161" t="s">
        <v>84</v>
      </c>
      <c r="AY969" s="18" t="s">
        <v>130</v>
      </c>
      <c r="BE969" s="162">
        <f>IF(N969="základní",J969,0)</f>
        <v>0</v>
      </c>
      <c r="BF969" s="162">
        <f>IF(N969="snížená",J969,0)</f>
        <v>0</v>
      </c>
      <c r="BG969" s="162">
        <f>IF(N969="zákl. přenesená",J969,0)</f>
        <v>0</v>
      </c>
      <c r="BH969" s="162">
        <f>IF(N969="sníž. přenesená",J969,0)</f>
        <v>0</v>
      </c>
      <c r="BI969" s="162">
        <f>IF(N969="nulová",J969,0)</f>
        <v>0</v>
      </c>
      <c r="BJ969" s="18" t="s">
        <v>32</v>
      </c>
      <c r="BK969" s="162">
        <f>ROUND(I969*H969,2)</f>
        <v>0</v>
      </c>
      <c r="BL969" s="18" t="s">
        <v>137</v>
      </c>
      <c r="BM969" s="161" t="s">
        <v>1247</v>
      </c>
    </row>
    <row r="970" spans="2:51" s="13" customFormat="1" ht="12">
      <c r="B970" s="163"/>
      <c r="D970" s="164" t="s">
        <v>139</v>
      </c>
      <c r="E970" s="165" t="s">
        <v>1</v>
      </c>
      <c r="F970" s="166" t="s">
        <v>603</v>
      </c>
      <c r="H970" s="165" t="s">
        <v>1</v>
      </c>
      <c r="I970" s="167"/>
      <c r="L970" s="163"/>
      <c r="M970" s="168"/>
      <c r="N970" s="169"/>
      <c r="O970" s="169"/>
      <c r="P970" s="169"/>
      <c r="Q970" s="169"/>
      <c r="R970" s="169"/>
      <c r="S970" s="169"/>
      <c r="T970" s="170"/>
      <c r="AT970" s="165" t="s">
        <v>139</v>
      </c>
      <c r="AU970" s="165" t="s">
        <v>84</v>
      </c>
      <c r="AV970" s="13" t="s">
        <v>32</v>
      </c>
      <c r="AW970" s="13" t="s">
        <v>31</v>
      </c>
      <c r="AX970" s="13" t="s">
        <v>76</v>
      </c>
      <c r="AY970" s="165" t="s">
        <v>130</v>
      </c>
    </row>
    <row r="971" spans="2:51" s="14" customFormat="1" ht="12">
      <c r="B971" s="171"/>
      <c r="D971" s="164" t="s">
        <v>139</v>
      </c>
      <c r="E971" s="172" t="s">
        <v>1</v>
      </c>
      <c r="F971" s="173" t="s">
        <v>84</v>
      </c>
      <c r="H971" s="174">
        <v>2</v>
      </c>
      <c r="I971" s="175"/>
      <c r="L971" s="171"/>
      <c r="M971" s="176"/>
      <c r="N971" s="177"/>
      <c r="O971" s="177"/>
      <c r="P971" s="177"/>
      <c r="Q971" s="177"/>
      <c r="R971" s="177"/>
      <c r="S971" s="177"/>
      <c r="T971" s="178"/>
      <c r="AT971" s="172" t="s">
        <v>139</v>
      </c>
      <c r="AU971" s="172" t="s">
        <v>84</v>
      </c>
      <c r="AV971" s="14" t="s">
        <v>84</v>
      </c>
      <c r="AW971" s="14" t="s">
        <v>31</v>
      </c>
      <c r="AX971" s="14" t="s">
        <v>32</v>
      </c>
      <c r="AY971" s="172" t="s">
        <v>130</v>
      </c>
    </row>
    <row r="972" spans="1:65" s="2" customFormat="1" ht="16.5" customHeight="1">
      <c r="A972" s="33"/>
      <c r="B972" s="149"/>
      <c r="C972" s="195" t="s">
        <v>1248</v>
      </c>
      <c r="D972" s="195" t="s">
        <v>268</v>
      </c>
      <c r="E972" s="196" t="s">
        <v>1249</v>
      </c>
      <c r="F972" s="197" t="s">
        <v>1250</v>
      </c>
      <c r="G972" s="198" t="s">
        <v>271</v>
      </c>
      <c r="H972" s="199">
        <v>2.02</v>
      </c>
      <c r="I972" s="200"/>
      <c r="J972" s="201">
        <f>ROUND(I972*H972,2)</f>
        <v>0</v>
      </c>
      <c r="K972" s="197" t="s">
        <v>136</v>
      </c>
      <c r="L972" s="202"/>
      <c r="M972" s="203" t="s">
        <v>1</v>
      </c>
      <c r="N972" s="204" t="s">
        <v>41</v>
      </c>
      <c r="O972" s="59"/>
      <c r="P972" s="159">
        <f>O972*H972</f>
        <v>0</v>
      </c>
      <c r="Q972" s="159">
        <v>0.065</v>
      </c>
      <c r="R972" s="159">
        <f>Q972*H972</f>
        <v>0.1313</v>
      </c>
      <c r="S972" s="159">
        <v>0</v>
      </c>
      <c r="T972" s="160">
        <f>S972*H972</f>
        <v>0</v>
      </c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R972" s="161" t="s">
        <v>184</v>
      </c>
      <c r="AT972" s="161" t="s">
        <v>268</v>
      </c>
      <c r="AU972" s="161" t="s">
        <v>84</v>
      </c>
      <c r="AY972" s="18" t="s">
        <v>130</v>
      </c>
      <c r="BE972" s="162">
        <f>IF(N972="základní",J972,0)</f>
        <v>0</v>
      </c>
      <c r="BF972" s="162">
        <f>IF(N972="snížená",J972,0)</f>
        <v>0</v>
      </c>
      <c r="BG972" s="162">
        <f>IF(N972="zákl. přenesená",J972,0)</f>
        <v>0</v>
      </c>
      <c r="BH972" s="162">
        <f>IF(N972="sníž. přenesená",J972,0)</f>
        <v>0</v>
      </c>
      <c r="BI972" s="162">
        <f>IF(N972="nulová",J972,0)</f>
        <v>0</v>
      </c>
      <c r="BJ972" s="18" t="s">
        <v>32</v>
      </c>
      <c r="BK972" s="162">
        <f>ROUND(I972*H972,2)</f>
        <v>0</v>
      </c>
      <c r="BL972" s="18" t="s">
        <v>137</v>
      </c>
      <c r="BM972" s="161" t="s">
        <v>1251</v>
      </c>
    </row>
    <row r="973" spans="2:51" s="14" customFormat="1" ht="12">
      <c r="B973" s="171"/>
      <c r="D973" s="164" t="s">
        <v>139</v>
      </c>
      <c r="E973" s="172" t="s">
        <v>1</v>
      </c>
      <c r="F973" s="173" t="s">
        <v>735</v>
      </c>
      <c r="H973" s="174">
        <v>2.02</v>
      </c>
      <c r="I973" s="175"/>
      <c r="L973" s="171"/>
      <c r="M973" s="176"/>
      <c r="N973" s="177"/>
      <c r="O973" s="177"/>
      <c r="P973" s="177"/>
      <c r="Q973" s="177"/>
      <c r="R973" s="177"/>
      <c r="S973" s="177"/>
      <c r="T973" s="178"/>
      <c r="AT973" s="172" t="s">
        <v>139</v>
      </c>
      <c r="AU973" s="172" t="s">
        <v>84</v>
      </c>
      <c r="AV973" s="14" t="s">
        <v>84</v>
      </c>
      <c r="AW973" s="14" t="s">
        <v>31</v>
      </c>
      <c r="AX973" s="14" t="s">
        <v>76</v>
      </c>
      <c r="AY973" s="172" t="s">
        <v>130</v>
      </c>
    </row>
    <row r="974" spans="2:51" s="15" customFormat="1" ht="12">
      <c r="B974" s="179"/>
      <c r="D974" s="164" t="s">
        <v>139</v>
      </c>
      <c r="E974" s="180" t="s">
        <v>1</v>
      </c>
      <c r="F974" s="181" t="s">
        <v>144</v>
      </c>
      <c r="H974" s="182">
        <v>2.02</v>
      </c>
      <c r="I974" s="183"/>
      <c r="L974" s="179"/>
      <c r="M974" s="184"/>
      <c r="N974" s="185"/>
      <c r="O974" s="185"/>
      <c r="P974" s="185"/>
      <c r="Q974" s="185"/>
      <c r="R974" s="185"/>
      <c r="S974" s="185"/>
      <c r="T974" s="186"/>
      <c r="AT974" s="180" t="s">
        <v>139</v>
      </c>
      <c r="AU974" s="180" t="s">
        <v>84</v>
      </c>
      <c r="AV974" s="15" t="s">
        <v>137</v>
      </c>
      <c r="AW974" s="15" t="s">
        <v>31</v>
      </c>
      <c r="AX974" s="15" t="s">
        <v>32</v>
      </c>
      <c r="AY974" s="180" t="s">
        <v>130</v>
      </c>
    </row>
    <row r="975" spans="1:65" s="2" customFormat="1" ht="16.5" customHeight="1">
      <c r="A975" s="33"/>
      <c r="B975" s="149"/>
      <c r="C975" s="195" t="s">
        <v>1252</v>
      </c>
      <c r="D975" s="195" t="s">
        <v>268</v>
      </c>
      <c r="E975" s="196" t="s">
        <v>1253</v>
      </c>
      <c r="F975" s="197" t="s">
        <v>1254</v>
      </c>
      <c r="G975" s="198" t="s">
        <v>271</v>
      </c>
      <c r="H975" s="199">
        <v>2.02</v>
      </c>
      <c r="I975" s="200"/>
      <c r="J975" s="201">
        <f>ROUND(I975*H975,2)</f>
        <v>0</v>
      </c>
      <c r="K975" s="197" t="s">
        <v>136</v>
      </c>
      <c r="L975" s="202"/>
      <c r="M975" s="203" t="s">
        <v>1</v>
      </c>
      <c r="N975" s="204" t="s">
        <v>41</v>
      </c>
      <c r="O975" s="59"/>
      <c r="P975" s="159">
        <f>O975*H975</f>
        <v>0</v>
      </c>
      <c r="Q975" s="159">
        <v>0.0045</v>
      </c>
      <c r="R975" s="159">
        <f>Q975*H975</f>
        <v>0.009089999999999999</v>
      </c>
      <c r="S975" s="159">
        <v>0</v>
      </c>
      <c r="T975" s="160">
        <f>S975*H975</f>
        <v>0</v>
      </c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R975" s="161" t="s">
        <v>184</v>
      </c>
      <c r="AT975" s="161" t="s">
        <v>268</v>
      </c>
      <c r="AU975" s="161" t="s">
        <v>84</v>
      </c>
      <c r="AY975" s="18" t="s">
        <v>130</v>
      </c>
      <c r="BE975" s="162">
        <f>IF(N975="základní",J975,0)</f>
        <v>0</v>
      </c>
      <c r="BF975" s="162">
        <f>IF(N975="snížená",J975,0)</f>
        <v>0</v>
      </c>
      <c r="BG975" s="162">
        <f>IF(N975="zákl. přenesená",J975,0)</f>
        <v>0</v>
      </c>
      <c r="BH975" s="162">
        <f>IF(N975="sníž. přenesená",J975,0)</f>
        <v>0</v>
      </c>
      <c r="BI975" s="162">
        <f>IF(N975="nulová",J975,0)</f>
        <v>0</v>
      </c>
      <c r="BJ975" s="18" t="s">
        <v>32</v>
      </c>
      <c r="BK975" s="162">
        <f>ROUND(I975*H975,2)</f>
        <v>0</v>
      </c>
      <c r="BL975" s="18" t="s">
        <v>137</v>
      </c>
      <c r="BM975" s="161" t="s">
        <v>1255</v>
      </c>
    </row>
    <row r="976" spans="2:51" s="14" customFormat="1" ht="12">
      <c r="B976" s="171"/>
      <c r="D976" s="164" t="s">
        <v>139</v>
      </c>
      <c r="E976" s="172" t="s">
        <v>1</v>
      </c>
      <c r="F976" s="173" t="s">
        <v>735</v>
      </c>
      <c r="H976" s="174">
        <v>2.02</v>
      </c>
      <c r="I976" s="175"/>
      <c r="L976" s="171"/>
      <c r="M976" s="176"/>
      <c r="N976" s="177"/>
      <c r="O976" s="177"/>
      <c r="P976" s="177"/>
      <c r="Q976" s="177"/>
      <c r="R976" s="177"/>
      <c r="S976" s="177"/>
      <c r="T976" s="178"/>
      <c r="AT976" s="172" t="s">
        <v>139</v>
      </c>
      <c r="AU976" s="172" t="s">
        <v>84</v>
      </c>
      <c r="AV976" s="14" t="s">
        <v>84</v>
      </c>
      <c r="AW976" s="14" t="s">
        <v>31</v>
      </c>
      <c r="AX976" s="14" t="s">
        <v>76</v>
      </c>
      <c r="AY976" s="172" t="s">
        <v>130</v>
      </c>
    </row>
    <row r="977" spans="2:51" s="15" customFormat="1" ht="12">
      <c r="B977" s="179"/>
      <c r="D977" s="164" t="s">
        <v>139</v>
      </c>
      <c r="E977" s="180" t="s">
        <v>1</v>
      </c>
      <c r="F977" s="181" t="s">
        <v>144</v>
      </c>
      <c r="H977" s="182">
        <v>2.02</v>
      </c>
      <c r="I977" s="183"/>
      <c r="L977" s="179"/>
      <c r="M977" s="184"/>
      <c r="N977" s="185"/>
      <c r="O977" s="185"/>
      <c r="P977" s="185"/>
      <c r="Q977" s="185"/>
      <c r="R977" s="185"/>
      <c r="S977" s="185"/>
      <c r="T977" s="186"/>
      <c r="AT977" s="180" t="s">
        <v>139</v>
      </c>
      <c r="AU977" s="180" t="s">
        <v>84</v>
      </c>
      <c r="AV977" s="15" t="s">
        <v>137</v>
      </c>
      <c r="AW977" s="15" t="s">
        <v>31</v>
      </c>
      <c r="AX977" s="15" t="s">
        <v>32</v>
      </c>
      <c r="AY977" s="180" t="s">
        <v>130</v>
      </c>
    </row>
    <row r="978" spans="1:65" s="2" customFormat="1" ht="16.5" customHeight="1">
      <c r="A978" s="33"/>
      <c r="B978" s="149"/>
      <c r="C978" s="150" t="s">
        <v>1256</v>
      </c>
      <c r="D978" s="150" t="s">
        <v>132</v>
      </c>
      <c r="E978" s="151" t="s">
        <v>1257</v>
      </c>
      <c r="F978" s="152" t="s">
        <v>1258</v>
      </c>
      <c r="G978" s="153" t="s">
        <v>271</v>
      </c>
      <c r="H978" s="154">
        <v>12</v>
      </c>
      <c r="I978" s="155"/>
      <c r="J978" s="156">
        <f>ROUND(I978*H978,2)</f>
        <v>0</v>
      </c>
      <c r="K978" s="152" t="s">
        <v>136</v>
      </c>
      <c r="L978" s="34"/>
      <c r="M978" s="157" t="s">
        <v>1</v>
      </c>
      <c r="N978" s="158" t="s">
        <v>41</v>
      </c>
      <c r="O978" s="59"/>
      <c r="P978" s="159">
        <f>O978*H978</f>
        <v>0</v>
      </c>
      <c r="Q978" s="159">
        <v>0.00545</v>
      </c>
      <c r="R978" s="159">
        <f>Q978*H978</f>
        <v>0.0654</v>
      </c>
      <c r="S978" s="159">
        <v>0</v>
      </c>
      <c r="T978" s="160">
        <f>S978*H978</f>
        <v>0</v>
      </c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R978" s="161" t="s">
        <v>137</v>
      </c>
      <c r="AT978" s="161" t="s">
        <v>132</v>
      </c>
      <c r="AU978" s="161" t="s">
        <v>84</v>
      </c>
      <c r="AY978" s="18" t="s">
        <v>130</v>
      </c>
      <c r="BE978" s="162">
        <f>IF(N978="základní",J978,0)</f>
        <v>0</v>
      </c>
      <c r="BF978" s="162">
        <f>IF(N978="snížená",J978,0)</f>
        <v>0</v>
      </c>
      <c r="BG978" s="162">
        <f>IF(N978="zákl. přenesená",J978,0)</f>
        <v>0</v>
      </c>
      <c r="BH978" s="162">
        <f>IF(N978="sníž. přenesená",J978,0)</f>
        <v>0</v>
      </c>
      <c r="BI978" s="162">
        <f>IF(N978="nulová",J978,0)</f>
        <v>0</v>
      </c>
      <c r="BJ978" s="18" t="s">
        <v>32</v>
      </c>
      <c r="BK978" s="162">
        <f>ROUND(I978*H978,2)</f>
        <v>0</v>
      </c>
      <c r="BL978" s="18" t="s">
        <v>137</v>
      </c>
      <c r="BM978" s="161" t="s">
        <v>1259</v>
      </c>
    </row>
    <row r="979" spans="2:51" s="13" customFormat="1" ht="12">
      <c r="B979" s="163"/>
      <c r="D979" s="164" t="s">
        <v>139</v>
      </c>
      <c r="E979" s="165" t="s">
        <v>1</v>
      </c>
      <c r="F979" s="166" t="s">
        <v>603</v>
      </c>
      <c r="H979" s="165" t="s">
        <v>1</v>
      </c>
      <c r="I979" s="167"/>
      <c r="L979" s="163"/>
      <c r="M979" s="168"/>
      <c r="N979" s="169"/>
      <c r="O979" s="169"/>
      <c r="P979" s="169"/>
      <c r="Q979" s="169"/>
      <c r="R979" s="169"/>
      <c r="S979" s="169"/>
      <c r="T979" s="170"/>
      <c r="AT979" s="165" t="s">
        <v>139</v>
      </c>
      <c r="AU979" s="165" t="s">
        <v>84</v>
      </c>
      <c r="AV979" s="13" t="s">
        <v>32</v>
      </c>
      <c r="AW979" s="13" t="s">
        <v>31</v>
      </c>
      <c r="AX979" s="13" t="s">
        <v>76</v>
      </c>
      <c r="AY979" s="165" t="s">
        <v>130</v>
      </c>
    </row>
    <row r="980" spans="2:51" s="14" customFormat="1" ht="12">
      <c r="B980" s="171"/>
      <c r="D980" s="164" t="s">
        <v>139</v>
      </c>
      <c r="E980" s="172" t="s">
        <v>1</v>
      </c>
      <c r="F980" s="173" t="s">
        <v>222</v>
      </c>
      <c r="H980" s="174">
        <v>12</v>
      </c>
      <c r="I980" s="175"/>
      <c r="L980" s="171"/>
      <c r="M980" s="176"/>
      <c r="N980" s="177"/>
      <c r="O980" s="177"/>
      <c r="P980" s="177"/>
      <c r="Q980" s="177"/>
      <c r="R980" s="177"/>
      <c r="S980" s="177"/>
      <c r="T980" s="178"/>
      <c r="AT980" s="172" t="s">
        <v>139</v>
      </c>
      <c r="AU980" s="172" t="s">
        <v>84</v>
      </c>
      <c r="AV980" s="14" t="s">
        <v>84</v>
      </c>
      <c r="AW980" s="14" t="s">
        <v>31</v>
      </c>
      <c r="AX980" s="14" t="s">
        <v>32</v>
      </c>
      <c r="AY980" s="172" t="s">
        <v>130</v>
      </c>
    </row>
    <row r="981" spans="1:65" s="2" customFormat="1" ht="16.5" customHeight="1">
      <c r="A981" s="33"/>
      <c r="B981" s="149"/>
      <c r="C981" s="195" t="s">
        <v>1260</v>
      </c>
      <c r="D981" s="195" t="s">
        <v>268</v>
      </c>
      <c r="E981" s="196" t="s">
        <v>1261</v>
      </c>
      <c r="F981" s="197" t="s">
        <v>1262</v>
      </c>
      <c r="G981" s="198" t="s">
        <v>271</v>
      </c>
      <c r="H981" s="199">
        <v>12.12</v>
      </c>
      <c r="I981" s="200"/>
      <c r="J981" s="201">
        <f>ROUND(I981*H981,2)</f>
        <v>0</v>
      </c>
      <c r="K981" s="197" t="s">
        <v>136</v>
      </c>
      <c r="L981" s="202"/>
      <c r="M981" s="203" t="s">
        <v>1</v>
      </c>
      <c r="N981" s="204" t="s">
        <v>41</v>
      </c>
      <c r="O981" s="59"/>
      <c r="P981" s="159">
        <f>O981*H981</f>
        <v>0</v>
      </c>
      <c r="Q981" s="159">
        <v>0.149</v>
      </c>
      <c r="R981" s="159">
        <f>Q981*H981</f>
        <v>1.8058799999999997</v>
      </c>
      <c r="S981" s="159">
        <v>0</v>
      </c>
      <c r="T981" s="160">
        <f>S981*H981</f>
        <v>0</v>
      </c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R981" s="161" t="s">
        <v>184</v>
      </c>
      <c r="AT981" s="161" t="s">
        <v>268</v>
      </c>
      <c r="AU981" s="161" t="s">
        <v>84</v>
      </c>
      <c r="AY981" s="18" t="s">
        <v>130</v>
      </c>
      <c r="BE981" s="162">
        <f>IF(N981="základní",J981,0)</f>
        <v>0</v>
      </c>
      <c r="BF981" s="162">
        <f>IF(N981="snížená",J981,0)</f>
        <v>0</v>
      </c>
      <c r="BG981" s="162">
        <f>IF(N981="zákl. přenesená",J981,0)</f>
        <v>0</v>
      </c>
      <c r="BH981" s="162">
        <f>IF(N981="sníž. přenesená",J981,0)</f>
        <v>0</v>
      </c>
      <c r="BI981" s="162">
        <f>IF(N981="nulová",J981,0)</f>
        <v>0</v>
      </c>
      <c r="BJ981" s="18" t="s">
        <v>32</v>
      </c>
      <c r="BK981" s="162">
        <f>ROUND(I981*H981,2)</f>
        <v>0</v>
      </c>
      <c r="BL981" s="18" t="s">
        <v>137</v>
      </c>
      <c r="BM981" s="161" t="s">
        <v>1263</v>
      </c>
    </row>
    <row r="982" spans="2:51" s="14" customFormat="1" ht="12">
      <c r="B982" s="171"/>
      <c r="D982" s="164" t="s">
        <v>139</v>
      </c>
      <c r="E982" s="172" t="s">
        <v>1</v>
      </c>
      <c r="F982" s="173" t="s">
        <v>953</v>
      </c>
      <c r="H982" s="174">
        <v>12.12</v>
      </c>
      <c r="I982" s="175"/>
      <c r="L982" s="171"/>
      <c r="M982" s="176"/>
      <c r="N982" s="177"/>
      <c r="O982" s="177"/>
      <c r="P982" s="177"/>
      <c r="Q982" s="177"/>
      <c r="R982" s="177"/>
      <c r="S982" s="177"/>
      <c r="T982" s="178"/>
      <c r="AT982" s="172" t="s">
        <v>139</v>
      </c>
      <c r="AU982" s="172" t="s">
        <v>84</v>
      </c>
      <c r="AV982" s="14" t="s">
        <v>84</v>
      </c>
      <c r="AW982" s="14" t="s">
        <v>31</v>
      </c>
      <c r="AX982" s="14" t="s">
        <v>76</v>
      </c>
      <c r="AY982" s="172" t="s">
        <v>130</v>
      </c>
    </row>
    <row r="983" spans="2:51" s="15" customFormat="1" ht="12">
      <c r="B983" s="179"/>
      <c r="D983" s="164" t="s">
        <v>139</v>
      </c>
      <c r="E983" s="180" t="s">
        <v>1</v>
      </c>
      <c r="F983" s="181" t="s">
        <v>144</v>
      </c>
      <c r="H983" s="182">
        <v>12.12</v>
      </c>
      <c r="I983" s="183"/>
      <c r="L983" s="179"/>
      <c r="M983" s="184"/>
      <c r="N983" s="185"/>
      <c r="O983" s="185"/>
      <c r="P983" s="185"/>
      <c r="Q983" s="185"/>
      <c r="R983" s="185"/>
      <c r="S983" s="185"/>
      <c r="T983" s="186"/>
      <c r="AT983" s="180" t="s">
        <v>139</v>
      </c>
      <c r="AU983" s="180" t="s">
        <v>84</v>
      </c>
      <c r="AV983" s="15" t="s">
        <v>137</v>
      </c>
      <c r="AW983" s="15" t="s">
        <v>31</v>
      </c>
      <c r="AX983" s="15" t="s">
        <v>32</v>
      </c>
      <c r="AY983" s="180" t="s">
        <v>130</v>
      </c>
    </row>
    <row r="984" spans="1:65" s="2" customFormat="1" ht="16.5" customHeight="1">
      <c r="A984" s="33"/>
      <c r="B984" s="149"/>
      <c r="C984" s="195" t="s">
        <v>1264</v>
      </c>
      <c r="D984" s="195" t="s">
        <v>268</v>
      </c>
      <c r="E984" s="196" t="s">
        <v>1265</v>
      </c>
      <c r="F984" s="197" t="s">
        <v>1266</v>
      </c>
      <c r="G984" s="198" t="s">
        <v>271</v>
      </c>
      <c r="H984" s="199">
        <v>12.12</v>
      </c>
      <c r="I984" s="200"/>
      <c r="J984" s="201">
        <f>ROUND(I984*H984,2)</f>
        <v>0</v>
      </c>
      <c r="K984" s="197" t="s">
        <v>1</v>
      </c>
      <c r="L984" s="202"/>
      <c r="M984" s="203" t="s">
        <v>1</v>
      </c>
      <c r="N984" s="204" t="s">
        <v>41</v>
      </c>
      <c r="O984" s="59"/>
      <c r="P984" s="159">
        <f>O984*H984</f>
        <v>0</v>
      </c>
      <c r="Q984" s="159">
        <v>0.005</v>
      </c>
      <c r="R984" s="159">
        <f>Q984*H984</f>
        <v>0.060599999999999994</v>
      </c>
      <c r="S984" s="159">
        <v>0</v>
      </c>
      <c r="T984" s="160">
        <f>S984*H984</f>
        <v>0</v>
      </c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R984" s="161" t="s">
        <v>184</v>
      </c>
      <c r="AT984" s="161" t="s">
        <v>268</v>
      </c>
      <c r="AU984" s="161" t="s">
        <v>84</v>
      </c>
      <c r="AY984" s="18" t="s">
        <v>130</v>
      </c>
      <c r="BE984" s="162">
        <f>IF(N984="základní",J984,0)</f>
        <v>0</v>
      </c>
      <c r="BF984" s="162">
        <f>IF(N984="snížená",J984,0)</f>
        <v>0</v>
      </c>
      <c r="BG984" s="162">
        <f>IF(N984="zákl. přenesená",J984,0)</f>
        <v>0</v>
      </c>
      <c r="BH984" s="162">
        <f>IF(N984="sníž. přenesená",J984,0)</f>
        <v>0</v>
      </c>
      <c r="BI984" s="162">
        <f>IF(N984="nulová",J984,0)</f>
        <v>0</v>
      </c>
      <c r="BJ984" s="18" t="s">
        <v>32</v>
      </c>
      <c r="BK984" s="162">
        <f>ROUND(I984*H984,2)</f>
        <v>0</v>
      </c>
      <c r="BL984" s="18" t="s">
        <v>137</v>
      </c>
      <c r="BM984" s="161" t="s">
        <v>1267</v>
      </c>
    </row>
    <row r="985" spans="2:51" s="14" customFormat="1" ht="12">
      <c r="B985" s="171"/>
      <c r="D985" s="164" t="s">
        <v>139</v>
      </c>
      <c r="E985" s="172" t="s">
        <v>1</v>
      </c>
      <c r="F985" s="173" t="s">
        <v>953</v>
      </c>
      <c r="H985" s="174">
        <v>12.12</v>
      </c>
      <c r="I985" s="175"/>
      <c r="L985" s="171"/>
      <c r="M985" s="176"/>
      <c r="N985" s="177"/>
      <c r="O985" s="177"/>
      <c r="P985" s="177"/>
      <c r="Q985" s="177"/>
      <c r="R985" s="177"/>
      <c r="S985" s="177"/>
      <c r="T985" s="178"/>
      <c r="AT985" s="172" t="s">
        <v>139</v>
      </c>
      <c r="AU985" s="172" t="s">
        <v>84</v>
      </c>
      <c r="AV985" s="14" t="s">
        <v>84</v>
      </c>
      <c r="AW985" s="14" t="s">
        <v>31</v>
      </c>
      <c r="AX985" s="14" t="s">
        <v>76</v>
      </c>
      <c r="AY985" s="172" t="s">
        <v>130</v>
      </c>
    </row>
    <row r="986" spans="2:51" s="15" customFormat="1" ht="12">
      <c r="B986" s="179"/>
      <c r="D986" s="164" t="s">
        <v>139</v>
      </c>
      <c r="E986" s="180" t="s">
        <v>1</v>
      </c>
      <c r="F986" s="181" t="s">
        <v>144</v>
      </c>
      <c r="H986" s="182">
        <v>12.12</v>
      </c>
      <c r="I986" s="183"/>
      <c r="L986" s="179"/>
      <c r="M986" s="184"/>
      <c r="N986" s="185"/>
      <c r="O986" s="185"/>
      <c r="P986" s="185"/>
      <c r="Q986" s="185"/>
      <c r="R986" s="185"/>
      <c r="S986" s="185"/>
      <c r="T986" s="186"/>
      <c r="AT986" s="180" t="s">
        <v>139</v>
      </c>
      <c r="AU986" s="180" t="s">
        <v>84</v>
      </c>
      <c r="AV986" s="15" t="s">
        <v>137</v>
      </c>
      <c r="AW986" s="15" t="s">
        <v>31</v>
      </c>
      <c r="AX986" s="15" t="s">
        <v>32</v>
      </c>
      <c r="AY986" s="180" t="s">
        <v>130</v>
      </c>
    </row>
    <row r="987" spans="1:65" s="2" customFormat="1" ht="16.5" customHeight="1">
      <c r="A987" s="33"/>
      <c r="B987" s="149"/>
      <c r="C987" s="150" t="s">
        <v>1268</v>
      </c>
      <c r="D987" s="150" t="s">
        <v>132</v>
      </c>
      <c r="E987" s="151" t="s">
        <v>1269</v>
      </c>
      <c r="F987" s="152" t="s">
        <v>1270</v>
      </c>
      <c r="G987" s="153" t="s">
        <v>271</v>
      </c>
      <c r="H987" s="154">
        <v>40</v>
      </c>
      <c r="I987" s="155"/>
      <c r="J987" s="156">
        <f>ROUND(I987*H987,2)</f>
        <v>0</v>
      </c>
      <c r="K987" s="152" t="s">
        <v>136</v>
      </c>
      <c r="L987" s="34"/>
      <c r="M987" s="157" t="s">
        <v>1</v>
      </c>
      <c r="N987" s="158" t="s">
        <v>41</v>
      </c>
      <c r="O987" s="59"/>
      <c r="P987" s="159">
        <f>O987*H987</f>
        <v>0</v>
      </c>
      <c r="Q987" s="159">
        <v>0.12303</v>
      </c>
      <c r="R987" s="159">
        <f>Q987*H987</f>
        <v>4.9212</v>
      </c>
      <c r="S987" s="159">
        <v>0</v>
      </c>
      <c r="T987" s="160">
        <f>S987*H987</f>
        <v>0</v>
      </c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R987" s="161" t="s">
        <v>137</v>
      </c>
      <c r="AT987" s="161" t="s">
        <v>132</v>
      </c>
      <c r="AU987" s="161" t="s">
        <v>84</v>
      </c>
      <c r="AY987" s="18" t="s">
        <v>130</v>
      </c>
      <c r="BE987" s="162">
        <f>IF(N987="základní",J987,0)</f>
        <v>0</v>
      </c>
      <c r="BF987" s="162">
        <f>IF(N987="snížená",J987,0)</f>
        <v>0</v>
      </c>
      <c r="BG987" s="162">
        <f>IF(N987="zákl. přenesená",J987,0)</f>
        <v>0</v>
      </c>
      <c r="BH987" s="162">
        <f>IF(N987="sníž. přenesená",J987,0)</f>
        <v>0</v>
      </c>
      <c r="BI987" s="162">
        <f>IF(N987="nulová",J987,0)</f>
        <v>0</v>
      </c>
      <c r="BJ987" s="18" t="s">
        <v>32</v>
      </c>
      <c r="BK987" s="162">
        <f>ROUND(I987*H987,2)</f>
        <v>0</v>
      </c>
      <c r="BL987" s="18" t="s">
        <v>137</v>
      </c>
      <c r="BM987" s="161" t="s">
        <v>1271</v>
      </c>
    </row>
    <row r="988" spans="2:51" s="13" customFormat="1" ht="12">
      <c r="B988" s="163"/>
      <c r="D988" s="164" t="s">
        <v>139</v>
      </c>
      <c r="E988" s="165" t="s">
        <v>1</v>
      </c>
      <c r="F988" s="166" t="s">
        <v>603</v>
      </c>
      <c r="H988" s="165" t="s">
        <v>1</v>
      </c>
      <c r="I988" s="167"/>
      <c r="L988" s="163"/>
      <c r="M988" s="168"/>
      <c r="N988" s="169"/>
      <c r="O988" s="169"/>
      <c r="P988" s="169"/>
      <c r="Q988" s="169"/>
      <c r="R988" s="169"/>
      <c r="S988" s="169"/>
      <c r="T988" s="170"/>
      <c r="AT988" s="165" t="s">
        <v>139</v>
      </c>
      <c r="AU988" s="165" t="s">
        <v>84</v>
      </c>
      <c r="AV988" s="13" t="s">
        <v>32</v>
      </c>
      <c r="AW988" s="13" t="s">
        <v>31</v>
      </c>
      <c r="AX988" s="13" t="s">
        <v>76</v>
      </c>
      <c r="AY988" s="165" t="s">
        <v>130</v>
      </c>
    </row>
    <row r="989" spans="2:51" s="14" customFormat="1" ht="12">
      <c r="B989" s="171"/>
      <c r="D989" s="164" t="s">
        <v>139</v>
      </c>
      <c r="E989" s="172" t="s">
        <v>1</v>
      </c>
      <c r="F989" s="173" t="s">
        <v>430</v>
      </c>
      <c r="H989" s="174">
        <v>40</v>
      </c>
      <c r="I989" s="175"/>
      <c r="L989" s="171"/>
      <c r="M989" s="176"/>
      <c r="N989" s="177"/>
      <c r="O989" s="177"/>
      <c r="P989" s="177"/>
      <c r="Q989" s="177"/>
      <c r="R989" s="177"/>
      <c r="S989" s="177"/>
      <c r="T989" s="178"/>
      <c r="AT989" s="172" t="s">
        <v>139</v>
      </c>
      <c r="AU989" s="172" t="s">
        <v>84</v>
      </c>
      <c r="AV989" s="14" t="s">
        <v>84</v>
      </c>
      <c r="AW989" s="14" t="s">
        <v>31</v>
      </c>
      <c r="AX989" s="14" t="s">
        <v>32</v>
      </c>
      <c r="AY989" s="172" t="s">
        <v>130</v>
      </c>
    </row>
    <row r="990" spans="1:65" s="2" customFormat="1" ht="16.5" customHeight="1">
      <c r="A990" s="33"/>
      <c r="B990" s="149"/>
      <c r="C990" s="195" t="s">
        <v>1272</v>
      </c>
      <c r="D990" s="195" t="s">
        <v>268</v>
      </c>
      <c r="E990" s="196" t="s">
        <v>1273</v>
      </c>
      <c r="F990" s="197" t="s">
        <v>1274</v>
      </c>
      <c r="G990" s="198" t="s">
        <v>271</v>
      </c>
      <c r="H990" s="199">
        <v>40</v>
      </c>
      <c r="I990" s="200"/>
      <c r="J990" s="201">
        <f>ROUND(I990*H990,2)</f>
        <v>0</v>
      </c>
      <c r="K990" s="197" t="s">
        <v>136</v>
      </c>
      <c r="L990" s="202"/>
      <c r="M990" s="203" t="s">
        <v>1</v>
      </c>
      <c r="N990" s="204" t="s">
        <v>41</v>
      </c>
      <c r="O990" s="59"/>
      <c r="P990" s="159">
        <f>O990*H990</f>
        <v>0</v>
      </c>
      <c r="Q990" s="159">
        <v>0.0133</v>
      </c>
      <c r="R990" s="159">
        <f>Q990*H990</f>
        <v>0.532</v>
      </c>
      <c r="S990" s="159">
        <v>0</v>
      </c>
      <c r="T990" s="160">
        <f>S990*H990</f>
        <v>0</v>
      </c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R990" s="161" t="s">
        <v>184</v>
      </c>
      <c r="AT990" s="161" t="s">
        <v>268</v>
      </c>
      <c r="AU990" s="161" t="s">
        <v>84</v>
      </c>
      <c r="AY990" s="18" t="s">
        <v>130</v>
      </c>
      <c r="BE990" s="162">
        <f>IF(N990="základní",J990,0)</f>
        <v>0</v>
      </c>
      <c r="BF990" s="162">
        <f>IF(N990="snížená",J990,0)</f>
        <v>0</v>
      </c>
      <c r="BG990" s="162">
        <f>IF(N990="zákl. přenesená",J990,0)</f>
        <v>0</v>
      </c>
      <c r="BH990" s="162">
        <f>IF(N990="sníž. přenesená",J990,0)</f>
        <v>0</v>
      </c>
      <c r="BI990" s="162">
        <f>IF(N990="nulová",J990,0)</f>
        <v>0</v>
      </c>
      <c r="BJ990" s="18" t="s">
        <v>32</v>
      </c>
      <c r="BK990" s="162">
        <f>ROUND(I990*H990,2)</f>
        <v>0</v>
      </c>
      <c r="BL990" s="18" t="s">
        <v>137</v>
      </c>
      <c r="BM990" s="161" t="s">
        <v>1275</v>
      </c>
    </row>
    <row r="991" spans="1:65" s="2" customFormat="1" ht="16.5" customHeight="1">
      <c r="A991" s="33"/>
      <c r="B991" s="149"/>
      <c r="C991" s="195" t="s">
        <v>1276</v>
      </c>
      <c r="D991" s="195" t="s">
        <v>268</v>
      </c>
      <c r="E991" s="196" t="s">
        <v>1277</v>
      </c>
      <c r="F991" s="197" t="s">
        <v>1278</v>
      </c>
      <c r="G991" s="198" t="s">
        <v>220</v>
      </c>
      <c r="H991" s="199">
        <v>40</v>
      </c>
      <c r="I991" s="200"/>
      <c r="J991" s="201">
        <f>ROUND(I991*H991,2)</f>
        <v>0</v>
      </c>
      <c r="K991" s="197" t="s">
        <v>1</v>
      </c>
      <c r="L991" s="202"/>
      <c r="M991" s="203" t="s">
        <v>1</v>
      </c>
      <c r="N991" s="204" t="s">
        <v>41</v>
      </c>
      <c r="O991" s="59"/>
      <c r="P991" s="159">
        <f>O991*H991</f>
        <v>0</v>
      </c>
      <c r="Q991" s="159">
        <v>0</v>
      </c>
      <c r="R991" s="159">
        <f>Q991*H991</f>
        <v>0</v>
      </c>
      <c r="S991" s="159">
        <v>0</v>
      </c>
      <c r="T991" s="160">
        <f>S991*H991</f>
        <v>0</v>
      </c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R991" s="161" t="s">
        <v>184</v>
      </c>
      <c r="AT991" s="161" t="s">
        <v>268</v>
      </c>
      <c r="AU991" s="161" t="s">
        <v>84</v>
      </c>
      <c r="AY991" s="18" t="s">
        <v>130</v>
      </c>
      <c r="BE991" s="162">
        <f>IF(N991="základní",J991,0)</f>
        <v>0</v>
      </c>
      <c r="BF991" s="162">
        <f>IF(N991="snížená",J991,0)</f>
        <v>0</v>
      </c>
      <c r="BG991" s="162">
        <f>IF(N991="zákl. přenesená",J991,0)</f>
        <v>0</v>
      </c>
      <c r="BH991" s="162">
        <f>IF(N991="sníž. přenesená",J991,0)</f>
        <v>0</v>
      </c>
      <c r="BI991" s="162">
        <f>IF(N991="nulová",J991,0)</f>
        <v>0</v>
      </c>
      <c r="BJ991" s="18" t="s">
        <v>32</v>
      </c>
      <c r="BK991" s="162">
        <f>ROUND(I991*H991,2)</f>
        <v>0</v>
      </c>
      <c r="BL991" s="18" t="s">
        <v>137</v>
      </c>
      <c r="BM991" s="161" t="s">
        <v>1279</v>
      </c>
    </row>
    <row r="992" spans="1:65" s="2" customFormat="1" ht="16.5" customHeight="1">
      <c r="A992" s="33"/>
      <c r="B992" s="149"/>
      <c r="C992" s="150" t="s">
        <v>1280</v>
      </c>
      <c r="D992" s="150" t="s">
        <v>132</v>
      </c>
      <c r="E992" s="151" t="s">
        <v>1281</v>
      </c>
      <c r="F992" s="152" t="s">
        <v>1282</v>
      </c>
      <c r="G992" s="153" t="s">
        <v>271</v>
      </c>
      <c r="H992" s="154">
        <v>23</v>
      </c>
      <c r="I992" s="155"/>
      <c r="J992" s="156">
        <f>ROUND(I992*H992,2)</f>
        <v>0</v>
      </c>
      <c r="K992" s="152" t="s">
        <v>136</v>
      </c>
      <c r="L992" s="34"/>
      <c r="M992" s="157" t="s">
        <v>1</v>
      </c>
      <c r="N992" s="158" t="s">
        <v>41</v>
      </c>
      <c r="O992" s="59"/>
      <c r="P992" s="159">
        <f>O992*H992</f>
        <v>0</v>
      </c>
      <c r="Q992" s="159">
        <v>0.32906</v>
      </c>
      <c r="R992" s="159">
        <f>Q992*H992</f>
        <v>7.56838</v>
      </c>
      <c r="S992" s="159">
        <v>0</v>
      </c>
      <c r="T992" s="160">
        <f>S992*H992</f>
        <v>0</v>
      </c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R992" s="161" t="s">
        <v>137</v>
      </c>
      <c r="AT992" s="161" t="s">
        <v>132</v>
      </c>
      <c r="AU992" s="161" t="s">
        <v>84</v>
      </c>
      <c r="AY992" s="18" t="s">
        <v>130</v>
      </c>
      <c r="BE992" s="162">
        <f>IF(N992="základní",J992,0)</f>
        <v>0</v>
      </c>
      <c r="BF992" s="162">
        <f>IF(N992="snížená",J992,0)</f>
        <v>0</v>
      </c>
      <c r="BG992" s="162">
        <f>IF(N992="zákl. přenesená",J992,0)</f>
        <v>0</v>
      </c>
      <c r="BH992" s="162">
        <f>IF(N992="sníž. přenesená",J992,0)</f>
        <v>0</v>
      </c>
      <c r="BI992" s="162">
        <f>IF(N992="nulová",J992,0)</f>
        <v>0</v>
      </c>
      <c r="BJ992" s="18" t="s">
        <v>32</v>
      </c>
      <c r="BK992" s="162">
        <f>ROUND(I992*H992,2)</f>
        <v>0</v>
      </c>
      <c r="BL992" s="18" t="s">
        <v>137</v>
      </c>
      <c r="BM992" s="161" t="s">
        <v>1283</v>
      </c>
    </row>
    <row r="993" spans="2:51" s="13" customFormat="1" ht="12">
      <c r="B993" s="163"/>
      <c r="D993" s="164" t="s">
        <v>139</v>
      </c>
      <c r="E993" s="165" t="s">
        <v>1</v>
      </c>
      <c r="F993" s="166" t="s">
        <v>603</v>
      </c>
      <c r="H993" s="165" t="s">
        <v>1</v>
      </c>
      <c r="I993" s="167"/>
      <c r="L993" s="163"/>
      <c r="M993" s="168"/>
      <c r="N993" s="169"/>
      <c r="O993" s="169"/>
      <c r="P993" s="169"/>
      <c r="Q993" s="169"/>
      <c r="R993" s="169"/>
      <c r="S993" s="169"/>
      <c r="T993" s="170"/>
      <c r="AT993" s="165" t="s">
        <v>139</v>
      </c>
      <c r="AU993" s="165" t="s">
        <v>84</v>
      </c>
      <c r="AV993" s="13" t="s">
        <v>32</v>
      </c>
      <c r="AW993" s="13" t="s">
        <v>31</v>
      </c>
      <c r="AX993" s="13" t="s">
        <v>76</v>
      </c>
      <c r="AY993" s="165" t="s">
        <v>130</v>
      </c>
    </row>
    <row r="994" spans="2:51" s="14" customFormat="1" ht="12">
      <c r="B994" s="171"/>
      <c r="D994" s="164" t="s">
        <v>139</v>
      </c>
      <c r="E994" s="172" t="s">
        <v>1</v>
      </c>
      <c r="F994" s="173" t="s">
        <v>312</v>
      </c>
      <c r="H994" s="174">
        <v>23</v>
      </c>
      <c r="I994" s="175"/>
      <c r="L994" s="171"/>
      <c r="M994" s="176"/>
      <c r="N994" s="177"/>
      <c r="O994" s="177"/>
      <c r="P994" s="177"/>
      <c r="Q994" s="177"/>
      <c r="R994" s="177"/>
      <c r="S994" s="177"/>
      <c r="T994" s="178"/>
      <c r="AT994" s="172" t="s">
        <v>139</v>
      </c>
      <c r="AU994" s="172" t="s">
        <v>84</v>
      </c>
      <c r="AV994" s="14" t="s">
        <v>84</v>
      </c>
      <c r="AW994" s="14" t="s">
        <v>31</v>
      </c>
      <c r="AX994" s="14" t="s">
        <v>32</v>
      </c>
      <c r="AY994" s="172" t="s">
        <v>130</v>
      </c>
    </row>
    <row r="995" spans="1:65" s="2" customFormat="1" ht="16.5" customHeight="1">
      <c r="A995" s="33"/>
      <c r="B995" s="149"/>
      <c r="C995" s="195" t="s">
        <v>1284</v>
      </c>
      <c r="D995" s="195" t="s">
        <v>268</v>
      </c>
      <c r="E995" s="196" t="s">
        <v>1285</v>
      </c>
      <c r="F995" s="197" t="s">
        <v>1286</v>
      </c>
      <c r="G995" s="198" t="s">
        <v>271</v>
      </c>
      <c r="H995" s="199">
        <v>23</v>
      </c>
      <c r="I995" s="200"/>
      <c r="J995" s="201">
        <f>ROUND(I995*H995,2)</f>
        <v>0</v>
      </c>
      <c r="K995" s="197" t="s">
        <v>136</v>
      </c>
      <c r="L995" s="202"/>
      <c r="M995" s="203" t="s">
        <v>1</v>
      </c>
      <c r="N995" s="204" t="s">
        <v>41</v>
      </c>
      <c r="O995" s="59"/>
      <c r="P995" s="159">
        <f>O995*H995</f>
        <v>0</v>
      </c>
      <c r="Q995" s="159">
        <v>0.0295</v>
      </c>
      <c r="R995" s="159">
        <f>Q995*H995</f>
        <v>0.6785</v>
      </c>
      <c r="S995" s="159">
        <v>0</v>
      </c>
      <c r="T995" s="160">
        <f>S995*H995</f>
        <v>0</v>
      </c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R995" s="161" t="s">
        <v>184</v>
      </c>
      <c r="AT995" s="161" t="s">
        <v>268</v>
      </c>
      <c r="AU995" s="161" t="s">
        <v>84</v>
      </c>
      <c r="AY995" s="18" t="s">
        <v>130</v>
      </c>
      <c r="BE995" s="162">
        <f>IF(N995="základní",J995,0)</f>
        <v>0</v>
      </c>
      <c r="BF995" s="162">
        <f>IF(N995="snížená",J995,0)</f>
        <v>0</v>
      </c>
      <c r="BG995" s="162">
        <f>IF(N995="zákl. přenesená",J995,0)</f>
        <v>0</v>
      </c>
      <c r="BH995" s="162">
        <f>IF(N995="sníž. přenesená",J995,0)</f>
        <v>0</v>
      </c>
      <c r="BI995" s="162">
        <f>IF(N995="nulová",J995,0)</f>
        <v>0</v>
      </c>
      <c r="BJ995" s="18" t="s">
        <v>32</v>
      </c>
      <c r="BK995" s="162">
        <f>ROUND(I995*H995,2)</f>
        <v>0</v>
      </c>
      <c r="BL995" s="18" t="s">
        <v>137</v>
      </c>
      <c r="BM995" s="161" t="s">
        <v>1287</v>
      </c>
    </row>
    <row r="996" spans="1:65" s="2" customFormat="1" ht="16.5" customHeight="1">
      <c r="A996" s="33"/>
      <c r="B996" s="149"/>
      <c r="C996" s="195" t="s">
        <v>1288</v>
      </c>
      <c r="D996" s="195" t="s">
        <v>268</v>
      </c>
      <c r="E996" s="196" t="s">
        <v>1289</v>
      </c>
      <c r="F996" s="197" t="s">
        <v>1278</v>
      </c>
      <c r="G996" s="198" t="s">
        <v>220</v>
      </c>
      <c r="H996" s="199">
        <v>23</v>
      </c>
      <c r="I996" s="200"/>
      <c r="J996" s="201">
        <f>ROUND(I996*H996,2)</f>
        <v>0</v>
      </c>
      <c r="K996" s="197" t="s">
        <v>1</v>
      </c>
      <c r="L996" s="202"/>
      <c r="M996" s="203" t="s">
        <v>1</v>
      </c>
      <c r="N996" s="204" t="s">
        <v>41</v>
      </c>
      <c r="O996" s="59"/>
      <c r="P996" s="159">
        <f>O996*H996</f>
        <v>0</v>
      </c>
      <c r="Q996" s="159">
        <v>0</v>
      </c>
      <c r="R996" s="159">
        <f>Q996*H996</f>
        <v>0</v>
      </c>
      <c r="S996" s="159">
        <v>0</v>
      </c>
      <c r="T996" s="160">
        <f>S996*H996</f>
        <v>0</v>
      </c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R996" s="161" t="s">
        <v>184</v>
      </c>
      <c r="AT996" s="161" t="s">
        <v>268</v>
      </c>
      <c r="AU996" s="161" t="s">
        <v>84</v>
      </c>
      <c r="AY996" s="18" t="s">
        <v>130</v>
      </c>
      <c r="BE996" s="162">
        <f>IF(N996="základní",J996,0)</f>
        <v>0</v>
      </c>
      <c r="BF996" s="162">
        <f>IF(N996="snížená",J996,0)</f>
        <v>0</v>
      </c>
      <c r="BG996" s="162">
        <f>IF(N996="zákl. přenesená",J996,0)</f>
        <v>0</v>
      </c>
      <c r="BH996" s="162">
        <f>IF(N996="sníž. přenesená",J996,0)</f>
        <v>0</v>
      </c>
      <c r="BI996" s="162">
        <f>IF(N996="nulová",J996,0)</f>
        <v>0</v>
      </c>
      <c r="BJ996" s="18" t="s">
        <v>32</v>
      </c>
      <c r="BK996" s="162">
        <f>ROUND(I996*H996,2)</f>
        <v>0</v>
      </c>
      <c r="BL996" s="18" t="s">
        <v>137</v>
      </c>
      <c r="BM996" s="161" t="s">
        <v>1290</v>
      </c>
    </row>
    <row r="997" spans="1:65" s="2" customFormat="1" ht="16.5" customHeight="1">
      <c r="A997" s="33"/>
      <c r="B997" s="149"/>
      <c r="C997" s="150" t="s">
        <v>1291</v>
      </c>
      <c r="D997" s="150" t="s">
        <v>132</v>
      </c>
      <c r="E997" s="151" t="s">
        <v>1292</v>
      </c>
      <c r="F997" s="152" t="s">
        <v>1293</v>
      </c>
      <c r="G997" s="153" t="s">
        <v>271</v>
      </c>
      <c r="H997" s="154">
        <v>82</v>
      </c>
      <c r="I997" s="155"/>
      <c r="J997" s="156">
        <f>ROUND(I997*H997,2)</f>
        <v>0</v>
      </c>
      <c r="K997" s="152" t="s">
        <v>1</v>
      </c>
      <c r="L997" s="34"/>
      <c r="M997" s="157" t="s">
        <v>1</v>
      </c>
      <c r="N997" s="158" t="s">
        <v>41</v>
      </c>
      <c r="O997" s="59"/>
      <c r="P997" s="159">
        <f>O997*H997</f>
        <v>0</v>
      </c>
      <c r="Q997" s="159">
        <v>0.00016</v>
      </c>
      <c r="R997" s="159">
        <f>Q997*H997</f>
        <v>0.013120000000000001</v>
      </c>
      <c r="S997" s="159">
        <v>0</v>
      </c>
      <c r="T997" s="160">
        <f>S997*H997</f>
        <v>0</v>
      </c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R997" s="161" t="s">
        <v>137</v>
      </c>
      <c r="AT997" s="161" t="s">
        <v>132</v>
      </c>
      <c r="AU997" s="161" t="s">
        <v>84</v>
      </c>
      <c r="AY997" s="18" t="s">
        <v>130</v>
      </c>
      <c r="BE997" s="162">
        <f>IF(N997="základní",J997,0)</f>
        <v>0</v>
      </c>
      <c r="BF997" s="162">
        <f>IF(N997="snížená",J997,0)</f>
        <v>0</v>
      </c>
      <c r="BG997" s="162">
        <f>IF(N997="zákl. přenesená",J997,0)</f>
        <v>0</v>
      </c>
      <c r="BH997" s="162">
        <f>IF(N997="sníž. přenesená",J997,0)</f>
        <v>0</v>
      </c>
      <c r="BI997" s="162">
        <f>IF(N997="nulová",J997,0)</f>
        <v>0</v>
      </c>
      <c r="BJ997" s="18" t="s">
        <v>32</v>
      </c>
      <c r="BK997" s="162">
        <f>ROUND(I997*H997,2)</f>
        <v>0</v>
      </c>
      <c r="BL997" s="18" t="s">
        <v>137</v>
      </c>
      <c r="BM997" s="161" t="s">
        <v>1294</v>
      </c>
    </row>
    <row r="998" spans="2:51" s="13" customFormat="1" ht="12">
      <c r="B998" s="163"/>
      <c r="D998" s="164" t="s">
        <v>139</v>
      </c>
      <c r="E998" s="165" t="s">
        <v>1</v>
      </c>
      <c r="F998" s="166" t="s">
        <v>603</v>
      </c>
      <c r="H998" s="165" t="s">
        <v>1</v>
      </c>
      <c r="I998" s="167"/>
      <c r="L998" s="163"/>
      <c r="M998" s="168"/>
      <c r="N998" s="169"/>
      <c r="O998" s="169"/>
      <c r="P998" s="169"/>
      <c r="Q998" s="169"/>
      <c r="R998" s="169"/>
      <c r="S998" s="169"/>
      <c r="T998" s="170"/>
      <c r="AT998" s="165" t="s">
        <v>139</v>
      </c>
      <c r="AU998" s="165" t="s">
        <v>84</v>
      </c>
      <c r="AV998" s="13" t="s">
        <v>32</v>
      </c>
      <c r="AW998" s="13" t="s">
        <v>31</v>
      </c>
      <c r="AX998" s="13" t="s">
        <v>76</v>
      </c>
      <c r="AY998" s="165" t="s">
        <v>130</v>
      </c>
    </row>
    <row r="999" spans="2:51" s="14" customFormat="1" ht="12">
      <c r="B999" s="171"/>
      <c r="D999" s="164" t="s">
        <v>139</v>
      </c>
      <c r="E999" s="172" t="s">
        <v>1</v>
      </c>
      <c r="F999" s="173" t="s">
        <v>670</v>
      </c>
      <c r="H999" s="174">
        <v>82</v>
      </c>
      <c r="I999" s="175"/>
      <c r="L999" s="171"/>
      <c r="M999" s="176"/>
      <c r="N999" s="177"/>
      <c r="O999" s="177"/>
      <c r="P999" s="177"/>
      <c r="Q999" s="177"/>
      <c r="R999" s="177"/>
      <c r="S999" s="177"/>
      <c r="T999" s="178"/>
      <c r="AT999" s="172" t="s">
        <v>139</v>
      </c>
      <c r="AU999" s="172" t="s">
        <v>84</v>
      </c>
      <c r="AV999" s="14" t="s">
        <v>84</v>
      </c>
      <c r="AW999" s="14" t="s">
        <v>31</v>
      </c>
      <c r="AX999" s="14" t="s">
        <v>32</v>
      </c>
      <c r="AY999" s="172" t="s">
        <v>130</v>
      </c>
    </row>
    <row r="1000" spans="1:65" s="2" customFormat="1" ht="16.5" customHeight="1">
      <c r="A1000" s="33"/>
      <c r="B1000" s="149"/>
      <c r="C1000" s="150" t="s">
        <v>1295</v>
      </c>
      <c r="D1000" s="150" t="s">
        <v>132</v>
      </c>
      <c r="E1000" s="151" t="s">
        <v>1296</v>
      </c>
      <c r="F1000" s="152" t="s">
        <v>1297</v>
      </c>
      <c r="G1000" s="153" t="s">
        <v>271</v>
      </c>
      <c r="H1000" s="154">
        <v>63</v>
      </c>
      <c r="I1000" s="155"/>
      <c r="J1000" s="156">
        <f>ROUND(I1000*H1000,2)</f>
        <v>0</v>
      </c>
      <c r="K1000" s="152" t="s">
        <v>1</v>
      </c>
      <c r="L1000" s="34"/>
      <c r="M1000" s="157" t="s">
        <v>1</v>
      </c>
      <c r="N1000" s="158" t="s">
        <v>41</v>
      </c>
      <c r="O1000" s="59"/>
      <c r="P1000" s="159">
        <f>O1000*H1000</f>
        <v>0</v>
      </c>
      <c r="Q1000" s="159">
        <v>0.00016</v>
      </c>
      <c r="R1000" s="159">
        <f>Q1000*H1000</f>
        <v>0.01008</v>
      </c>
      <c r="S1000" s="159">
        <v>0</v>
      </c>
      <c r="T1000" s="160">
        <f>S1000*H1000</f>
        <v>0</v>
      </c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R1000" s="161" t="s">
        <v>137</v>
      </c>
      <c r="AT1000" s="161" t="s">
        <v>132</v>
      </c>
      <c r="AU1000" s="161" t="s">
        <v>84</v>
      </c>
      <c r="AY1000" s="18" t="s">
        <v>130</v>
      </c>
      <c r="BE1000" s="162">
        <f>IF(N1000="základní",J1000,0)</f>
        <v>0</v>
      </c>
      <c r="BF1000" s="162">
        <f>IF(N1000="snížená",J1000,0)</f>
        <v>0</v>
      </c>
      <c r="BG1000" s="162">
        <f>IF(N1000="zákl. přenesená",J1000,0)</f>
        <v>0</v>
      </c>
      <c r="BH1000" s="162">
        <f>IF(N1000="sníž. přenesená",J1000,0)</f>
        <v>0</v>
      </c>
      <c r="BI1000" s="162">
        <f>IF(N1000="nulová",J1000,0)</f>
        <v>0</v>
      </c>
      <c r="BJ1000" s="18" t="s">
        <v>32</v>
      </c>
      <c r="BK1000" s="162">
        <f>ROUND(I1000*H1000,2)</f>
        <v>0</v>
      </c>
      <c r="BL1000" s="18" t="s">
        <v>137</v>
      </c>
      <c r="BM1000" s="161" t="s">
        <v>1298</v>
      </c>
    </row>
    <row r="1001" spans="2:51" s="14" customFormat="1" ht="12">
      <c r="B1001" s="171"/>
      <c r="D1001" s="164" t="s">
        <v>139</v>
      </c>
      <c r="E1001" s="172" t="s">
        <v>1</v>
      </c>
      <c r="F1001" s="173" t="s">
        <v>558</v>
      </c>
      <c r="H1001" s="174">
        <v>63</v>
      </c>
      <c r="I1001" s="175"/>
      <c r="L1001" s="171"/>
      <c r="M1001" s="176"/>
      <c r="N1001" s="177"/>
      <c r="O1001" s="177"/>
      <c r="P1001" s="177"/>
      <c r="Q1001" s="177"/>
      <c r="R1001" s="177"/>
      <c r="S1001" s="177"/>
      <c r="T1001" s="178"/>
      <c r="AT1001" s="172" t="s">
        <v>139</v>
      </c>
      <c r="AU1001" s="172" t="s">
        <v>84</v>
      </c>
      <c r="AV1001" s="14" t="s">
        <v>84</v>
      </c>
      <c r="AW1001" s="14" t="s">
        <v>31</v>
      </c>
      <c r="AX1001" s="14" t="s">
        <v>32</v>
      </c>
      <c r="AY1001" s="172" t="s">
        <v>130</v>
      </c>
    </row>
    <row r="1002" spans="1:65" s="2" customFormat="1" ht="16.5" customHeight="1">
      <c r="A1002" s="33"/>
      <c r="B1002" s="149"/>
      <c r="C1002" s="150" t="s">
        <v>1299</v>
      </c>
      <c r="D1002" s="150" t="s">
        <v>132</v>
      </c>
      <c r="E1002" s="151" t="s">
        <v>1300</v>
      </c>
      <c r="F1002" s="152" t="s">
        <v>1301</v>
      </c>
      <c r="G1002" s="153" t="s">
        <v>211</v>
      </c>
      <c r="H1002" s="154">
        <v>2405</v>
      </c>
      <c r="I1002" s="155"/>
      <c r="J1002" s="156">
        <f>ROUND(I1002*H1002,2)</f>
        <v>0</v>
      </c>
      <c r="K1002" s="152" t="s">
        <v>1</v>
      </c>
      <c r="L1002" s="34"/>
      <c r="M1002" s="157" t="s">
        <v>1</v>
      </c>
      <c r="N1002" s="158" t="s">
        <v>41</v>
      </c>
      <c r="O1002" s="59"/>
      <c r="P1002" s="159">
        <f>O1002*H1002</f>
        <v>0</v>
      </c>
      <c r="Q1002" s="159">
        <v>0.00019</v>
      </c>
      <c r="R1002" s="159">
        <f>Q1002*H1002</f>
        <v>0.45695</v>
      </c>
      <c r="S1002" s="159">
        <v>0</v>
      </c>
      <c r="T1002" s="160">
        <f>S1002*H1002</f>
        <v>0</v>
      </c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R1002" s="161" t="s">
        <v>137</v>
      </c>
      <c r="AT1002" s="161" t="s">
        <v>132</v>
      </c>
      <c r="AU1002" s="161" t="s">
        <v>84</v>
      </c>
      <c r="AY1002" s="18" t="s">
        <v>130</v>
      </c>
      <c r="BE1002" s="162">
        <f>IF(N1002="základní",J1002,0)</f>
        <v>0</v>
      </c>
      <c r="BF1002" s="162">
        <f>IF(N1002="snížená",J1002,0)</f>
        <v>0</v>
      </c>
      <c r="BG1002" s="162">
        <f>IF(N1002="zákl. přenesená",J1002,0)</f>
        <v>0</v>
      </c>
      <c r="BH1002" s="162">
        <f>IF(N1002="sníž. přenesená",J1002,0)</f>
        <v>0</v>
      </c>
      <c r="BI1002" s="162">
        <f>IF(N1002="nulová",J1002,0)</f>
        <v>0</v>
      </c>
      <c r="BJ1002" s="18" t="s">
        <v>32</v>
      </c>
      <c r="BK1002" s="162">
        <f>ROUND(I1002*H1002,2)</f>
        <v>0</v>
      </c>
      <c r="BL1002" s="18" t="s">
        <v>137</v>
      </c>
      <c r="BM1002" s="161" t="s">
        <v>1302</v>
      </c>
    </row>
    <row r="1003" spans="2:51" s="13" customFormat="1" ht="12">
      <c r="B1003" s="163"/>
      <c r="D1003" s="164" t="s">
        <v>139</v>
      </c>
      <c r="E1003" s="165" t="s">
        <v>1</v>
      </c>
      <c r="F1003" s="166" t="s">
        <v>603</v>
      </c>
      <c r="H1003" s="165" t="s">
        <v>1</v>
      </c>
      <c r="I1003" s="167"/>
      <c r="L1003" s="163"/>
      <c r="M1003" s="168"/>
      <c r="N1003" s="169"/>
      <c r="O1003" s="169"/>
      <c r="P1003" s="169"/>
      <c r="Q1003" s="169"/>
      <c r="R1003" s="169"/>
      <c r="S1003" s="169"/>
      <c r="T1003" s="170"/>
      <c r="AT1003" s="165" t="s">
        <v>139</v>
      </c>
      <c r="AU1003" s="165" t="s">
        <v>84</v>
      </c>
      <c r="AV1003" s="13" t="s">
        <v>32</v>
      </c>
      <c r="AW1003" s="13" t="s">
        <v>31</v>
      </c>
      <c r="AX1003" s="13" t="s">
        <v>76</v>
      </c>
      <c r="AY1003" s="165" t="s">
        <v>130</v>
      </c>
    </row>
    <row r="1004" spans="2:51" s="14" customFormat="1" ht="12">
      <c r="B1004" s="171"/>
      <c r="D1004" s="164" t="s">
        <v>139</v>
      </c>
      <c r="E1004" s="172" t="s">
        <v>1</v>
      </c>
      <c r="F1004" s="173" t="s">
        <v>1303</v>
      </c>
      <c r="H1004" s="174">
        <v>2405</v>
      </c>
      <c r="I1004" s="175"/>
      <c r="L1004" s="171"/>
      <c r="M1004" s="176"/>
      <c r="N1004" s="177"/>
      <c r="O1004" s="177"/>
      <c r="P1004" s="177"/>
      <c r="Q1004" s="177"/>
      <c r="R1004" s="177"/>
      <c r="S1004" s="177"/>
      <c r="T1004" s="178"/>
      <c r="AT1004" s="172" t="s">
        <v>139</v>
      </c>
      <c r="AU1004" s="172" t="s">
        <v>84</v>
      </c>
      <c r="AV1004" s="14" t="s">
        <v>84</v>
      </c>
      <c r="AW1004" s="14" t="s">
        <v>31</v>
      </c>
      <c r="AX1004" s="14" t="s">
        <v>32</v>
      </c>
      <c r="AY1004" s="172" t="s">
        <v>130</v>
      </c>
    </row>
    <row r="1005" spans="1:65" s="2" customFormat="1" ht="16.5" customHeight="1">
      <c r="A1005" s="33"/>
      <c r="B1005" s="149"/>
      <c r="C1005" s="150" t="s">
        <v>1304</v>
      </c>
      <c r="D1005" s="150" t="s">
        <v>132</v>
      </c>
      <c r="E1005" s="151" t="s">
        <v>1305</v>
      </c>
      <c r="F1005" s="152" t="s">
        <v>1306</v>
      </c>
      <c r="G1005" s="153" t="s">
        <v>211</v>
      </c>
      <c r="H1005" s="154">
        <v>1043</v>
      </c>
      <c r="I1005" s="155"/>
      <c r="J1005" s="156">
        <f>ROUND(I1005*H1005,2)</f>
        <v>0</v>
      </c>
      <c r="K1005" s="152" t="s">
        <v>136</v>
      </c>
      <c r="L1005" s="34"/>
      <c r="M1005" s="157" t="s">
        <v>1</v>
      </c>
      <c r="N1005" s="158" t="s">
        <v>41</v>
      </c>
      <c r="O1005" s="59"/>
      <c r="P1005" s="159">
        <f>O1005*H1005</f>
        <v>0</v>
      </c>
      <c r="Q1005" s="159">
        <v>9E-05</v>
      </c>
      <c r="R1005" s="159">
        <f>Q1005*H1005</f>
        <v>0.09387000000000001</v>
      </c>
      <c r="S1005" s="159">
        <v>0</v>
      </c>
      <c r="T1005" s="160">
        <f>S1005*H1005</f>
        <v>0</v>
      </c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R1005" s="161" t="s">
        <v>137</v>
      </c>
      <c r="AT1005" s="161" t="s">
        <v>132</v>
      </c>
      <c r="AU1005" s="161" t="s">
        <v>84</v>
      </c>
      <c r="AY1005" s="18" t="s">
        <v>130</v>
      </c>
      <c r="BE1005" s="162">
        <f>IF(N1005="základní",J1005,0)</f>
        <v>0</v>
      </c>
      <c r="BF1005" s="162">
        <f>IF(N1005="snížená",J1005,0)</f>
        <v>0</v>
      </c>
      <c r="BG1005" s="162">
        <f>IF(N1005="zákl. přenesená",J1005,0)</f>
        <v>0</v>
      </c>
      <c r="BH1005" s="162">
        <f>IF(N1005="sníž. přenesená",J1005,0)</f>
        <v>0</v>
      </c>
      <c r="BI1005" s="162">
        <f>IF(N1005="nulová",J1005,0)</f>
        <v>0</v>
      </c>
      <c r="BJ1005" s="18" t="s">
        <v>32</v>
      </c>
      <c r="BK1005" s="162">
        <f>ROUND(I1005*H1005,2)</f>
        <v>0</v>
      </c>
      <c r="BL1005" s="18" t="s">
        <v>137</v>
      </c>
      <c r="BM1005" s="161" t="s">
        <v>1307</v>
      </c>
    </row>
    <row r="1006" spans="2:51" s="13" customFormat="1" ht="12">
      <c r="B1006" s="163"/>
      <c r="D1006" s="164" t="s">
        <v>139</v>
      </c>
      <c r="E1006" s="165" t="s">
        <v>1</v>
      </c>
      <c r="F1006" s="166" t="s">
        <v>603</v>
      </c>
      <c r="H1006" s="165" t="s">
        <v>1</v>
      </c>
      <c r="I1006" s="167"/>
      <c r="L1006" s="163"/>
      <c r="M1006" s="168"/>
      <c r="N1006" s="169"/>
      <c r="O1006" s="169"/>
      <c r="P1006" s="169"/>
      <c r="Q1006" s="169"/>
      <c r="R1006" s="169"/>
      <c r="S1006" s="169"/>
      <c r="T1006" s="170"/>
      <c r="AT1006" s="165" t="s">
        <v>139</v>
      </c>
      <c r="AU1006" s="165" t="s">
        <v>84</v>
      </c>
      <c r="AV1006" s="13" t="s">
        <v>32</v>
      </c>
      <c r="AW1006" s="13" t="s">
        <v>31</v>
      </c>
      <c r="AX1006" s="13" t="s">
        <v>76</v>
      </c>
      <c r="AY1006" s="165" t="s">
        <v>130</v>
      </c>
    </row>
    <row r="1007" spans="2:51" s="14" customFormat="1" ht="12">
      <c r="B1007" s="171"/>
      <c r="D1007" s="164" t="s">
        <v>139</v>
      </c>
      <c r="E1007" s="172" t="s">
        <v>1</v>
      </c>
      <c r="F1007" s="173" t="s">
        <v>1308</v>
      </c>
      <c r="H1007" s="174">
        <v>1043</v>
      </c>
      <c r="I1007" s="175"/>
      <c r="L1007" s="171"/>
      <c r="M1007" s="176"/>
      <c r="N1007" s="177"/>
      <c r="O1007" s="177"/>
      <c r="P1007" s="177"/>
      <c r="Q1007" s="177"/>
      <c r="R1007" s="177"/>
      <c r="S1007" s="177"/>
      <c r="T1007" s="178"/>
      <c r="AT1007" s="172" t="s">
        <v>139</v>
      </c>
      <c r="AU1007" s="172" t="s">
        <v>84</v>
      </c>
      <c r="AV1007" s="14" t="s">
        <v>84</v>
      </c>
      <c r="AW1007" s="14" t="s">
        <v>31</v>
      </c>
      <c r="AX1007" s="14" t="s">
        <v>32</v>
      </c>
      <c r="AY1007" s="172" t="s">
        <v>130</v>
      </c>
    </row>
    <row r="1008" spans="1:65" s="2" customFormat="1" ht="16.5" customHeight="1">
      <c r="A1008" s="33"/>
      <c r="B1008" s="149"/>
      <c r="C1008" s="195" t="s">
        <v>1309</v>
      </c>
      <c r="D1008" s="195" t="s">
        <v>268</v>
      </c>
      <c r="E1008" s="196" t="s">
        <v>1310</v>
      </c>
      <c r="F1008" s="197" t="s">
        <v>1311</v>
      </c>
      <c r="G1008" s="198" t="s">
        <v>1312</v>
      </c>
      <c r="H1008" s="199">
        <v>1</v>
      </c>
      <c r="I1008" s="200"/>
      <c r="J1008" s="201">
        <f>ROUND(I1008*H1008,2)</f>
        <v>0</v>
      </c>
      <c r="K1008" s="197" t="s">
        <v>1</v>
      </c>
      <c r="L1008" s="202"/>
      <c r="M1008" s="203" t="s">
        <v>1</v>
      </c>
      <c r="N1008" s="204" t="s">
        <v>41</v>
      </c>
      <c r="O1008" s="59"/>
      <c r="P1008" s="159">
        <f>O1008*H1008</f>
        <v>0</v>
      </c>
      <c r="Q1008" s="159">
        <v>0</v>
      </c>
      <c r="R1008" s="159">
        <f>Q1008*H1008</f>
        <v>0</v>
      </c>
      <c r="S1008" s="159">
        <v>0</v>
      </c>
      <c r="T1008" s="160">
        <f>S1008*H1008</f>
        <v>0</v>
      </c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R1008" s="161" t="s">
        <v>184</v>
      </c>
      <c r="AT1008" s="161" t="s">
        <v>268</v>
      </c>
      <c r="AU1008" s="161" t="s">
        <v>84</v>
      </c>
      <c r="AY1008" s="18" t="s">
        <v>130</v>
      </c>
      <c r="BE1008" s="162">
        <f>IF(N1008="základní",J1008,0)</f>
        <v>0</v>
      </c>
      <c r="BF1008" s="162">
        <f>IF(N1008="snížená",J1008,0)</f>
        <v>0</v>
      </c>
      <c r="BG1008" s="162">
        <f>IF(N1008="zákl. přenesená",J1008,0)</f>
        <v>0</v>
      </c>
      <c r="BH1008" s="162">
        <f>IF(N1008="sníž. přenesená",J1008,0)</f>
        <v>0</v>
      </c>
      <c r="BI1008" s="162">
        <f>IF(N1008="nulová",J1008,0)</f>
        <v>0</v>
      </c>
      <c r="BJ1008" s="18" t="s">
        <v>32</v>
      </c>
      <c r="BK1008" s="162">
        <f>ROUND(I1008*H1008,2)</f>
        <v>0</v>
      </c>
      <c r="BL1008" s="18" t="s">
        <v>137</v>
      </c>
      <c r="BM1008" s="161" t="s">
        <v>1313</v>
      </c>
    </row>
    <row r="1009" spans="2:51" s="14" customFormat="1" ht="12">
      <c r="B1009" s="171"/>
      <c r="D1009" s="164" t="s">
        <v>139</v>
      </c>
      <c r="E1009" s="172" t="s">
        <v>1</v>
      </c>
      <c r="F1009" s="173" t="s">
        <v>32</v>
      </c>
      <c r="H1009" s="174">
        <v>1</v>
      </c>
      <c r="I1009" s="175"/>
      <c r="L1009" s="171"/>
      <c r="M1009" s="176"/>
      <c r="N1009" s="177"/>
      <c r="O1009" s="177"/>
      <c r="P1009" s="177"/>
      <c r="Q1009" s="177"/>
      <c r="R1009" s="177"/>
      <c r="S1009" s="177"/>
      <c r="T1009" s="178"/>
      <c r="AT1009" s="172" t="s">
        <v>139</v>
      </c>
      <c r="AU1009" s="172" t="s">
        <v>84</v>
      </c>
      <c r="AV1009" s="14" t="s">
        <v>84</v>
      </c>
      <c r="AW1009" s="14" t="s">
        <v>31</v>
      </c>
      <c r="AX1009" s="14" t="s">
        <v>32</v>
      </c>
      <c r="AY1009" s="172" t="s">
        <v>130</v>
      </c>
    </row>
    <row r="1010" spans="2:63" s="12" customFormat="1" ht="22.9" customHeight="1">
      <c r="B1010" s="136"/>
      <c r="D1010" s="137" t="s">
        <v>75</v>
      </c>
      <c r="E1010" s="147" t="s">
        <v>1314</v>
      </c>
      <c r="F1010" s="147" t="s">
        <v>1315</v>
      </c>
      <c r="I1010" s="139"/>
      <c r="J1010" s="148">
        <f>BK1010</f>
        <v>0</v>
      </c>
      <c r="L1010" s="136"/>
      <c r="M1010" s="141"/>
      <c r="N1010" s="142"/>
      <c r="O1010" s="142"/>
      <c r="P1010" s="143">
        <f>SUM(P1011:P1180)</f>
        <v>0</v>
      </c>
      <c r="Q1010" s="142"/>
      <c r="R1010" s="143">
        <f>SUM(R1011:R1180)</f>
        <v>2.44237302</v>
      </c>
      <c r="S1010" s="142"/>
      <c r="T1010" s="144">
        <f>SUM(T1011:T1180)</f>
        <v>0</v>
      </c>
      <c r="AR1010" s="137" t="s">
        <v>32</v>
      </c>
      <c r="AT1010" s="145" t="s">
        <v>75</v>
      </c>
      <c r="AU1010" s="145" t="s">
        <v>32</v>
      </c>
      <c r="AY1010" s="137" t="s">
        <v>130</v>
      </c>
      <c r="BK1010" s="146">
        <f>SUM(BK1011:BK1180)</f>
        <v>0</v>
      </c>
    </row>
    <row r="1011" spans="1:65" s="2" customFormat="1" ht="16.5" customHeight="1">
      <c r="A1011" s="33"/>
      <c r="B1011" s="149"/>
      <c r="C1011" s="150" t="s">
        <v>1316</v>
      </c>
      <c r="D1011" s="150" t="s">
        <v>132</v>
      </c>
      <c r="E1011" s="151" t="s">
        <v>1317</v>
      </c>
      <c r="F1011" s="152" t="s">
        <v>1318</v>
      </c>
      <c r="G1011" s="153" t="s">
        <v>211</v>
      </c>
      <c r="H1011" s="154">
        <v>12.6</v>
      </c>
      <c r="I1011" s="155"/>
      <c r="J1011" s="156">
        <f>ROUND(I1011*H1011,2)</f>
        <v>0</v>
      </c>
      <c r="K1011" s="152" t="s">
        <v>136</v>
      </c>
      <c r="L1011" s="34"/>
      <c r="M1011" s="157" t="s">
        <v>1</v>
      </c>
      <c r="N1011" s="158" t="s">
        <v>41</v>
      </c>
      <c r="O1011" s="59"/>
      <c r="P1011" s="159">
        <f>O1011*H1011</f>
        <v>0</v>
      </c>
      <c r="Q1011" s="159">
        <v>0</v>
      </c>
      <c r="R1011" s="159">
        <f>Q1011*H1011</f>
        <v>0</v>
      </c>
      <c r="S1011" s="159">
        <v>0</v>
      </c>
      <c r="T1011" s="160">
        <f>S1011*H1011</f>
        <v>0</v>
      </c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R1011" s="161" t="s">
        <v>137</v>
      </c>
      <c r="AT1011" s="161" t="s">
        <v>132</v>
      </c>
      <c r="AU1011" s="161" t="s">
        <v>84</v>
      </c>
      <c r="AY1011" s="18" t="s">
        <v>130</v>
      </c>
      <c r="BE1011" s="162">
        <f>IF(N1011="základní",J1011,0)</f>
        <v>0</v>
      </c>
      <c r="BF1011" s="162">
        <f>IF(N1011="snížená",J1011,0)</f>
        <v>0</v>
      </c>
      <c r="BG1011" s="162">
        <f>IF(N1011="zákl. přenesená",J1011,0)</f>
        <v>0</v>
      </c>
      <c r="BH1011" s="162">
        <f>IF(N1011="sníž. přenesená",J1011,0)</f>
        <v>0</v>
      </c>
      <c r="BI1011" s="162">
        <f>IF(N1011="nulová",J1011,0)</f>
        <v>0</v>
      </c>
      <c r="BJ1011" s="18" t="s">
        <v>32</v>
      </c>
      <c r="BK1011" s="162">
        <f>ROUND(I1011*H1011,2)</f>
        <v>0</v>
      </c>
      <c r="BL1011" s="18" t="s">
        <v>137</v>
      </c>
      <c r="BM1011" s="161" t="s">
        <v>1319</v>
      </c>
    </row>
    <row r="1012" spans="2:51" s="13" customFormat="1" ht="12">
      <c r="B1012" s="163"/>
      <c r="D1012" s="164" t="s">
        <v>139</v>
      </c>
      <c r="E1012" s="165" t="s">
        <v>1</v>
      </c>
      <c r="F1012" s="166" t="s">
        <v>1320</v>
      </c>
      <c r="H1012" s="165" t="s">
        <v>1</v>
      </c>
      <c r="I1012" s="167"/>
      <c r="L1012" s="163"/>
      <c r="M1012" s="168"/>
      <c r="N1012" s="169"/>
      <c r="O1012" s="169"/>
      <c r="P1012" s="169"/>
      <c r="Q1012" s="169"/>
      <c r="R1012" s="169"/>
      <c r="S1012" s="169"/>
      <c r="T1012" s="170"/>
      <c r="AT1012" s="165" t="s">
        <v>139</v>
      </c>
      <c r="AU1012" s="165" t="s">
        <v>84</v>
      </c>
      <c r="AV1012" s="13" t="s">
        <v>32</v>
      </c>
      <c r="AW1012" s="13" t="s">
        <v>31</v>
      </c>
      <c r="AX1012" s="13" t="s">
        <v>76</v>
      </c>
      <c r="AY1012" s="165" t="s">
        <v>130</v>
      </c>
    </row>
    <row r="1013" spans="2:51" s="14" customFormat="1" ht="12">
      <c r="B1013" s="171"/>
      <c r="D1013" s="164" t="s">
        <v>139</v>
      </c>
      <c r="E1013" s="172" t="s">
        <v>1</v>
      </c>
      <c r="F1013" s="173" t="s">
        <v>1321</v>
      </c>
      <c r="H1013" s="174">
        <v>12.6</v>
      </c>
      <c r="I1013" s="175"/>
      <c r="L1013" s="171"/>
      <c r="M1013" s="176"/>
      <c r="N1013" s="177"/>
      <c r="O1013" s="177"/>
      <c r="P1013" s="177"/>
      <c r="Q1013" s="177"/>
      <c r="R1013" s="177"/>
      <c r="S1013" s="177"/>
      <c r="T1013" s="178"/>
      <c r="AT1013" s="172" t="s">
        <v>139</v>
      </c>
      <c r="AU1013" s="172" t="s">
        <v>84</v>
      </c>
      <c r="AV1013" s="14" t="s">
        <v>84</v>
      </c>
      <c r="AW1013" s="14" t="s">
        <v>31</v>
      </c>
      <c r="AX1013" s="14" t="s">
        <v>32</v>
      </c>
      <c r="AY1013" s="172" t="s">
        <v>130</v>
      </c>
    </row>
    <row r="1014" spans="1:65" s="2" customFormat="1" ht="16.5" customHeight="1">
      <c r="A1014" s="33"/>
      <c r="B1014" s="149"/>
      <c r="C1014" s="195" t="s">
        <v>1322</v>
      </c>
      <c r="D1014" s="195" t="s">
        <v>268</v>
      </c>
      <c r="E1014" s="196" t="s">
        <v>1323</v>
      </c>
      <c r="F1014" s="197" t="s">
        <v>1324</v>
      </c>
      <c r="G1014" s="198" t="s">
        <v>211</v>
      </c>
      <c r="H1014" s="199">
        <v>12.789</v>
      </c>
      <c r="I1014" s="200"/>
      <c r="J1014" s="201">
        <f>ROUND(I1014*H1014,2)</f>
        <v>0</v>
      </c>
      <c r="K1014" s="197" t="s">
        <v>136</v>
      </c>
      <c r="L1014" s="202"/>
      <c r="M1014" s="203" t="s">
        <v>1</v>
      </c>
      <c r="N1014" s="204" t="s">
        <v>41</v>
      </c>
      <c r="O1014" s="59"/>
      <c r="P1014" s="159">
        <f>O1014*H1014</f>
        <v>0</v>
      </c>
      <c r="Q1014" s="159">
        <v>0.00028</v>
      </c>
      <c r="R1014" s="159">
        <f>Q1014*H1014</f>
        <v>0.0035809199999999996</v>
      </c>
      <c r="S1014" s="159">
        <v>0</v>
      </c>
      <c r="T1014" s="160">
        <f>S1014*H1014</f>
        <v>0</v>
      </c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R1014" s="161" t="s">
        <v>184</v>
      </c>
      <c r="AT1014" s="161" t="s">
        <v>268</v>
      </c>
      <c r="AU1014" s="161" t="s">
        <v>84</v>
      </c>
      <c r="AY1014" s="18" t="s">
        <v>130</v>
      </c>
      <c r="BE1014" s="162">
        <f>IF(N1014="základní",J1014,0)</f>
        <v>0</v>
      </c>
      <c r="BF1014" s="162">
        <f>IF(N1014="snížená",J1014,0)</f>
        <v>0</v>
      </c>
      <c r="BG1014" s="162">
        <f>IF(N1014="zákl. přenesená",J1014,0)</f>
        <v>0</v>
      </c>
      <c r="BH1014" s="162">
        <f>IF(N1014="sníž. přenesená",J1014,0)</f>
        <v>0</v>
      </c>
      <c r="BI1014" s="162">
        <f>IF(N1014="nulová",J1014,0)</f>
        <v>0</v>
      </c>
      <c r="BJ1014" s="18" t="s">
        <v>32</v>
      </c>
      <c r="BK1014" s="162">
        <f>ROUND(I1014*H1014,2)</f>
        <v>0</v>
      </c>
      <c r="BL1014" s="18" t="s">
        <v>137</v>
      </c>
      <c r="BM1014" s="161" t="s">
        <v>1325</v>
      </c>
    </row>
    <row r="1015" spans="2:51" s="14" customFormat="1" ht="12">
      <c r="B1015" s="171"/>
      <c r="D1015" s="164" t="s">
        <v>139</v>
      </c>
      <c r="E1015" s="172" t="s">
        <v>1</v>
      </c>
      <c r="F1015" s="173" t="s">
        <v>1326</v>
      </c>
      <c r="H1015" s="174">
        <v>12.789</v>
      </c>
      <c r="I1015" s="175"/>
      <c r="L1015" s="171"/>
      <c r="M1015" s="176"/>
      <c r="N1015" s="177"/>
      <c r="O1015" s="177"/>
      <c r="P1015" s="177"/>
      <c r="Q1015" s="177"/>
      <c r="R1015" s="177"/>
      <c r="S1015" s="177"/>
      <c r="T1015" s="178"/>
      <c r="AT1015" s="172" t="s">
        <v>139</v>
      </c>
      <c r="AU1015" s="172" t="s">
        <v>84</v>
      </c>
      <c r="AV1015" s="14" t="s">
        <v>84</v>
      </c>
      <c r="AW1015" s="14" t="s">
        <v>31</v>
      </c>
      <c r="AX1015" s="14" t="s">
        <v>76</v>
      </c>
      <c r="AY1015" s="172" t="s">
        <v>130</v>
      </c>
    </row>
    <row r="1016" spans="2:51" s="15" customFormat="1" ht="12">
      <c r="B1016" s="179"/>
      <c r="D1016" s="164" t="s">
        <v>139</v>
      </c>
      <c r="E1016" s="180" t="s">
        <v>1</v>
      </c>
      <c r="F1016" s="181" t="s">
        <v>144</v>
      </c>
      <c r="H1016" s="182">
        <v>12.789</v>
      </c>
      <c r="I1016" s="183"/>
      <c r="L1016" s="179"/>
      <c r="M1016" s="184"/>
      <c r="N1016" s="185"/>
      <c r="O1016" s="185"/>
      <c r="P1016" s="185"/>
      <c r="Q1016" s="185"/>
      <c r="R1016" s="185"/>
      <c r="S1016" s="185"/>
      <c r="T1016" s="186"/>
      <c r="AT1016" s="180" t="s">
        <v>139</v>
      </c>
      <c r="AU1016" s="180" t="s">
        <v>84</v>
      </c>
      <c r="AV1016" s="15" t="s">
        <v>137</v>
      </c>
      <c r="AW1016" s="15" t="s">
        <v>31</v>
      </c>
      <c r="AX1016" s="15" t="s">
        <v>32</v>
      </c>
      <c r="AY1016" s="180" t="s">
        <v>130</v>
      </c>
    </row>
    <row r="1017" spans="1:65" s="2" customFormat="1" ht="16.5" customHeight="1">
      <c r="A1017" s="33"/>
      <c r="B1017" s="149"/>
      <c r="C1017" s="195" t="s">
        <v>1327</v>
      </c>
      <c r="D1017" s="195" t="s">
        <v>268</v>
      </c>
      <c r="E1017" s="196" t="s">
        <v>1328</v>
      </c>
      <c r="F1017" s="197" t="s">
        <v>1329</v>
      </c>
      <c r="G1017" s="198" t="s">
        <v>271</v>
      </c>
      <c r="H1017" s="199">
        <v>7.105</v>
      </c>
      <c r="I1017" s="200"/>
      <c r="J1017" s="201">
        <f>ROUND(I1017*H1017,2)</f>
        <v>0</v>
      </c>
      <c r="K1017" s="197" t="s">
        <v>1</v>
      </c>
      <c r="L1017" s="202"/>
      <c r="M1017" s="203" t="s">
        <v>1</v>
      </c>
      <c r="N1017" s="204" t="s">
        <v>41</v>
      </c>
      <c r="O1017" s="59"/>
      <c r="P1017" s="159">
        <f>O1017*H1017</f>
        <v>0</v>
      </c>
      <c r="Q1017" s="159">
        <v>0.00015</v>
      </c>
      <c r="R1017" s="159">
        <f>Q1017*H1017</f>
        <v>0.00106575</v>
      </c>
      <c r="S1017" s="159">
        <v>0</v>
      </c>
      <c r="T1017" s="160">
        <f>S1017*H1017</f>
        <v>0</v>
      </c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R1017" s="161" t="s">
        <v>184</v>
      </c>
      <c r="AT1017" s="161" t="s">
        <v>268</v>
      </c>
      <c r="AU1017" s="161" t="s">
        <v>84</v>
      </c>
      <c r="AY1017" s="18" t="s">
        <v>130</v>
      </c>
      <c r="BE1017" s="162">
        <f>IF(N1017="základní",J1017,0)</f>
        <v>0</v>
      </c>
      <c r="BF1017" s="162">
        <f>IF(N1017="snížená",J1017,0)</f>
        <v>0</v>
      </c>
      <c r="BG1017" s="162">
        <f>IF(N1017="zákl. přenesená",J1017,0)</f>
        <v>0</v>
      </c>
      <c r="BH1017" s="162">
        <f>IF(N1017="sníž. přenesená",J1017,0)</f>
        <v>0</v>
      </c>
      <c r="BI1017" s="162">
        <f>IF(N1017="nulová",J1017,0)</f>
        <v>0</v>
      </c>
      <c r="BJ1017" s="18" t="s">
        <v>32</v>
      </c>
      <c r="BK1017" s="162">
        <f>ROUND(I1017*H1017,2)</f>
        <v>0</v>
      </c>
      <c r="BL1017" s="18" t="s">
        <v>137</v>
      </c>
      <c r="BM1017" s="161" t="s">
        <v>1330</v>
      </c>
    </row>
    <row r="1018" spans="2:51" s="14" customFormat="1" ht="12">
      <c r="B1018" s="171"/>
      <c r="D1018" s="164" t="s">
        <v>139</v>
      </c>
      <c r="E1018" s="172" t="s">
        <v>1</v>
      </c>
      <c r="F1018" s="173" t="s">
        <v>1331</v>
      </c>
      <c r="H1018" s="174">
        <v>7.105</v>
      </c>
      <c r="I1018" s="175"/>
      <c r="L1018" s="171"/>
      <c r="M1018" s="176"/>
      <c r="N1018" s="177"/>
      <c r="O1018" s="177"/>
      <c r="P1018" s="177"/>
      <c r="Q1018" s="177"/>
      <c r="R1018" s="177"/>
      <c r="S1018" s="177"/>
      <c r="T1018" s="178"/>
      <c r="AT1018" s="172" t="s">
        <v>139</v>
      </c>
      <c r="AU1018" s="172" t="s">
        <v>84</v>
      </c>
      <c r="AV1018" s="14" t="s">
        <v>84</v>
      </c>
      <c r="AW1018" s="14" t="s">
        <v>31</v>
      </c>
      <c r="AX1018" s="14" t="s">
        <v>76</v>
      </c>
      <c r="AY1018" s="172" t="s">
        <v>130</v>
      </c>
    </row>
    <row r="1019" spans="2:51" s="15" customFormat="1" ht="12">
      <c r="B1019" s="179"/>
      <c r="D1019" s="164" t="s">
        <v>139</v>
      </c>
      <c r="E1019" s="180" t="s">
        <v>1</v>
      </c>
      <c r="F1019" s="181" t="s">
        <v>144</v>
      </c>
      <c r="H1019" s="182">
        <v>7.105</v>
      </c>
      <c r="I1019" s="183"/>
      <c r="L1019" s="179"/>
      <c r="M1019" s="184"/>
      <c r="N1019" s="185"/>
      <c r="O1019" s="185"/>
      <c r="P1019" s="185"/>
      <c r="Q1019" s="185"/>
      <c r="R1019" s="185"/>
      <c r="S1019" s="185"/>
      <c r="T1019" s="186"/>
      <c r="AT1019" s="180" t="s">
        <v>139</v>
      </c>
      <c r="AU1019" s="180" t="s">
        <v>84</v>
      </c>
      <c r="AV1019" s="15" t="s">
        <v>137</v>
      </c>
      <c r="AW1019" s="15" t="s">
        <v>31</v>
      </c>
      <c r="AX1019" s="15" t="s">
        <v>32</v>
      </c>
      <c r="AY1019" s="180" t="s">
        <v>130</v>
      </c>
    </row>
    <row r="1020" spans="1:65" s="2" customFormat="1" ht="16.5" customHeight="1">
      <c r="A1020" s="33"/>
      <c r="B1020" s="149"/>
      <c r="C1020" s="195" t="s">
        <v>1332</v>
      </c>
      <c r="D1020" s="195" t="s">
        <v>268</v>
      </c>
      <c r="E1020" s="196" t="s">
        <v>1333</v>
      </c>
      <c r="F1020" s="197" t="s">
        <v>1334</v>
      </c>
      <c r="G1020" s="198" t="s">
        <v>271</v>
      </c>
      <c r="H1020" s="199">
        <v>7.105</v>
      </c>
      <c r="I1020" s="200"/>
      <c r="J1020" s="201">
        <f>ROUND(I1020*H1020,2)</f>
        <v>0</v>
      </c>
      <c r="K1020" s="197" t="s">
        <v>1</v>
      </c>
      <c r="L1020" s="202"/>
      <c r="M1020" s="203" t="s">
        <v>1</v>
      </c>
      <c r="N1020" s="204" t="s">
        <v>41</v>
      </c>
      <c r="O1020" s="59"/>
      <c r="P1020" s="159">
        <f>O1020*H1020</f>
        <v>0</v>
      </c>
      <c r="Q1020" s="159">
        <v>0.00015</v>
      </c>
      <c r="R1020" s="159">
        <f>Q1020*H1020</f>
        <v>0.00106575</v>
      </c>
      <c r="S1020" s="159">
        <v>0</v>
      </c>
      <c r="T1020" s="160">
        <f>S1020*H1020</f>
        <v>0</v>
      </c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R1020" s="161" t="s">
        <v>184</v>
      </c>
      <c r="AT1020" s="161" t="s">
        <v>268</v>
      </c>
      <c r="AU1020" s="161" t="s">
        <v>84</v>
      </c>
      <c r="AY1020" s="18" t="s">
        <v>130</v>
      </c>
      <c r="BE1020" s="162">
        <f>IF(N1020="základní",J1020,0)</f>
        <v>0</v>
      </c>
      <c r="BF1020" s="162">
        <f>IF(N1020="snížená",J1020,0)</f>
        <v>0</v>
      </c>
      <c r="BG1020" s="162">
        <f>IF(N1020="zákl. přenesená",J1020,0)</f>
        <v>0</v>
      </c>
      <c r="BH1020" s="162">
        <f>IF(N1020="sníž. přenesená",J1020,0)</f>
        <v>0</v>
      </c>
      <c r="BI1020" s="162">
        <f>IF(N1020="nulová",J1020,0)</f>
        <v>0</v>
      </c>
      <c r="BJ1020" s="18" t="s">
        <v>32</v>
      </c>
      <c r="BK1020" s="162">
        <f>ROUND(I1020*H1020,2)</f>
        <v>0</v>
      </c>
      <c r="BL1020" s="18" t="s">
        <v>137</v>
      </c>
      <c r="BM1020" s="161" t="s">
        <v>1335</v>
      </c>
    </row>
    <row r="1021" spans="2:51" s="14" customFormat="1" ht="12">
      <c r="B1021" s="171"/>
      <c r="D1021" s="164" t="s">
        <v>139</v>
      </c>
      <c r="E1021" s="172" t="s">
        <v>1</v>
      </c>
      <c r="F1021" s="173" t="s">
        <v>1331</v>
      </c>
      <c r="H1021" s="174">
        <v>7.105</v>
      </c>
      <c r="I1021" s="175"/>
      <c r="L1021" s="171"/>
      <c r="M1021" s="176"/>
      <c r="N1021" s="177"/>
      <c r="O1021" s="177"/>
      <c r="P1021" s="177"/>
      <c r="Q1021" s="177"/>
      <c r="R1021" s="177"/>
      <c r="S1021" s="177"/>
      <c r="T1021" s="178"/>
      <c r="AT1021" s="172" t="s">
        <v>139</v>
      </c>
      <c r="AU1021" s="172" t="s">
        <v>84</v>
      </c>
      <c r="AV1021" s="14" t="s">
        <v>84</v>
      </c>
      <c r="AW1021" s="14" t="s">
        <v>31</v>
      </c>
      <c r="AX1021" s="14" t="s">
        <v>76</v>
      </c>
      <c r="AY1021" s="172" t="s">
        <v>130</v>
      </c>
    </row>
    <row r="1022" spans="2:51" s="15" customFormat="1" ht="12">
      <c r="B1022" s="179"/>
      <c r="D1022" s="164" t="s">
        <v>139</v>
      </c>
      <c r="E1022" s="180" t="s">
        <v>1</v>
      </c>
      <c r="F1022" s="181" t="s">
        <v>144</v>
      </c>
      <c r="H1022" s="182">
        <v>7.105</v>
      </c>
      <c r="I1022" s="183"/>
      <c r="L1022" s="179"/>
      <c r="M1022" s="184"/>
      <c r="N1022" s="185"/>
      <c r="O1022" s="185"/>
      <c r="P1022" s="185"/>
      <c r="Q1022" s="185"/>
      <c r="R1022" s="185"/>
      <c r="S1022" s="185"/>
      <c r="T1022" s="186"/>
      <c r="AT1022" s="180" t="s">
        <v>139</v>
      </c>
      <c r="AU1022" s="180" t="s">
        <v>84</v>
      </c>
      <c r="AV1022" s="15" t="s">
        <v>137</v>
      </c>
      <c r="AW1022" s="15" t="s">
        <v>31</v>
      </c>
      <c r="AX1022" s="15" t="s">
        <v>32</v>
      </c>
      <c r="AY1022" s="180" t="s">
        <v>130</v>
      </c>
    </row>
    <row r="1023" spans="1:65" s="2" customFormat="1" ht="16.5" customHeight="1">
      <c r="A1023" s="33"/>
      <c r="B1023" s="149"/>
      <c r="C1023" s="195" t="s">
        <v>1336</v>
      </c>
      <c r="D1023" s="195" t="s">
        <v>268</v>
      </c>
      <c r="E1023" s="196" t="s">
        <v>1337</v>
      </c>
      <c r="F1023" s="197" t="s">
        <v>1338</v>
      </c>
      <c r="G1023" s="198" t="s">
        <v>271</v>
      </c>
      <c r="H1023" s="199">
        <v>7.105</v>
      </c>
      <c r="I1023" s="200"/>
      <c r="J1023" s="201">
        <f>ROUND(I1023*H1023,2)</f>
        <v>0</v>
      </c>
      <c r="K1023" s="197" t="s">
        <v>1</v>
      </c>
      <c r="L1023" s="202"/>
      <c r="M1023" s="203" t="s">
        <v>1</v>
      </c>
      <c r="N1023" s="204" t="s">
        <v>41</v>
      </c>
      <c r="O1023" s="59"/>
      <c r="P1023" s="159">
        <f>O1023*H1023</f>
        <v>0</v>
      </c>
      <c r="Q1023" s="159">
        <v>0.00015</v>
      </c>
      <c r="R1023" s="159">
        <f>Q1023*H1023</f>
        <v>0.00106575</v>
      </c>
      <c r="S1023" s="159">
        <v>0</v>
      </c>
      <c r="T1023" s="160">
        <f>S1023*H1023</f>
        <v>0</v>
      </c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R1023" s="161" t="s">
        <v>184</v>
      </c>
      <c r="AT1023" s="161" t="s">
        <v>268</v>
      </c>
      <c r="AU1023" s="161" t="s">
        <v>84</v>
      </c>
      <c r="AY1023" s="18" t="s">
        <v>130</v>
      </c>
      <c r="BE1023" s="162">
        <f>IF(N1023="základní",J1023,0)</f>
        <v>0</v>
      </c>
      <c r="BF1023" s="162">
        <f>IF(N1023="snížená",J1023,0)</f>
        <v>0</v>
      </c>
      <c r="BG1023" s="162">
        <f>IF(N1023="zákl. přenesená",J1023,0)</f>
        <v>0</v>
      </c>
      <c r="BH1023" s="162">
        <f>IF(N1023="sníž. přenesená",J1023,0)</f>
        <v>0</v>
      </c>
      <c r="BI1023" s="162">
        <f>IF(N1023="nulová",J1023,0)</f>
        <v>0</v>
      </c>
      <c r="BJ1023" s="18" t="s">
        <v>32</v>
      </c>
      <c r="BK1023" s="162">
        <f>ROUND(I1023*H1023,2)</f>
        <v>0</v>
      </c>
      <c r="BL1023" s="18" t="s">
        <v>137</v>
      </c>
      <c r="BM1023" s="161" t="s">
        <v>1339</v>
      </c>
    </row>
    <row r="1024" spans="2:51" s="14" customFormat="1" ht="12">
      <c r="B1024" s="171"/>
      <c r="D1024" s="164" t="s">
        <v>139</v>
      </c>
      <c r="E1024" s="172" t="s">
        <v>1</v>
      </c>
      <c r="F1024" s="173" t="s">
        <v>1331</v>
      </c>
      <c r="H1024" s="174">
        <v>7.105</v>
      </c>
      <c r="I1024" s="175"/>
      <c r="L1024" s="171"/>
      <c r="M1024" s="176"/>
      <c r="N1024" s="177"/>
      <c r="O1024" s="177"/>
      <c r="P1024" s="177"/>
      <c r="Q1024" s="177"/>
      <c r="R1024" s="177"/>
      <c r="S1024" s="177"/>
      <c r="T1024" s="178"/>
      <c r="AT1024" s="172" t="s">
        <v>139</v>
      </c>
      <c r="AU1024" s="172" t="s">
        <v>84</v>
      </c>
      <c r="AV1024" s="14" t="s">
        <v>84</v>
      </c>
      <c r="AW1024" s="14" t="s">
        <v>31</v>
      </c>
      <c r="AX1024" s="14" t="s">
        <v>76</v>
      </c>
      <c r="AY1024" s="172" t="s">
        <v>130</v>
      </c>
    </row>
    <row r="1025" spans="2:51" s="15" customFormat="1" ht="12">
      <c r="B1025" s="179"/>
      <c r="D1025" s="164" t="s">
        <v>139</v>
      </c>
      <c r="E1025" s="180" t="s">
        <v>1</v>
      </c>
      <c r="F1025" s="181" t="s">
        <v>144</v>
      </c>
      <c r="H1025" s="182">
        <v>7.105</v>
      </c>
      <c r="I1025" s="183"/>
      <c r="L1025" s="179"/>
      <c r="M1025" s="184"/>
      <c r="N1025" s="185"/>
      <c r="O1025" s="185"/>
      <c r="P1025" s="185"/>
      <c r="Q1025" s="185"/>
      <c r="R1025" s="185"/>
      <c r="S1025" s="185"/>
      <c r="T1025" s="186"/>
      <c r="AT1025" s="180" t="s">
        <v>139</v>
      </c>
      <c r="AU1025" s="180" t="s">
        <v>84</v>
      </c>
      <c r="AV1025" s="15" t="s">
        <v>137</v>
      </c>
      <c r="AW1025" s="15" t="s">
        <v>31</v>
      </c>
      <c r="AX1025" s="15" t="s">
        <v>32</v>
      </c>
      <c r="AY1025" s="180" t="s">
        <v>130</v>
      </c>
    </row>
    <row r="1026" spans="1:65" s="2" customFormat="1" ht="16.5" customHeight="1">
      <c r="A1026" s="33"/>
      <c r="B1026" s="149"/>
      <c r="C1026" s="195" t="s">
        <v>1340</v>
      </c>
      <c r="D1026" s="195" t="s">
        <v>268</v>
      </c>
      <c r="E1026" s="196" t="s">
        <v>1341</v>
      </c>
      <c r="F1026" s="197" t="s">
        <v>1342</v>
      </c>
      <c r="G1026" s="198" t="s">
        <v>271</v>
      </c>
      <c r="H1026" s="199">
        <v>7.105</v>
      </c>
      <c r="I1026" s="200"/>
      <c r="J1026" s="201">
        <f>ROUND(I1026*H1026,2)</f>
        <v>0</v>
      </c>
      <c r="K1026" s="197" t="s">
        <v>1</v>
      </c>
      <c r="L1026" s="202"/>
      <c r="M1026" s="203" t="s">
        <v>1</v>
      </c>
      <c r="N1026" s="204" t="s">
        <v>41</v>
      </c>
      <c r="O1026" s="59"/>
      <c r="P1026" s="159">
        <f>O1026*H1026</f>
        <v>0</v>
      </c>
      <c r="Q1026" s="159">
        <v>0.00015</v>
      </c>
      <c r="R1026" s="159">
        <f>Q1026*H1026</f>
        <v>0.00106575</v>
      </c>
      <c r="S1026" s="159">
        <v>0</v>
      </c>
      <c r="T1026" s="160">
        <f>S1026*H1026</f>
        <v>0</v>
      </c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R1026" s="161" t="s">
        <v>184</v>
      </c>
      <c r="AT1026" s="161" t="s">
        <v>268</v>
      </c>
      <c r="AU1026" s="161" t="s">
        <v>84</v>
      </c>
      <c r="AY1026" s="18" t="s">
        <v>130</v>
      </c>
      <c r="BE1026" s="162">
        <f>IF(N1026="základní",J1026,0)</f>
        <v>0</v>
      </c>
      <c r="BF1026" s="162">
        <f>IF(N1026="snížená",J1026,0)</f>
        <v>0</v>
      </c>
      <c r="BG1026" s="162">
        <f>IF(N1026="zákl. přenesená",J1026,0)</f>
        <v>0</v>
      </c>
      <c r="BH1026" s="162">
        <f>IF(N1026="sníž. přenesená",J1026,0)</f>
        <v>0</v>
      </c>
      <c r="BI1026" s="162">
        <f>IF(N1026="nulová",J1026,0)</f>
        <v>0</v>
      </c>
      <c r="BJ1026" s="18" t="s">
        <v>32</v>
      </c>
      <c r="BK1026" s="162">
        <f>ROUND(I1026*H1026,2)</f>
        <v>0</v>
      </c>
      <c r="BL1026" s="18" t="s">
        <v>137</v>
      </c>
      <c r="BM1026" s="161" t="s">
        <v>1343</v>
      </c>
    </row>
    <row r="1027" spans="2:51" s="14" customFormat="1" ht="12">
      <c r="B1027" s="171"/>
      <c r="D1027" s="164" t="s">
        <v>139</v>
      </c>
      <c r="E1027" s="172" t="s">
        <v>1</v>
      </c>
      <c r="F1027" s="173" t="s">
        <v>1331</v>
      </c>
      <c r="H1027" s="174">
        <v>7.105</v>
      </c>
      <c r="I1027" s="175"/>
      <c r="L1027" s="171"/>
      <c r="M1027" s="176"/>
      <c r="N1027" s="177"/>
      <c r="O1027" s="177"/>
      <c r="P1027" s="177"/>
      <c r="Q1027" s="177"/>
      <c r="R1027" s="177"/>
      <c r="S1027" s="177"/>
      <c r="T1027" s="178"/>
      <c r="AT1027" s="172" t="s">
        <v>139</v>
      </c>
      <c r="AU1027" s="172" t="s">
        <v>84</v>
      </c>
      <c r="AV1027" s="14" t="s">
        <v>84</v>
      </c>
      <c r="AW1027" s="14" t="s">
        <v>31</v>
      </c>
      <c r="AX1027" s="14" t="s">
        <v>76</v>
      </c>
      <c r="AY1027" s="172" t="s">
        <v>130</v>
      </c>
    </row>
    <row r="1028" spans="2:51" s="15" customFormat="1" ht="12">
      <c r="B1028" s="179"/>
      <c r="D1028" s="164" t="s">
        <v>139</v>
      </c>
      <c r="E1028" s="180" t="s">
        <v>1</v>
      </c>
      <c r="F1028" s="181" t="s">
        <v>144</v>
      </c>
      <c r="H1028" s="182">
        <v>7.105</v>
      </c>
      <c r="I1028" s="183"/>
      <c r="L1028" s="179"/>
      <c r="M1028" s="184"/>
      <c r="N1028" s="185"/>
      <c r="O1028" s="185"/>
      <c r="P1028" s="185"/>
      <c r="Q1028" s="185"/>
      <c r="R1028" s="185"/>
      <c r="S1028" s="185"/>
      <c r="T1028" s="186"/>
      <c r="AT1028" s="180" t="s">
        <v>139</v>
      </c>
      <c r="AU1028" s="180" t="s">
        <v>84</v>
      </c>
      <c r="AV1028" s="15" t="s">
        <v>137</v>
      </c>
      <c r="AW1028" s="15" t="s">
        <v>31</v>
      </c>
      <c r="AX1028" s="15" t="s">
        <v>32</v>
      </c>
      <c r="AY1028" s="180" t="s">
        <v>130</v>
      </c>
    </row>
    <row r="1029" spans="1:65" s="2" customFormat="1" ht="16.5" customHeight="1">
      <c r="A1029" s="33"/>
      <c r="B1029" s="149"/>
      <c r="C1029" s="195" t="s">
        <v>1344</v>
      </c>
      <c r="D1029" s="195" t="s">
        <v>268</v>
      </c>
      <c r="E1029" s="196" t="s">
        <v>1345</v>
      </c>
      <c r="F1029" s="197" t="s">
        <v>1346</v>
      </c>
      <c r="G1029" s="198" t="s">
        <v>271</v>
      </c>
      <c r="H1029" s="199">
        <v>7.105</v>
      </c>
      <c r="I1029" s="200"/>
      <c r="J1029" s="201">
        <f>ROUND(I1029*H1029,2)</f>
        <v>0</v>
      </c>
      <c r="K1029" s="197" t="s">
        <v>1</v>
      </c>
      <c r="L1029" s="202"/>
      <c r="M1029" s="203" t="s">
        <v>1</v>
      </c>
      <c r="N1029" s="204" t="s">
        <v>41</v>
      </c>
      <c r="O1029" s="59"/>
      <c r="P1029" s="159">
        <f>O1029*H1029</f>
        <v>0</v>
      </c>
      <c r="Q1029" s="159">
        <v>0.00015</v>
      </c>
      <c r="R1029" s="159">
        <f>Q1029*H1029</f>
        <v>0.00106575</v>
      </c>
      <c r="S1029" s="159">
        <v>0</v>
      </c>
      <c r="T1029" s="160">
        <f>S1029*H1029</f>
        <v>0</v>
      </c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R1029" s="161" t="s">
        <v>184</v>
      </c>
      <c r="AT1029" s="161" t="s">
        <v>268</v>
      </c>
      <c r="AU1029" s="161" t="s">
        <v>84</v>
      </c>
      <c r="AY1029" s="18" t="s">
        <v>130</v>
      </c>
      <c r="BE1029" s="162">
        <f>IF(N1029="základní",J1029,0)</f>
        <v>0</v>
      </c>
      <c r="BF1029" s="162">
        <f>IF(N1029="snížená",J1029,0)</f>
        <v>0</v>
      </c>
      <c r="BG1029" s="162">
        <f>IF(N1029="zákl. přenesená",J1029,0)</f>
        <v>0</v>
      </c>
      <c r="BH1029" s="162">
        <f>IF(N1029="sníž. přenesená",J1029,0)</f>
        <v>0</v>
      </c>
      <c r="BI1029" s="162">
        <f>IF(N1029="nulová",J1029,0)</f>
        <v>0</v>
      </c>
      <c r="BJ1029" s="18" t="s">
        <v>32</v>
      </c>
      <c r="BK1029" s="162">
        <f>ROUND(I1029*H1029,2)</f>
        <v>0</v>
      </c>
      <c r="BL1029" s="18" t="s">
        <v>137</v>
      </c>
      <c r="BM1029" s="161" t="s">
        <v>1347</v>
      </c>
    </row>
    <row r="1030" spans="2:51" s="14" customFormat="1" ht="12">
      <c r="B1030" s="171"/>
      <c r="D1030" s="164" t="s">
        <v>139</v>
      </c>
      <c r="E1030" s="172" t="s">
        <v>1</v>
      </c>
      <c r="F1030" s="173" t="s">
        <v>1331</v>
      </c>
      <c r="H1030" s="174">
        <v>7.105</v>
      </c>
      <c r="I1030" s="175"/>
      <c r="L1030" s="171"/>
      <c r="M1030" s="176"/>
      <c r="N1030" s="177"/>
      <c r="O1030" s="177"/>
      <c r="P1030" s="177"/>
      <c r="Q1030" s="177"/>
      <c r="R1030" s="177"/>
      <c r="S1030" s="177"/>
      <c r="T1030" s="178"/>
      <c r="AT1030" s="172" t="s">
        <v>139</v>
      </c>
      <c r="AU1030" s="172" t="s">
        <v>84</v>
      </c>
      <c r="AV1030" s="14" t="s">
        <v>84</v>
      </c>
      <c r="AW1030" s="14" t="s">
        <v>31</v>
      </c>
      <c r="AX1030" s="14" t="s">
        <v>76</v>
      </c>
      <c r="AY1030" s="172" t="s">
        <v>130</v>
      </c>
    </row>
    <row r="1031" spans="2:51" s="15" customFormat="1" ht="12">
      <c r="B1031" s="179"/>
      <c r="D1031" s="164" t="s">
        <v>139</v>
      </c>
      <c r="E1031" s="180" t="s">
        <v>1</v>
      </c>
      <c r="F1031" s="181" t="s">
        <v>144</v>
      </c>
      <c r="H1031" s="182">
        <v>7.105</v>
      </c>
      <c r="I1031" s="183"/>
      <c r="L1031" s="179"/>
      <c r="M1031" s="184"/>
      <c r="N1031" s="185"/>
      <c r="O1031" s="185"/>
      <c r="P1031" s="185"/>
      <c r="Q1031" s="185"/>
      <c r="R1031" s="185"/>
      <c r="S1031" s="185"/>
      <c r="T1031" s="186"/>
      <c r="AT1031" s="180" t="s">
        <v>139</v>
      </c>
      <c r="AU1031" s="180" t="s">
        <v>84</v>
      </c>
      <c r="AV1031" s="15" t="s">
        <v>137</v>
      </c>
      <c r="AW1031" s="15" t="s">
        <v>31</v>
      </c>
      <c r="AX1031" s="15" t="s">
        <v>32</v>
      </c>
      <c r="AY1031" s="180" t="s">
        <v>130</v>
      </c>
    </row>
    <row r="1032" spans="1:65" s="2" customFormat="1" ht="16.5" customHeight="1">
      <c r="A1032" s="33"/>
      <c r="B1032" s="149"/>
      <c r="C1032" s="150" t="s">
        <v>1348</v>
      </c>
      <c r="D1032" s="150" t="s">
        <v>132</v>
      </c>
      <c r="E1032" s="151" t="s">
        <v>1349</v>
      </c>
      <c r="F1032" s="152" t="s">
        <v>1350</v>
      </c>
      <c r="G1032" s="153" t="s">
        <v>211</v>
      </c>
      <c r="H1032" s="154">
        <v>4</v>
      </c>
      <c r="I1032" s="155"/>
      <c r="J1032" s="156">
        <f>ROUND(I1032*H1032,2)</f>
        <v>0</v>
      </c>
      <c r="K1032" s="152" t="s">
        <v>136</v>
      </c>
      <c r="L1032" s="34"/>
      <c r="M1032" s="157" t="s">
        <v>1</v>
      </c>
      <c r="N1032" s="158" t="s">
        <v>41</v>
      </c>
      <c r="O1032" s="59"/>
      <c r="P1032" s="159">
        <f>O1032*H1032</f>
        <v>0</v>
      </c>
      <c r="Q1032" s="159">
        <v>0</v>
      </c>
      <c r="R1032" s="159">
        <f>Q1032*H1032</f>
        <v>0</v>
      </c>
      <c r="S1032" s="159">
        <v>0</v>
      </c>
      <c r="T1032" s="160">
        <f>S1032*H1032</f>
        <v>0</v>
      </c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R1032" s="161" t="s">
        <v>137</v>
      </c>
      <c r="AT1032" s="161" t="s">
        <v>132</v>
      </c>
      <c r="AU1032" s="161" t="s">
        <v>84</v>
      </c>
      <c r="AY1032" s="18" t="s">
        <v>130</v>
      </c>
      <c r="BE1032" s="162">
        <f>IF(N1032="základní",J1032,0)</f>
        <v>0</v>
      </c>
      <c r="BF1032" s="162">
        <f>IF(N1032="snížená",J1032,0)</f>
        <v>0</v>
      </c>
      <c r="BG1032" s="162">
        <f>IF(N1032="zákl. přenesená",J1032,0)</f>
        <v>0</v>
      </c>
      <c r="BH1032" s="162">
        <f>IF(N1032="sníž. přenesená",J1032,0)</f>
        <v>0</v>
      </c>
      <c r="BI1032" s="162">
        <f>IF(N1032="nulová",J1032,0)</f>
        <v>0</v>
      </c>
      <c r="BJ1032" s="18" t="s">
        <v>32</v>
      </c>
      <c r="BK1032" s="162">
        <f>ROUND(I1032*H1032,2)</f>
        <v>0</v>
      </c>
      <c r="BL1032" s="18" t="s">
        <v>137</v>
      </c>
      <c r="BM1032" s="161" t="s">
        <v>1351</v>
      </c>
    </row>
    <row r="1033" spans="2:51" s="13" customFormat="1" ht="12">
      <c r="B1033" s="163"/>
      <c r="D1033" s="164" t="s">
        <v>139</v>
      </c>
      <c r="E1033" s="165" t="s">
        <v>1</v>
      </c>
      <c r="F1033" s="166" t="s">
        <v>1320</v>
      </c>
      <c r="H1033" s="165" t="s">
        <v>1</v>
      </c>
      <c r="I1033" s="167"/>
      <c r="L1033" s="163"/>
      <c r="M1033" s="168"/>
      <c r="N1033" s="169"/>
      <c r="O1033" s="169"/>
      <c r="P1033" s="169"/>
      <c r="Q1033" s="169"/>
      <c r="R1033" s="169"/>
      <c r="S1033" s="169"/>
      <c r="T1033" s="170"/>
      <c r="AT1033" s="165" t="s">
        <v>139</v>
      </c>
      <c r="AU1033" s="165" t="s">
        <v>84</v>
      </c>
      <c r="AV1033" s="13" t="s">
        <v>32</v>
      </c>
      <c r="AW1033" s="13" t="s">
        <v>31</v>
      </c>
      <c r="AX1033" s="13" t="s">
        <v>76</v>
      </c>
      <c r="AY1033" s="165" t="s">
        <v>130</v>
      </c>
    </row>
    <row r="1034" spans="2:51" s="14" customFormat="1" ht="12">
      <c r="B1034" s="171"/>
      <c r="D1034" s="164" t="s">
        <v>139</v>
      </c>
      <c r="E1034" s="172" t="s">
        <v>1</v>
      </c>
      <c r="F1034" s="173" t="s">
        <v>1352</v>
      </c>
      <c r="H1034" s="174">
        <v>4</v>
      </c>
      <c r="I1034" s="175"/>
      <c r="L1034" s="171"/>
      <c r="M1034" s="176"/>
      <c r="N1034" s="177"/>
      <c r="O1034" s="177"/>
      <c r="P1034" s="177"/>
      <c r="Q1034" s="177"/>
      <c r="R1034" s="177"/>
      <c r="S1034" s="177"/>
      <c r="T1034" s="178"/>
      <c r="AT1034" s="172" t="s">
        <v>139</v>
      </c>
      <c r="AU1034" s="172" t="s">
        <v>84</v>
      </c>
      <c r="AV1034" s="14" t="s">
        <v>84</v>
      </c>
      <c r="AW1034" s="14" t="s">
        <v>31</v>
      </c>
      <c r="AX1034" s="14" t="s">
        <v>32</v>
      </c>
      <c r="AY1034" s="172" t="s">
        <v>130</v>
      </c>
    </row>
    <row r="1035" spans="1:65" s="2" customFormat="1" ht="16.5" customHeight="1">
      <c r="A1035" s="33"/>
      <c r="B1035" s="149"/>
      <c r="C1035" s="195" t="s">
        <v>1353</v>
      </c>
      <c r="D1035" s="195" t="s">
        <v>268</v>
      </c>
      <c r="E1035" s="196" t="s">
        <v>1354</v>
      </c>
      <c r="F1035" s="197" t="s">
        <v>1355</v>
      </c>
      <c r="G1035" s="198" t="s">
        <v>211</v>
      </c>
      <c r="H1035" s="199">
        <v>4.263</v>
      </c>
      <c r="I1035" s="200"/>
      <c r="J1035" s="201">
        <f>ROUND(I1035*H1035,2)</f>
        <v>0</v>
      </c>
      <c r="K1035" s="197" t="s">
        <v>136</v>
      </c>
      <c r="L1035" s="202"/>
      <c r="M1035" s="203" t="s">
        <v>1</v>
      </c>
      <c r="N1035" s="204" t="s">
        <v>41</v>
      </c>
      <c r="O1035" s="59"/>
      <c r="P1035" s="159">
        <f>O1035*H1035</f>
        <v>0</v>
      </c>
      <c r="Q1035" s="159">
        <v>0.00043</v>
      </c>
      <c r="R1035" s="159">
        <f>Q1035*H1035</f>
        <v>0.00183309</v>
      </c>
      <c r="S1035" s="159">
        <v>0</v>
      </c>
      <c r="T1035" s="160">
        <f>S1035*H1035</f>
        <v>0</v>
      </c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R1035" s="161" t="s">
        <v>184</v>
      </c>
      <c r="AT1035" s="161" t="s">
        <v>268</v>
      </c>
      <c r="AU1035" s="161" t="s">
        <v>84</v>
      </c>
      <c r="AY1035" s="18" t="s">
        <v>130</v>
      </c>
      <c r="BE1035" s="162">
        <f>IF(N1035="základní",J1035,0)</f>
        <v>0</v>
      </c>
      <c r="BF1035" s="162">
        <f>IF(N1035="snížená",J1035,0)</f>
        <v>0</v>
      </c>
      <c r="BG1035" s="162">
        <f>IF(N1035="zákl. přenesená",J1035,0)</f>
        <v>0</v>
      </c>
      <c r="BH1035" s="162">
        <f>IF(N1035="sníž. přenesená",J1035,0)</f>
        <v>0</v>
      </c>
      <c r="BI1035" s="162">
        <f>IF(N1035="nulová",J1035,0)</f>
        <v>0</v>
      </c>
      <c r="BJ1035" s="18" t="s">
        <v>32</v>
      </c>
      <c r="BK1035" s="162">
        <f>ROUND(I1035*H1035,2)</f>
        <v>0</v>
      </c>
      <c r="BL1035" s="18" t="s">
        <v>137</v>
      </c>
      <c r="BM1035" s="161" t="s">
        <v>1356</v>
      </c>
    </row>
    <row r="1036" spans="2:51" s="14" customFormat="1" ht="12">
      <c r="B1036" s="171"/>
      <c r="D1036" s="164" t="s">
        <v>139</v>
      </c>
      <c r="E1036" s="172" t="s">
        <v>1</v>
      </c>
      <c r="F1036" s="173" t="s">
        <v>1357</v>
      </c>
      <c r="H1036" s="174">
        <v>4.06</v>
      </c>
      <c r="I1036" s="175"/>
      <c r="L1036" s="171"/>
      <c r="M1036" s="176"/>
      <c r="N1036" s="177"/>
      <c r="O1036" s="177"/>
      <c r="P1036" s="177"/>
      <c r="Q1036" s="177"/>
      <c r="R1036" s="177"/>
      <c r="S1036" s="177"/>
      <c r="T1036" s="178"/>
      <c r="AT1036" s="172" t="s">
        <v>139</v>
      </c>
      <c r="AU1036" s="172" t="s">
        <v>84</v>
      </c>
      <c r="AV1036" s="14" t="s">
        <v>84</v>
      </c>
      <c r="AW1036" s="14" t="s">
        <v>31</v>
      </c>
      <c r="AX1036" s="14" t="s">
        <v>76</v>
      </c>
      <c r="AY1036" s="172" t="s">
        <v>130</v>
      </c>
    </row>
    <row r="1037" spans="2:51" s="15" customFormat="1" ht="12">
      <c r="B1037" s="179"/>
      <c r="D1037" s="164" t="s">
        <v>139</v>
      </c>
      <c r="E1037" s="180" t="s">
        <v>1</v>
      </c>
      <c r="F1037" s="181" t="s">
        <v>144</v>
      </c>
      <c r="H1037" s="182">
        <v>4.06</v>
      </c>
      <c r="I1037" s="183"/>
      <c r="L1037" s="179"/>
      <c r="M1037" s="184"/>
      <c r="N1037" s="185"/>
      <c r="O1037" s="185"/>
      <c r="P1037" s="185"/>
      <c r="Q1037" s="185"/>
      <c r="R1037" s="185"/>
      <c r="S1037" s="185"/>
      <c r="T1037" s="186"/>
      <c r="AT1037" s="180" t="s">
        <v>139</v>
      </c>
      <c r="AU1037" s="180" t="s">
        <v>84</v>
      </c>
      <c r="AV1037" s="15" t="s">
        <v>137</v>
      </c>
      <c r="AW1037" s="15" t="s">
        <v>31</v>
      </c>
      <c r="AX1037" s="15" t="s">
        <v>32</v>
      </c>
      <c r="AY1037" s="180" t="s">
        <v>130</v>
      </c>
    </row>
    <row r="1038" spans="2:51" s="14" customFormat="1" ht="12">
      <c r="B1038" s="171"/>
      <c r="D1038" s="164" t="s">
        <v>139</v>
      </c>
      <c r="F1038" s="173" t="s">
        <v>1358</v>
      </c>
      <c r="H1038" s="174">
        <v>4.263</v>
      </c>
      <c r="I1038" s="175"/>
      <c r="L1038" s="171"/>
      <c r="M1038" s="176"/>
      <c r="N1038" s="177"/>
      <c r="O1038" s="177"/>
      <c r="P1038" s="177"/>
      <c r="Q1038" s="177"/>
      <c r="R1038" s="177"/>
      <c r="S1038" s="177"/>
      <c r="T1038" s="178"/>
      <c r="AT1038" s="172" t="s">
        <v>139</v>
      </c>
      <c r="AU1038" s="172" t="s">
        <v>84</v>
      </c>
      <c r="AV1038" s="14" t="s">
        <v>84</v>
      </c>
      <c r="AW1038" s="14" t="s">
        <v>3</v>
      </c>
      <c r="AX1038" s="14" t="s">
        <v>32</v>
      </c>
      <c r="AY1038" s="172" t="s">
        <v>130</v>
      </c>
    </row>
    <row r="1039" spans="1:65" s="2" customFormat="1" ht="16.5" customHeight="1">
      <c r="A1039" s="33"/>
      <c r="B1039" s="149"/>
      <c r="C1039" s="195" t="s">
        <v>1359</v>
      </c>
      <c r="D1039" s="195" t="s">
        <v>268</v>
      </c>
      <c r="E1039" s="196" t="s">
        <v>1360</v>
      </c>
      <c r="F1039" s="197" t="s">
        <v>1361</v>
      </c>
      <c r="G1039" s="198" t="s">
        <v>271</v>
      </c>
      <c r="H1039" s="199">
        <v>1.015</v>
      </c>
      <c r="I1039" s="200"/>
      <c r="J1039" s="201">
        <f>ROUND(I1039*H1039,2)</f>
        <v>0</v>
      </c>
      <c r="K1039" s="197" t="s">
        <v>1</v>
      </c>
      <c r="L1039" s="202"/>
      <c r="M1039" s="203" t="s">
        <v>1</v>
      </c>
      <c r="N1039" s="204" t="s">
        <v>41</v>
      </c>
      <c r="O1039" s="59"/>
      <c r="P1039" s="159">
        <f>O1039*H1039</f>
        <v>0</v>
      </c>
      <c r="Q1039" s="159">
        <v>0.00015</v>
      </c>
      <c r="R1039" s="159">
        <f>Q1039*H1039</f>
        <v>0.00015224999999999996</v>
      </c>
      <c r="S1039" s="159">
        <v>0</v>
      </c>
      <c r="T1039" s="160">
        <f>S1039*H1039</f>
        <v>0</v>
      </c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R1039" s="161" t="s">
        <v>184</v>
      </c>
      <c r="AT1039" s="161" t="s">
        <v>268</v>
      </c>
      <c r="AU1039" s="161" t="s">
        <v>84</v>
      </c>
      <c r="AY1039" s="18" t="s">
        <v>130</v>
      </c>
      <c r="BE1039" s="162">
        <f>IF(N1039="základní",J1039,0)</f>
        <v>0</v>
      </c>
      <c r="BF1039" s="162">
        <f>IF(N1039="snížená",J1039,0)</f>
        <v>0</v>
      </c>
      <c r="BG1039" s="162">
        <f>IF(N1039="zákl. přenesená",J1039,0)</f>
        <v>0</v>
      </c>
      <c r="BH1039" s="162">
        <f>IF(N1039="sníž. přenesená",J1039,0)</f>
        <v>0</v>
      </c>
      <c r="BI1039" s="162">
        <f>IF(N1039="nulová",J1039,0)</f>
        <v>0</v>
      </c>
      <c r="BJ1039" s="18" t="s">
        <v>32</v>
      </c>
      <c r="BK1039" s="162">
        <f>ROUND(I1039*H1039,2)</f>
        <v>0</v>
      </c>
      <c r="BL1039" s="18" t="s">
        <v>137</v>
      </c>
      <c r="BM1039" s="161" t="s">
        <v>1362</v>
      </c>
    </row>
    <row r="1040" spans="2:51" s="14" customFormat="1" ht="12">
      <c r="B1040" s="171"/>
      <c r="D1040" s="164" t="s">
        <v>139</v>
      </c>
      <c r="E1040" s="172" t="s">
        <v>1</v>
      </c>
      <c r="F1040" s="173" t="s">
        <v>1363</v>
      </c>
      <c r="H1040" s="174">
        <v>1.015</v>
      </c>
      <c r="I1040" s="175"/>
      <c r="L1040" s="171"/>
      <c r="M1040" s="176"/>
      <c r="N1040" s="177"/>
      <c r="O1040" s="177"/>
      <c r="P1040" s="177"/>
      <c r="Q1040" s="177"/>
      <c r="R1040" s="177"/>
      <c r="S1040" s="177"/>
      <c r="T1040" s="178"/>
      <c r="AT1040" s="172" t="s">
        <v>139</v>
      </c>
      <c r="AU1040" s="172" t="s">
        <v>84</v>
      </c>
      <c r="AV1040" s="14" t="s">
        <v>84</v>
      </c>
      <c r="AW1040" s="14" t="s">
        <v>31</v>
      </c>
      <c r="AX1040" s="14" t="s">
        <v>76</v>
      </c>
      <c r="AY1040" s="172" t="s">
        <v>130</v>
      </c>
    </row>
    <row r="1041" spans="2:51" s="15" customFormat="1" ht="12">
      <c r="B1041" s="179"/>
      <c r="D1041" s="164" t="s">
        <v>139</v>
      </c>
      <c r="E1041" s="180" t="s">
        <v>1</v>
      </c>
      <c r="F1041" s="181" t="s">
        <v>144</v>
      </c>
      <c r="H1041" s="182">
        <v>1.015</v>
      </c>
      <c r="I1041" s="183"/>
      <c r="L1041" s="179"/>
      <c r="M1041" s="184"/>
      <c r="N1041" s="185"/>
      <c r="O1041" s="185"/>
      <c r="P1041" s="185"/>
      <c r="Q1041" s="185"/>
      <c r="R1041" s="185"/>
      <c r="S1041" s="185"/>
      <c r="T1041" s="186"/>
      <c r="AT1041" s="180" t="s">
        <v>139</v>
      </c>
      <c r="AU1041" s="180" t="s">
        <v>84</v>
      </c>
      <c r="AV1041" s="15" t="s">
        <v>137</v>
      </c>
      <c r="AW1041" s="15" t="s">
        <v>31</v>
      </c>
      <c r="AX1041" s="15" t="s">
        <v>32</v>
      </c>
      <c r="AY1041" s="180" t="s">
        <v>130</v>
      </c>
    </row>
    <row r="1042" spans="1:65" s="2" customFormat="1" ht="21.75" customHeight="1">
      <c r="A1042" s="33"/>
      <c r="B1042" s="149"/>
      <c r="C1042" s="195" t="s">
        <v>1364</v>
      </c>
      <c r="D1042" s="195" t="s">
        <v>268</v>
      </c>
      <c r="E1042" s="196" t="s">
        <v>1365</v>
      </c>
      <c r="F1042" s="197" t="s">
        <v>1366</v>
      </c>
      <c r="G1042" s="198" t="s">
        <v>271</v>
      </c>
      <c r="H1042" s="199">
        <v>1.015</v>
      </c>
      <c r="I1042" s="200"/>
      <c r="J1042" s="201">
        <f>ROUND(I1042*H1042,2)</f>
        <v>0</v>
      </c>
      <c r="K1042" s="197" t="s">
        <v>1</v>
      </c>
      <c r="L1042" s="202"/>
      <c r="M1042" s="203" t="s">
        <v>1</v>
      </c>
      <c r="N1042" s="204" t="s">
        <v>41</v>
      </c>
      <c r="O1042" s="59"/>
      <c r="P1042" s="159">
        <f>O1042*H1042</f>
        <v>0</v>
      </c>
      <c r="Q1042" s="159">
        <v>0.00015</v>
      </c>
      <c r="R1042" s="159">
        <f>Q1042*H1042</f>
        <v>0.00015224999999999996</v>
      </c>
      <c r="S1042" s="159">
        <v>0</v>
      </c>
      <c r="T1042" s="160">
        <f>S1042*H1042</f>
        <v>0</v>
      </c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R1042" s="161" t="s">
        <v>184</v>
      </c>
      <c r="AT1042" s="161" t="s">
        <v>268</v>
      </c>
      <c r="AU1042" s="161" t="s">
        <v>84</v>
      </c>
      <c r="AY1042" s="18" t="s">
        <v>130</v>
      </c>
      <c r="BE1042" s="162">
        <f>IF(N1042="základní",J1042,0)</f>
        <v>0</v>
      </c>
      <c r="BF1042" s="162">
        <f>IF(N1042="snížená",J1042,0)</f>
        <v>0</v>
      </c>
      <c r="BG1042" s="162">
        <f>IF(N1042="zákl. přenesená",J1042,0)</f>
        <v>0</v>
      </c>
      <c r="BH1042" s="162">
        <f>IF(N1042="sníž. přenesená",J1042,0)</f>
        <v>0</v>
      </c>
      <c r="BI1042" s="162">
        <f>IF(N1042="nulová",J1042,0)</f>
        <v>0</v>
      </c>
      <c r="BJ1042" s="18" t="s">
        <v>32</v>
      </c>
      <c r="BK1042" s="162">
        <f>ROUND(I1042*H1042,2)</f>
        <v>0</v>
      </c>
      <c r="BL1042" s="18" t="s">
        <v>137</v>
      </c>
      <c r="BM1042" s="161" t="s">
        <v>1367</v>
      </c>
    </row>
    <row r="1043" spans="2:51" s="14" customFormat="1" ht="12">
      <c r="B1043" s="171"/>
      <c r="D1043" s="164" t="s">
        <v>139</v>
      </c>
      <c r="E1043" s="172" t="s">
        <v>1</v>
      </c>
      <c r="F1043" s="173" t="s">
        <v>1363</v>
      </c>
      <c r="H1043" s="174">
        <v>1.015</v>
      </c>
      <c r="I1043" s="175"/>
      <c r="L1043" s="171"/>
      <c r="M1043" s="176"/>
      <c r="N1043" s="177"/>
      <c r="O1043" s="177"/>
      <c r="P1043" s="177"/>
      <c r="Q1043" s="177"/>
      <c r="R1043" s="177"/>
      <c r="S1043" s="177"/>
      <c r="T1043" s="178"/>
      <c r="AT1043" s="172" t="s">
        <v>139</v>
      </c>
      <c r="AU1043" s="172" t="s">
        <v>84</v>
      </c>
      <c r="AV1043" s="14" t="s">
        <v>84</v>
      </c>
      <c r="AW1043" s="14" t="s">
        <v>31</v>
      </c>
      <c r="AX1043" s="14" t="s">
        <v>76</v>
      </c>
      <c r="AY1043" s="172" t="s">
        <v>130</v>
      </c>
    </row>
    <row r="1044" spans="2:51" s="15" customFormat="1" ht="12">
      <c r="B1044" s="179"/>
      <c r="D1044" s="164" t="s">
        <v>139</v>
      </c>
      <c r="E1044" s="180" t="s">
        <v>1</v>
      </c>
      <c r="F1044" s="181" t="s">
        <v>144</v>
      </c>
      <c r="H1044" s="182">
        <v>1.015</v>
      </c>
      <c r="I1044" s="183"/>
      <c r="L1044" s="179"/>
      <c r="M1044" s="184"/>
      <c r="N1044" s="185"/>
      <c r="O1044" s="185"/>
      <c r="P1044" s="185"/>
      <c r="Q1044" s="185"/>
      <c r="R1044" s="185"/>
      <c r="S1044" s="185"/>
      <c r="T1044" s="186"/>
      <c r="AT1044" s="180" t="s">
        <v>139</v>
      </c>
      <c r="AU1044" s="180" t="s">
        <v>84</v>
      </c>
      <c r="AV1044" s="15" t="s">
        <v>137</v>
      </c>
      <c r="AW1044" s="15" t="s">
        <v>31</v>
      </c>
      <c r="AX1044" s="15" t="s">
        <v>32</v>
      </c>
      <c r="AY1044" s="180" t="s">
        <v>130</v>
      </c>
    </row>
    <row r="1045" spans="1:65" s="2" customFormat="1" ht="16.5" customHeight="1">
      <c r="A1045" s="33"/>
      <c r="B1045" s="149"/>
      <c r="C1045" s="195" t="s">
        <v>1368</v>
      </c>
      <c r="D1045" s="195" t="s">
        <v>268</v>
      </c>
      <c r="E1045" s="196" t="s">
        <v>1369</v>
      </c>
      <c r="F1045" s="197" t="s">
        <v>1370</v>
      </c>
      <c r="G1045" s="198" t="s">
        <v>271</v>
      </c>
      <c r="H1045" s="199">
        <v>1.015</v>
      </c>
      <c r="I1045" s="200"/>
      <c r="J1045" s="201">
        <f>ROUND(I1045*H1045,2)</f>
        <v>0</v>
      </c>
      <c r="K1045" s="197" t="s">
        <v>1</v>
      </c>
      <c r="L1045" s="202"/>
      <c r="M1045" s="203" t="s">
        <v>1</v>
      </c>
      <c r="N1045" s="204" t="s">
        <v>41</v>
      </c>
      <c r="O1045" s="59"/>
      <c r="P1045" s="159">
        <f>O1045*H1045</f>
        <v>0</v>
      </c>
      <c r="Q1045" s="159">
        <v>0.00015</v>
      </c>
      <c r="R1045" s="159">
        <f>Q1045*H1045</f>
        <v>0.00015224999999999996</v>
      </c>
      <c r="S1045" s="159">
        <v>0</v>
      </c>
      <c r="T1045" s="160">
        <f>S1045*H1045</f>
        <v>0</v>
      </c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R1045" s="161" t="s">
        <v>184</v>
      </c>
      <c r="AT1045" s="161" t="s">
        <v>268</v>
      </c>
      <c r="AU1045" s="161" t="s">
        <v>84</v>
      </c>
      <c r="AY1045" s="18" t="s">
        <v>130</v>
      </c>
      <c r="BE1045" s="162">
        <f>IF(N1045="základní",J1045,0)</f>
        <v>0</v>
      </c>
      <c r="BF1045" s="162">
        <f>IF(N1045="snížená",J1045,0)</f>
        <v>0</v>
      </c>
      <c r="BG1045" s="162">
        <f>IF(N1045="zákl. přenesená",J1045,0)</f>
        <v>0</v>
      </c>
      <c r="BH1045" s="162">
        <f>IF(N1045="sníž. přenesená",J1045,0)</f>
        <v>0</v>
      </c>
      <c r="BI1045" s="162">
        <f>IF(N1045="nulová",J1045,0)</f>
        <v>0</v>
      </c>
      <c r="BJ1045" s="18" t="s">
        <v>32</v>
      </c>
      <c r="BK1045" s="162">
        <f>ROUND(I1045*H1045,2)</f>
        <v>0</v>
      </c>
      <c r="BL1045" s="18" t="s">
        <v>137</v>
      </c>
      <c r="BM1045" s="161" t="s">
        <v>1371</v>
      </c>
    </row>
    <row r="1046" spans="2:51" s="14" customFormat="1" ht="12">
      <c r="B1046" s="171"/>
      <c r="D1046" s="164" t="s">
        <v>139</v>
      </c>
      <c r="E1046" s="172" t="s">
        <v>1</v>
      </c>
      <c r="F1046" s="173" t="s">
        <v>1363</v>
      </c>
      <c r="H1046" s="174">
        <v>1.015</v>
      </c>
      <c r="I1046" s="175"/>
      <c r="L1046" s="171"/>
      <c r="M1046" s="176"/>
      <c r="N1046" s="177"/>
      <c r="O1046" s="177"/>
      <c r="P1046" s="177"/>
      <c r="Q1046" s="177"/>
      <c r="R1046" s="177"/>
      <c r="S1046" s="177"/>
      <c r="T1046" s="178"/>
      <c r="AT1046" s="172" t="s">
        <v>139</v>
      </c>
      <c r="AU1046" s="172" t="s">
        <v>84</v>
      </c>
      <c r="AV1046" s="14" t="s">
        <v>84</v>
      </c>
      <c r="AW1046" s="14" t="s">
        <v>31</v>
      </c>
      <c r="AX1046" s="14" t="s">
        <v>76</v>
      </c>
      <c r="AY1046" s="172" t="s">
        <v>130</v>
      </c>
    </row>
    <row r="1047" spans="2:51" s="15" customFormat="1" ht="12">
      <c r="B1047" s="179"/>
      <c r="D1047" s="164" t="s">
        <v>139</v>
      </c>
      <c r="E1047" s="180" t="s">
        <v>1</v>
      </c>
      <c r="F1047" s="181" t="s">
        <v>144</v>
      </c>
      <c r="H1047" s="182">
        <v>1.015</v>
      </c>
      <c r="I1047" s="183"/>
      <c r="L1047" s="179"/>
      <c r="M1047" s="184"/>
      <c r="N1047" s="185"/>
      <c r="O1047" s="185"/>
      <c r="P1047" s="185"/>
      <c r="Q1047" s="185"/>
      <c r="R1047" s="185"/>
      <c r="S1047" s="185"/>
      <c r="T1047" s="186"/>
      <c r="AT1047" s="180" t="s">
        <v>139</v>
      </c>
      <c r="AU1047" s="180" t="s">
        <v>84</v>
      </c>
      <c r="AV1047" s="15" t="s">
        <v>137</v>
      </c>
      <c r="AW1047" s="15" t="s">
        <v>31</v>
      </c>
      <c r="AX1047" s="15" t="s">
        <v>32</v>
      </c>
      <c r="AY1047" s="180" t="s">
        <v>130</v>
      </c>
    </row>
    <row r="1048" spans="1:65" s="2" customFormat="1" ht="16.5" customHeight="1">
      <c r="A1048" s="33"/>
      <c r="B1048" s="149"/>
      <c r="C1048" s="150" t="s">
        <v>1372</v>
      </c>
      <c r="D1048" s="150" t="s">
        <v>132</v>
      </c>
      <c r="E1048" s="151" t="s">
        <v>1373</v>
      </c>
      <c r="F1048" s="152" t="s">
        <v>1374</v>
      </c>
      <c r="G1048" s="153" t="s">
        <v>211</v>
      </c>
      <c r="H1048" s="154">
        <v>63.2</v>
      </c>
      <c r="I1048" s="155"/>
      <c r="J1048" s="156">
        <f>ROUND(I1048*H1048,2)</f>
        <v>0</v>
      </c>
      <c r="K1048" s="152" t="s">
        <v>136</v>
      </c>
      <c r="L1048" s="34"/>
      <c r="M1048" s="157" t="s">
        <v>1</v>
      </c>
      <c r="N1048" s="158" t="s">
        <v>41</v>
      </c>
      <c r="O1048" s="59"/>
      <c r="P1048" s="159">
        <f>O1048*H1048</f>
        <v>0</v>
      </c>
      <c r="Q1048" s="159">
        <v>0</v>
      </c>
      <c r="R1048" s="159">
        <f>Q1048*H1048</f>
        <v>0</v>
      </c>
      <c r="S1048" s="159">
        <v>0</v>
      </c>
      <c r="T1048" s="160">
        <f>S1048*H1048</f>
        <v>0</v>
      </c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R1048" s="161" t="s">
        <v>137</v>
      </c>
      <c r="AT1048" s="161" t="s">
        <v>132</v>
      </c>
      <c r="AU1048" s="161" t="s">
        <v>84</v>
      </c>
      <c r="AY1048" s="18" t="s">
        <v>130</v>
      </c>
      <c r="BE1048" s="162">
        <f>IF(N1048="základní",J1048,0)</f>
        <v>0</v>
      </c>
      <c r="BF1048" s="162">
        <f>IF(N1048="snížená",J1048,0)</f>
        <v>0</v>
      </c>
      <c r="BG1048" s="162">
        <f>IF(N1048="zákl. přenesená",J1048,0)</f>
        <v>0</v>
      </c>
      <c r="BH1048" s="162">
        <f>IF(N1048="sníž. přenesená",J1048,0)</f>
        <v>0</v>
      </c>
      <c r="BI1048" s="162">
        <f>IF(N1048="nulová",J1048,0)</f>
        <v>0</v>
      </c>
      <c r="BJ1048" s="18" t="s">
        <v>32</v>
      </c>
      <c r="BK1048" s="162">
        <f>ROUND(I1048*H1048,2)</f>
        <v>0</v>
      </c>
      <c r="BL1048" s="18" t="s">
        <v>137</v>
      </c>
      <c r="BM1048" s="161" t="s">
        <v>1375</v>
      </c>
    </row>
    <row r="1049" spans="2:51" s="13" customFormat="1" ht="12">
      <c r="B1049" s="163"/>
      <c r="D1049" s="164" t="s">
        <v>139</v>
      </c>
      <c r="E1049" s="165" t="s">
        <v>1</v>
      </c>
      <c r="F1049" s="166" t="s">
        <v>1320</v>
      </c>
      <c r="H1049" s="165" t="s">
        <v>1</v>
      </c>
      <c r="I1049" s="167"/>
      <c r="L1049" s="163"/>
      <c r="M1049" s="168"/>
      <c r="N1049" s="169"/>
      <c r="O1049" s="169"/>
      <c r="P1049" s="169"/>
      <c r="Q1049" s="169"/>
      <c r="R1049" s="169"/>
      <c r="S1049" s="169"/>
      <c r="T1049" s="170"/>
      <c r="AT1049" s="165" t="s">
        <v>139</v>
      </c>
      <c r="AU1049" s="165" t="s">
        <v>84</v>
      </c>
      <c r="AV1049" s="13" t="s">
        <v>32</v>
      </c>
      <c r="AW1049" s="13" t="s">
        <v>31</v>
      </c>
      <c r="AX1049" s="13" t="s">
        <v>76</v>
      </c>
      <c r="AY1049" s="165" t="s">
        <v>130</v>
      </c>
    </row>
    <row r="1050" spans="2:51" s="14" customFormat="1" ht="12">
      <c r="B1050" s="171"/>
      <c r="D1050" s="164" t="s">
        <v>139</v>
      </c>
      <c r="E1050" s="172" t="s">
        <v>1</v>
      </c>
      <c r="F1050" s="173" t="s">
        <v>1376</v>
      </c>
      <c r="H1050" s="174">
        <v>61.4</v>
      </c>
      <c r="I1050" s="175"/>
      <c r="L1050" s="171"/>
      <c r="M1050" s="176"/>
      <c r="N1050" s="177"/>
      <c r="O1050" s="177"/>
      <c r="P1050" s="177"/>
      <c r="Q1050" s="177"/>
      <c r="R1050" s="177"/>
      <c r="S1050" s="177"/>
      <c r="T1050" s="178"/>
      <c r="AT1050" s="172" t="s">
        <v>139</v>
      </c>
      <c r="AU1050" s="172" t="s">
        <v>84</v>
      </c>
      <c r="AV1050" s="14" t="s">
        <v>84</v>
      </c>
      <c r="AW1050" s="14" t="s">
        <v>31</v>
      </c>
      <c r="AX1050" s="14" t="s">
        <v>76</v>
      </c>
      <c r="AY1050" s="172" t="s">
        <v>130</v>
      </c>
    </row>
    <row r="1051" spans="2:51" s="14" customFormat="1" ht="12">
      <c r="B1051" s="171"/>
      <c r="D1051" s="164" t="s">
        <v>139</v>
      </c>
      <c r="E1051" s="172" t="s">
        <v>1</v>
      </c>
      <c r="F1051" s="173" t="s">
        <v>1377</v>
      </c>
      <c r="H1051" s="174">
        <v>1.8</v>
      </c>
      <c r="I1051" s="175"/>
      <c r="L1051" s="171"/>
      <c r="M1051" s="176"/>
      <c r="N1051" s="177"/>
      <c r="O1051" s="177"/>
      <c r="P1051" s="177"/>
      <c r="Q1051" s="177"/>
      <c r="R1051" s="177"/>
      <c r="S1051" s="177"/>
      <c r="T1051" s="178"/>
      <c r="AT1051" s="172" t="s">
        <v>139</v>
      </c>
      <c r="AU1051" s="172" t="s">
        <v>84</v>
      </c>
      <c r="AV1051" s="14" t="s">
        <v>84</v>
      </c>
      <c r="AW1051" s="14" t="s">
        <v>31</v>
      </c>
      <c r="AX1051" s="14" t="s">
        <v>76</v>
      </c>
      <c r="AY1051" s="172" t="s">
        <v>130</v>
      </c>
    </row>
    <row r="1052" spans="2:51" s="15" customFormat="1" ht="12">
      <c r="B1052" s="179"/>
      <c r="D1052" s="164" t="s">
        <v>139</v>
      </c>
      <c r="E1052" s="180" t="s">
        <v>1</v>
      </c>
      <c r="F1052" s="181" t="s">
        <v>144</v>
      </c>
      <c r="H1052" s="182">
        <v>63.2</v>
      </c>
      <c r="I1052" s="183"/>
      <c r="L1052" s="179"/>
      <c r="M1052" s="184"/>
      <c r="N1052" s="185"/>
      <c r="O1052" s="185"/>
      <c r="P1052" s="185"/>
      <c r="Q1052" s="185"/>
      <c r="R1052" s="185"/>
      <c r="S1052" s="185"/>
      <c r="T1052" s="186"/>
      <c r="AT1052" s="180" t="s">
        <v>139</v>
      </c>
      <c r="AU1052" s="180" t="s">
        <v>84</v>
      </c>
      <c r="AV1052" s="15" t="s">
        <v>137</v>
      </c>
      <c r="AW1052" s="15" t="s">
        <v>31</v>
      </c>
      <c r="AX1052" s="15" t="s">
        <v>32</v>
      </c>
      <c r="AY1052" s="180" t="s">
        <v>130</v>
      </c>
    </row>
    <row r="1053" spans="1:65" s="2" customFormat="1" ht="16.5" customHeight="1">
      <c r="A1053" s="33"/>
      <c r="B1053" s="149"/>
      <c r="C1053" s="195" t="s">
        <v>1378</v>
      </c>
      <c r="D1053" s="195" t="s">
        <v>268</v>
      </c>
      <c r="E1053" s="196" t="s">
        <v>1379</v>
      </c>
      <c r="F1053" s="197" t="s">
        <v>1380</v>
      </c>
      <c r="G1053" s="198" t="s">
        <v>211</v>
      </c>
      <c r="H1053" s="199">
        <v>64.148</v>
      </c>
      <c r="I1053" s="200"/>
      <c r="J1053" s="201">
        <f>ROUND(I1053*H1053,2)</f>
        <v>0</v>
      </c>
      <c r="K1053" s="197" t="s">
        <v>136</v>
      </c>
      <c r="L1053" s="202"/>
      <c r="M1053" s="203" t="s">
        <v>1</v>
      </c>
      <c r="N1053" s="204" t="s">
        <v>41</v>
      </c>
      <c r="O1053" s="59"/>
      <c r="P1053" s="159">
        <f>O1053*H1053</f>
        <v>0</v>
      </c>
      <c r="Q1053" s="159">
        <v>0.00106</v>
      </c>
      <c r="R1053" s="159">
        <f>Q1053*H1053</f>
        <v>0.06799688</v>
      </c>
      <c r="S1053" s="159">
        <v>0</v>
      </c>
      <c r="T1053" s="160">
        <f>S1053*H1053</f>
        <v>0</v>
      </c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  <c r="AE1053" s="33"/>
      <c r="AR1053" s="161" t="s">
        <v>184</v>
      </c>
      <c r="AT1053" s="161" t="s">
        <v>268</v>
      </c>
      <c r="AU1053" s="161" t="s">
        <v>84</v>
      </c>
      <c r="AY1053" s="18" t="s">
        <v>130</v>
      </c>
      <c r="BE1053" s="162">
        <f>IF(N1053="základní",J1053,0)</f>
        <v>0</v>
      </c>
      <c r="BF1053" s="162">
        <f>IF(N1053="snížená",J1053,0)</f>
        <v>0</v>
      </c>
      <c r="BG1053" s="162">
        <f>IF(N1053="zákl. přenesená",J1053,0)</f>
        <v>0</v>
      </c>
      <c r="BH1053" s="162">
        <f>IF(N1053="sníž. přenesená",J1053,0)</f>
        <v>0</v>
      </c>
      <c r="BI1053" s="162">
        <f>IF(N1053="nulová",J1053,0)</f>
        <v>0</v>
      </c>
      <c r="BJ1053" s="18" t="s">
        <v>32</v>
      </c>
      <c r="BK1053" s="162">
        <f>ROUND(I1053*H1053,2)</f>
        <v>0</v>
      </c>
      <c r="BL1053" s="18" t="s">
        <v>137</v>
      </c>
      <c r="BM1053" s="161" t="s">
        <v>1381</v>
      </c>
    </row>
    <row r="1054" spans="2:51" s="14" customFormat="1" ht="12">
      <c r="B1054" s="171"/>
      <c r="D1054" s="164" t="s">
        <v>139</v>
      </c>
      <c r="E1054" s="172" t="s">
        <v>1</v>
      </c>
      <c r="F1054" s="173" t="s">
        <v>1382</v>
      </c>
      <c r="H1054" s="174">
        <v>64.148</v>
      </c>
      <c r="I1054" s="175"/>
      <c r="L1054" s="171"/>
      <c r="M1054" s="176"/>
      <c r="N1054" s="177"/>
      <c r="O1054" s="177"/>
      <c r="P1054" s="177"/>
      <c r="Q1054" s="177"/>
      <c r="R1054" s="177"/>
      <c r="S1054" s="177"/>
      <c r="T1054" s="178"/>
      <c r="AT1054" s="172" t="s">
        <v>139</v>
      </c>
      <c r="AU1054" s="172" t="s">
        <v>84</v>
      </c>
      <c r="AV1054" s="14" t="s">
        <v>84</v>
      </c>
      <c r="AW1054" s="14" t="s">
        <v>31</v>
      </c>
      <c r="AX1054" s="14" t="s">
        <v>76</v>
      </c>
      <c r="AY1054" s="172" t="s">
        <v>130</v>
      </c>
    </row>
    <row r="1055" spans="2:51" s="15" customFormat="1" ht="12">
      <c r="B1055" s="179"/>
      <c r="D1055" s="164" t="s">
        <v>139</v>
      </c>
      <c r="E1055" s="180" t="s">
        <v>1</v>
      </c>
      <c r="F1055" s="181" t="s">
        <v>144</v>
      </c>
      <c r="H1055" s="182">
        <v>64.148</v>
      </c>
      <c r="I1055" s="183"/>
      <c r="L1055" s="179"/>
      <c r="M1055" s="184"/>
      <c r="N1055" s="185"/>
      <c r="O1055" s="185"/>
      <c r="P1055" s="185"/>
      <c r="Q1055" s="185"/>
      <c r="R1055" s="185"/>
      <c r="S1055" s="185"/>
      <c r="T1055" s="186"/>
      <c r="AT1055" s="180" t="s">
        <v>139</v>
      </c>
      <c r="AU1055" s="180" t="s">
        <v>84</v>
      </c>
      <c r="AV1055" s="15" t="s">
        <v>137</v>
      </c>
      <c r="AW1055" s="15" t="s">
        <v>31</v>
      </c>
      <c r="AX1055" s="15" t="s">
        <v>32</v>
      </c>
      <c r="AY1055" s="180" t="s">
        <v>130</v>
      </c>
    </row>
    <row r="1056" spans="1:65" s="2" customFormat="1" ht="16.5" customHeight="1">
      <c r="A1056" s="33"/>
      <c r="B1056" s="149"/>
      <c r="C1056" s="195" t="s">
        <v>1383</v>
      </c>
      <c r="D1056" s="195" t="s">
        <v>268</v>
      </c>
      <c r="E1056" s="196" t="s">
        <v>1384</v>
      </c>
      <c r="F1056" s="197" t="s">
        <v>1385</v>
      </c>
      <c r="G1056" s="198" t="s">
        <v>271</v>
      </c>
      <c r="H1056" s="199">
        <v>1.015</v>
      </c>
      <c r="I1056" s="200"/>
      <c r="J1056" s="201">
        <f>ROUND(I1056*H1056,2)</f>
        <v>0</v>
      </c>
      <c r="K1056" s="197" t="s">
        <v>1</v>
      </c>
      <c r="L1056" s="202"/>
      <c r="M1056" s="203" t="s">
        <v>1</v>
      </c>
      <c r="N1056" s="204" t="s">
        <v>41</v>
      </c>
      <c r="O1056" s="59"/>
      <c r="P1056" s="159">
        <f>O1056*H1056</f>
        <v>0</v>
      </c>
      <c r="Q1056" s="159">
        <v>0.00015</v>
      </c>
      <c r="R1056" s="159">
        <f>Q1056*H1056</f>
        <v>0.00015224999999999996</v>
      </c>
      <c r="S1056" s="159">
        <v>0</v>
      </c>
      <c r="T1056" s="160">
        <f>S1056*H1056</f>
        <v>0</v>
      </c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33"/>
      <c r="AE1056" s="33"/>
      <c r="AR1056" s="161" t="s">
        <v>184</v>
      </c>
      <c r="AT1056" s="161" t="s">
        <v>268</v>
      </c>
      <c r="AU1056" s="161" t="s">
        <v>84</v>
      </c>
      <c r="AY1056" s="18" t="s">
        <v>130</v>
      </c>
      <c r="BE1056" s="162">
        <f>IF(N1056="základní",J1056,0)</f>
        <v>0</v>
      </c>
      <c r="BF1056" s="162">
        <f>IF(N1056="snížená",J1056,0)</f>
        <v>0</v>
      </c>
      <c r="BG1056" s="162">
        <f>IF(N1056="zákl. přenesená",J1056,0)</f>
        <v>0</v>
      </c>
      <c r="BH1056" s="162">
        <f>IF(N1056="sníž. přenesená",J1056,0)</f>
        <v>0</v>
      </c>
      <c r="BI1056" s="162">
        <f>IF(N1056="nulová",J1056,0)</f>
        <v>0</v>
      </c>
      <c r="BJ1056" s="18" t="s">
        <v>32</v>
      </c>
      <c r="BK1056" s="162">
        <f>ROUND(I1056*H1056,2)</f>
        <v>0</v>
      </c>
      <c r="BL1056" s="18" t="s">
        <v>137</v>
      </c>
      <c r="BM1056" s="161" t="s">
        <v>1386</v>
      </c>
    </row>
    <row r="1057" spans="2:51" s="14" customFormat="1" ht="12">
      <c r="B1057" s="171"/>
      <c r="D1057" s="164" t="s">
        <v>139</v>
      </c>
      <c r="E1057" s="172" t="s">
        <v>1</v>
      </c>
      <c r="F1057" s="173" t="s">
        <v>1363</v>
      </c>
      <c r="H1057" s="174">
        <v>1.015</v>
      </c>
      <c r="I1057" s="175"/>
      <c r="L1057" s="171"/>
      <c r="M1057" s="176"/>
      <c r="N1057" s="177"/>
      <c r="O1057" s="177"/>
      <c r="P1057" s="177"/>
      <c r="Q1057" s="177"/>
      <c r="R1057" s="177"/>
      <c r="S1057" s="177"/>
      <c r="T1057" s="178"/>
      <c r="AT1057" s="172" t="s">
        <v>139</v>
      </c>
      <c r="AU1057" s="172" t="s">
        <v>84</v>
      </c>
      <c r="AV1057" s="14" t="s">
        <v>84</v>
      </c>
      <c r="AW1057" s="14" t="s">
        <v>31</v>
      </c>
      <c r="AX1057" s="14" t="s">
        <v>76</v>
      </c>
      <c r="AY1057" s="172" t="s">
        <v>130</v>
      </c>
    </row>
    <row r="1058" spans="2:51" s="15" customFormat="1" ht="12">
      <c r="B1058" s="179"/>
      <c r="D1058" s="164" t="s">
        <v>139</v>
      </c>
      <c r="E1058" s="180" t="s">
        <v>1</v>
      </c>
      <c r="F1058" s="181" t="s">
        <v>144</v>
      </c>
      <c r="H1058" s="182">
        <v>1.015</v>
      </c>
      <c r="I1058" s="183"/>
      <c r="L1058" s="179"/>
      <c r="M1058" s="184"/>
      <c r="N1058" s="185"/>
      <c r="O1058" s="185"/>
      <c r="P1058" s="185"/>
      <c r="Q1058" s="185"/>
      <c r="R1058" s="185"/>
      <c r="S1058" s="185"/>
      <c r="T1058" s="186"/>
      <c r="AT1058" s="180" t="s">
        <v>139</v>
      </c>
      <c r="AU1058" s="180" t="s">
        <v>84</v>
      </c>
      <c r="AV1058" s="15" t="s">
        <v>137</v>
      </c>
      <c r="AW1058" s="15" t="s">
        <v>31</v>
      </c>
      <c r="AX1058" s="15" t="s">
        <v>32</v>
      </c>
      <c r="AY1058" s="180" t="s">
        <v>130</v>
      </c>
    </row>
    <row r="1059" spans="1:65" s="2" customFormat="1" ht="16.5" customHeight="1">
      <c r="A1059" s="33"/>
      <c r="B1059" s="149"/>
      <c r="C1059" s="195" t="s">
        <v>1387</v>
      </c>
      <c r="D1059" s="195" t="s">
        <v>268</v>
      </c>
      <c r="E1059" s="196" t="s">
        <v>1388</v>
      </c>
      <c r="F1059" s="197" t="s">
        <v>1389</v>
      </c>
      <c r="G1059" s="198" t="s">
        <v>271</v>
      </c>
      <c r="H1059" s="199">
        <v>2.03</v>
      </c>
      <c r="I1059" s="200"/>
      <c r="J1059" s="201">
        <f>ROUND(I1059*H1059,2)</f>
        <v>0</v>
      </c>
      <c r="K1059" s="197" t="s">
        <v>1</v>
      </c>
      <c r="L1059" s="202"/>
      <c r="M1059" s="203" t="s">
        <v>1</v>
      </c>
      <c r="N1059" s="204" t="s">
        <v>41</v>
      </c>
      <c r="O1059" s="59"/>
      <c r="P1059" s="159">
        <f>O1059*H1059</f>
        <v>0</v>
      </c>
      <c r="Q1059" s="159">
        <v>0.00015</v>
      </c>
      <c r="R1059" s="159">
        <f>Q1059*H1059</f>
        <v>0.0003044999999999999</v>
      </c>
      <c r="S1059" s="159">
        <v>0</v>
      </c>
      <c r="T1059" s="160">
        <f>S1059*H1059</f>
        <v>0</v>
      </c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  <c r="AE1059" s="33"/>
      <c r="AR1059" s="161" t="s">
        <v>184</v>
      </c>
      <c r="AT1059" s="161" t="s">
        <v>268</v>
      </c>
      <c r="AU1059" s="161" t="s">
        <v>84</v>
      </c>
      <c r="AY1059" s="18" t="s">
        <v>130</v>
      </c>
      <c r="BE1059" s="162">
        <f>IF(N1059="základní",J1059,0)</f>
        <v>0</v>
      </c>
      <c r="BF1059" s="162">
        <f>IF(N1059="snížená",J1059,0)</f>
        <v>0</v>
      </c>
      <c r="BG1059" s="162">
        <f>IF(N1059="zákl. přenesená",J1059,0)</f>
        <v>0</v>
      </c>
      <c r="BH1059" s="162">
        <f>IF(N1059="sníž. přenesená",J1059,0)</f>
        <v>0</v>
      </c>
      <c r="BI1059" s="162">
        <f>IF(N1059="nulová",J1059,0)</f>
        <v>0</v>
      </c>
      <c r="BJ1059" s="18" t="s">
        <v>32</v>
      </c>
      <c r="BK1059" s="162">
        <f>ROUND(I1059*H1059,2)</f>
        <v>0</v>
      </c>
      <c r="BL1059" s="18" t="s">
        <v>137</v>
      </c>
      <c r="BM1059" s="161" t="s">
        <v>1390</v>
      </c>
    </row>
    <row r="1060" spans="2:51" s="14" customFormat="1" ht="12">
      <c r="B1060" s="171"/>
      <c r="D1060" s="164" t="s">
        <v>139</v>
      </c>
      <c r="E1060" s="172" t="s">
        <v>1</v>
      </c>
      <c r="F1060" s="173" t="s">
        <v>1391</v>
      </c>
      <c r="H1060" s="174">
        <v>2.03</v>
      </c>
      <c r="I1060" s="175"/>
      <c r="L1060" s="171"/>
      <c r="M1060" s="176"/>
      <c r="N1060" s="177"/>
      <c r="O1060" s="177"/>
      <c r="P1060" s="177"/>
      <c r="Q1060" s="177"/>
      <c r="R1060" s="177"/>
      <c r="S1060" s="177"/>
      <c r="T1060" s="178"/>
      <c r="AT1060" s="172" t="s">
        <v>139</v>
      </c>
      <c r="AU1060" s="172" t="s">
        <v>84</v>
      </c>
      <c r="AV1060" s="14" t="s">
        <v>84</v>
      </c>
      <c r="AW1060" s="14" t="s">
        <v>31</v>
      </c>
      <c r="AX1060" s="14" t="s">
        <v>76</v>
      </c>
      <c r="AY1060" s="172" t="s">
        <v>130</v>
      </c>
    </row>
    <row r="1061" spans="2:51" s="15" customFormat="1" ht="12">
      <c r="B1061" s="179"/>
      <c r="D1061" s="164" t="s">
        <v>139</v>
      </c>
      <c r="E1061" s="180" t="s">
        <v>1</v>
      </c>
      <c r="F1061" s="181" t="s">
        <v>144</v>
      </c>
      <c r="H1061" s="182">
        <v>2.03</v>
      </c>
      <c r="I1061" s="183"/>
      <c r="L1061" s="179"/>
      <c r="M1061" s="184"/>
      <c r="N1061" s="185"/>
      <c r="O1061" s="185"/>
      <c r="P1061" s="185"/>
      <c r="Q1061" s="185"/>
      <c r="R1061" s="185"/>
      <c r="S1061" s="185"/>
      <c r="T1061" s="186"/>
      <c r="AT1061" s="180" t="s">
        <v>139</v>
      </c>
      <c r="AU1061" s="180" t="s">
        <v>84</v>
      </c>
      <c r="AV1061" s="15" t="s">
        <v>137</v>
      </c>
      <c r="AW1061" s="15" t="s">
        <v>31</v>
      </c>
      <c r="AX1061" s="15" t="s">
        <v>32</v>
      </c>
      <c r="AY1061" s="180" t="s">
        <v>130</v>
      </c>
    </row>
    <row r="1062" spans="1:65" s="2" customFormat="1" ht="16.5" customHeight="1">
      <c r="A1062" s="33"/>
      <c r="B1062" s="149"/>
      <c r="C1062" s="195" t="s">
        <v>1392</v>
      </c>
      <c r="D1062" s="195" t="s">
        <v>268</v>
      </c>
      <c r="E1062" s="196" t="s">
        <v>1393</v>
      </c>
      <c r="F1062" s="197" t="s">
        <v>1394</v>
      </c>
      <c r="G1062" s="198" t="s">
        <v>271</v>
      </c>
      <c r="H1062" s="199">
        <v>1.015</v>
      </c>
      <c r="I1062" s="200"/>
      <c r="J1062" s="201">
        <f>ROUND(I1062*H1062,2)</f>
        <v>0</v>
      </c>
      <c r="K1062" s="197" t="s">
        <v>1</v>
      </c>
      <c r="L1062" s="202"/>
      <c r="M1062" s="203" t="s">
        <v>1</v>
      </c>
      <c r="N1062" s="204" t="s">
        <v>41</v>
      </c>
      <c r="O1062" s="59"/>
      <c r="P1062" s="159">
        <f>O1062*H1062</f>
        <v>0</v>
      </c>
      <c r="Q1062" s="159">
        <v>0.00015</v>
      </c>
      <c r="R1062" s="159">
        <f>Q1062*H1062</f>
        <v>0.00015224999999999996</v>
      </c>
      <c r="S1062" s="159">
        <v>0</v>
      </c>
      <c r="T1062" s="160">
        <f>S1062*H1062</f>
        <v>0</v>
      </c>
      <c r="U1062" s="33"/>
      <c r="V1062" s="33"/>
      <c r="W1062" s="33"/>
      <c r="X1062" s="33"/>
      <c r="Y1062" s="33"/>
      <c r="Z1062" s="33"/>
      <c r="AA1062" s="33"/>
      <c r="AB1062" s="33"/>
      <c r="AC1062" s="33"/>
      <c r="AD1062" s="33"/>
      <c r="AE1062" s="33"/>
      <c r="AR1062" s="161" t="s">
        <v>184</v>
      </c>
      <c r="AT1062" s="161" t="s">
        <v>268</v>
      </c>
      <c r="AU1062" s="161" t="s">
        <v>84</v>
      </c>
      <c r="AY1062" s="18" t="s">
        <v>130</v>
      </c>
      <c r="BE1062" s="162">
        <f>IF(N1062="základní",J1062,0)</f>
        <v>0</v>
      </c>
      <c r="BF1062" s="162">
        <f>IF(N1062="snížená",J1062,0)</f>
        <v>0</v>
      </c>
      <c r="BG1062" s="162">
        <f>IF(N1062="zákl. přenesená",J1062,0)</f>
        <v>0</v>
      </c>
      <c r="BH1062" s="162">
        <f>IF(N1062="sníž. přenesená",J1062,0)</f>
        <v>0</v>
      </c>
      <c r="BI1062" s="162">
        <f>IF(N1062="nulová",J1062,0)</f>
        <v>0</v>
      </c>
      <c r="BJ1062" s="18" t="s">
        <v>32</v>
      </c>
      <c r="BK1062" s="162">
        <f>ROUND(I1062*H1062,2)</f>
        <v>0</v>
      </c>
      <c r="BL1062" s="18" t="s">
        <v>137</v>
      </c>
      <c r="BM1062" s="161" t="s">
        <v>1395</v>
      </c>
    </row>
    <row r="1063" spans="2:51" s="14" customFormat="1" ht="12">
      <c r="B1063" s="171"/>
      <c r="D1063" s="164" t="s">
        <v>139</v>
      </c>
      <c r="E1063" s="172" t="s">
        <v>1</v>
      </c>
      <c r="F1063" s="173" t="s">
        <v>1363</v>
      </c>
      <c r="H1063" s="174">
        <v>1.015</v>
      </c>
      <c r="I1063" s="175"/>
      <c r="L1063" s="171"/>
      <c r="M1063" s="176"/>
      <c r="N1063" s="177"/>
      <c r="O1063" s="177"/>
      <c r="P1063" s="177"/>
      <c r="Q1063" s="177"/>
      <c r="R1063" s="177"/>
      <c r="S1063" s="177"/>
      <c r="T1063" s="178"/>
      <c r="AT1063" s="172" t="s">
        <v>139</v>
      </c>
      <c r="AU1063" s="172" t="s">
        <v>84</v>
      </c>
      <c r="AV1063" s="14" t="s">
        <v>84</v>
      </c>
      <c r="AW1063" s="14" t="s">
        <v>31</v>
      </c>
      <c r="AX1063" s="14" t="s">
        <v>76</v>
      </c>
      <c r="AY1063" s="172" t="s">
        <v>130</v>
      </c>
    </row>
    <row r="1064" spans="2:51" s="15" customFormat="1" ht="12">
      <c r="B1064" s="179"/>
      <c r="D1064" s="164" t="s">
        <v>139</v>
      </c>
      <c r="E1064" s="180" t="s">
        <v>1</v>
      </c>
      <c r="F1064" s="181" t="s">
        <v>144</v>
      </c>
      <c r="H1064" s="182">
        <v>1.015</v>
      </c>
      <c r="I1064" s="183"/>
      <c r="L1064" s="179"/>
      <c r="M1064" s="184"/>
      <c r="N1064" s="185"/>
      <c r="O1064" s="185"/>
      <c r="P1064" s="185"/>
      <c r="Q1064" s="185"/>
      <c r="R1064" s="185"/>
      <c r="S1064" s="185"/>
      <c r="T1064" s="186"/>
      <c r="AT1064" s="180" t="s">
        <v>139</v>
      </c>
      <c r="AU1064" s="180" t="s">
        <v>84</v>
      </c>
      <c r="AV1064" s="15" t="s">
        <v>137</v>
      </c>
      <c r="AW1064" s="15" t="s">
        <v>31</v>
      </c>
      <c r="AX1064" s="15" t="s">
        <v>32</v>
      </c>
      <c r="AY1064" s="180" t="s">
        <v>130</v>
      </c>
    </row>
    <row r="1065" spans="1:65" s="2" customFormat="1" ht="16.5" customHeight="1">
      <c r="A1065" s="33"/>
      <c r="B1065" s="149"/>
      <c r="C1065" s="195" t="s">
        <v>1396</v>
      </c>
      <c r="D1065" s="195" t="s">
        <v>268</v>
      </c>
      <c r="E1065" s="196" t="s">
        <v>1397</v>
      </c>
      <c r="F1065" s="197" t="s">
        <v>1398</v>
      </c>
      <c r="G1065" s="198" t="s">
        <v>271</v>
      </c>
      <c r="H1065" s="199">
        <v>1.015</v>
      </c>
      <c r="I1065" s="200"/>
      <c r="J1065" s="201">
        <f>ROUND(I1065*H1065,2)</f>
        <v>0</v>
      </c>
      <c r="K1065" s="197" t="s">
        <v>1</v>
      </c>
      <c r="L1065" s="202"/>
      <c r="M1065" s="203" t="s">
        <v>1</v>
      </c>
      <c r="N1065" s="204" t="s">
        <v>41</v>
      </c>
      <c r="O1065" s="59"/>
      <c r="P1065" s="159">
        <f>O1065*H1065</f>
        <v>0</v>
      </c>
      <c r="Q1065" s="159">
        <v>0.00015</v>
      </c>
      <c r="R1065" s="159">
        <f>Q1065*H1065</f>
        <v>0.00015224999999999996</v>
      </c>
      <c r="S1065" s="159">
        <v>0</v>
      </c>
      <c r="T1065" s="160">
        <f>S1065*H1065</f>
        <v>0</v>
      </c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  <c r="AE1065" s="33"/>
      <c r="AR1065" s="161" t="s">
        <v>184</v>
      </c>
      <c r="AT1065" s="161" t="s">
        <v>268</v>
      </c>
      <c r="AU1065" s="161" t="s">
        <v>84</v>
      </c>
      <c r="AY1065" s="18" t="s">
        <v>130</v>
      </c>
      <c r="BE1065" s="162">
        <f>IF(N1065="základní",J1065,0)</f>
        <v>0</v>
      </c>
      <c r="BF1065" s="162">
        <f>IF(N1065="snížená",J1065,0)</f>
        <v>0</v>
      </c>
      <c r="BG1065" s="162">
        <f>IF(N1065="zákl. přenesená",J1065,0)</f>
        <v>0</v>
      </c>
      <c r="BH1065" s="162">
        <f>IF(N1065="sníž. přenesená",J1065,0)</f>
        <v>0</v>
      </c>
      <c r="BI1065" s="162">
        <f>IF(N1065="nulová",J1065,0)</f>
        <v>0</v>
      </c>
      <c r="BJ1065" s="18" t="s">
        <v>32</v>
      </c>
      <c r="BK1065" s="162">
        <f>ROUND(I1065*H1065,2)</f>
        <v>0</v>
      </c>
      <c r="BL1065" s="18" t="s">
        <v>137</v>
      </c>
      <c r="BM1065" s="161" t="s">
        <v>1399</v>
      </c>
    </row>
    <row r="1066" spans="2:51" s="14" customFormat="1" ht="12">
      <c r="B1066" s="171"/>
      <c r="D1066" s="164" t="s">
        <v>139</v>
      </c>
      <c r="E1066" s="172" t="s">
        <v>1</v>
      </c>
      <c r="F1066" s="173" t="s">
        <v>1363</v>
      </c>
      <c r="H1066" s="174">
        <v>1.015</v>
      </c>
      <c r="I1066" s="175"/>
      <c r="L1066" s="171"/>
      <c r="M1066" s="176"/>
      <c r="N1066" s="177"/>
      <c r="O1066" s="177"/>
      <c r="P1066" s="177"/>
      <c r="Q1066" s="177"/>
      <c r="R1066" s="177"/>
      <c r="S1066" s="177"/>
      <c r="T1066" s="178"/>
      <c r="AT1066" s="172" t="s">
        <v>139</v>
      </c>
      <c r="AU1066" s="172" t="s">
        <v>84</v>
      </c>
      <c r="AV1066" s="14" t="s">
        <v>84</v>
      </c>
      <c r="AW1066" s="14" t="s">
        <v>31</v>
      </c>
      <c r="AX1066" s="14" t="s">
        <v>76</v>
      </c>
      <c r="AY1066" s="172" t="s">
        <v>130</v>
      </c>
    </row>
    <row r="1067" spans="2:51" s="15" customFormat="1" ht="12">
      <c r="B1067" s="179"/>
      <c r="D1067" s="164" t="s">
        <v>139</v>
      </c>
      <c r="E1067" s="180" t="s">
        <v>1</v>
      </c>
      <c r="F1067" s="181" t="s">
        <v>144</v>
      </c>
      <c r="H1067" s="182">
        <v>1.015</v>
      </c>
      <c r="I1067" s="183"/>
      <c r="L1067" s="179"/>
      <c r="M1067" s="184"/>
      <c r="N1067" s="185"/>
      <c r="O1067" s="185"/>
      <c r="P1067" s="185"/>
      <c r="Q1067" s="185"/>
      <c r="R1067" s="185"/>
      <c r="S1067" s="185"/>
      <c r="T1067" s="186"/>
      <c r="AT1067" s="180" t="s">
        <v>139</v>
      </c>
      <c r="AU1067" s="180" t="s">
        <v>84</v>
      </c>
      <c r="AV1067" s="15" t="s">
        <v>137</v>
      </c>
      <c r="AW1067" s="15" t="s">
        <v>31</v>
      </c>
      <c r="AX1067" s="15" t="s">
        <v>32</v>
      </c>
      <c r="AY1067" s="180" t="s">
        <v>130</v>
      </c>
    </row>
    <row r="1068" spans="1:65" s="2" customFormat="1" ht="16.5" customHeight="1">
      <c r="A1068" s="33"/>
      <c r="B1068" s="149"/>
      <c r="C1068" s="195" t="s">
        <v>1400</v>
      </c>
      <c r="D1068" s="195" t="s">
        <v>268</v>
      </c>
      <c r="E1068" s="196" t="s">
        <v>1401</v>
      </c>
      <c r="F1068" s="197" t="s">
        <v>1402</v>
      </c>
      <c r="G1068" s="198" t="s">
        <v>271</v>
      </c>
      <c r="H1068" s="199">
        <v>2</v>
      </c>
      <c r="I1068" s="200"/>
      <c r="J1068" s="201">
        <f>ROUND(I1068*H1068,2)</f>
        <v>0</v>
      </c>
      <c r="K1068" s="197" t="s">
        <v>1</v>
      </c>
      <c r="L1068" s="202"/>
      <c r="M1068" s="203" t="s">
        <v>1</v>
      </c>
      <c r="N1068" s="204" t="s">
        <v>41</v>
      </c>
      <c r="O1068" s="59"/>
      <c r="P1068" s="159">
        <f>O1068*H1068</f>
        <v>0</v>
      </c>
      <c r="Q1068" s="159">
        <v>0.00015</v>
      </c>
      <c r="R1068" s="159">
        <f>Q1068*H1068</f>
        <v>0.0003</v>
      </c>
      <c r="S1068" s="159">
        <v>0</v>
      </c>
      <c r="T1068" s="160">
        <f>S1068*H1068</f>
        <v>0</v>
      </c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R1068" s="161" t="s">
        <v>184</v>
      </c>
      <c r="AT1068" s="161" t="s">
        <v>268</v>
      </c>
      <c r="AU1068" s="161" t="s">
        <v>84</v>
      </c>
      <c r="AY1068" s="18" t="s">
        <v>130</v>
      </c>
      <c r="BE1068" s="162">
        <f>IF(N1068="základní",J1068,0)</f>
        <v>0</v>
      </c>
      <c r="BF1068" s="162">
        <f>IF(N1068="snížená",J1068,0)</f>
        <v>0</v>
      </c>
      <c r="BG1068" s="162">
        <f>IF(N1068="zákl. přenesená",J1068,0)</f>
        <v>0</v>
      </c>
      <c r="BH1068" s="162">
        <f>IF(N1068="sníž. přenesená",J1068,0)</f>
        <v>0</v>
      </c>
      <c r="BI1068" s="162">
        <f>IF(N1068="nulová",J1068,0)</f>
        <v>0</v>
      </c>
      <c r="BJ1068" s="18" t="s">
        <v>32</v>
      </c>
      <c r="BK1068" s="162">
        <f>ROUND(I1068*H1068,2)</f>
        <v>0</v>
      </c>
      <c r="BL1068" s="18" t="s">
        <v>137</v>
      </c>
      <c r="BM1068" s="161" t="s">
        <v>1403</v>
      </c>
    </row>
    <row r="1069" spans="2:51" s="14" customFormat="1" ht="12">
      <c r="B1069" s="171"/>
      <c r="D1069" s="164" t="s">
        <v>139</v>
      </c>
      <c r="E1069" s="172" t="s">
        <v>1</v>
      </c>
      <c r="F1069" s="173" t="s">
        <v>1048</v>
      </c>
      <c r="H1069" s="174">
        <v>2</v>
      </c>
      <c r="I1069" s="175"/>
      <c r="L1069" s="171"/>
      <c r="M1069" s="176"/>
      <c r="N1069" s="177"/>
      <c r="O1069" s="177"/>
      <c r="P1069" s="177"/>
      <c r="Q1069" s="177"/>
      <c r="R1069" s="177"/>
      <c r="S1069" s="177"/>
      <c r="T1069" s="178"/>
      <c r="AT1069" s="172" t="s">
        <v>139</v>
      </c>
      <c r="AU1069" s="172" t="s">
        <v>84</v>
      </c>
      <c r="AV1069" s="14" t="s">
        <v>84</v>
      </c>
      <c r="AW1069" s="14" t="s">
        <v>31</v>
      </c>
      <c r="AX1069" s="14" t="s">
        <v>32</v>
      </c>
      <c r="AY1069" s="172" t="s">
        <v>130</v>
      </c>
    </row>
    <row r="1070" spans="1:65" s="2" customFormat="1" ht="16.5" customHeight="1">
      <c r="A1070" s="33"/>
      <c r="B1070" s="149"/>
      <c r="C1070" s="195" t="s">
        <v>1404</v>
      </c>
      <c r="D1070" s="195" t="s">
        <v>268</v>
      </c>
      <c r="E1070" s="196" t="s">
        <v>1405</v>
      </c>
      <c r="F1070" s="197" t="s">
        <v>1406</v>
      </c>
      <c r="G1070" s="198" t="s">
        <v>271</v>
      </c>
      <c r="H1070" s="199">
        <v>2.03</v>
      </c>
      <c r="I1070" s="200"/>
      <c r="J1070" s="201">
        <f>ROUND(I1070*H1070,2)</f>
        <v>0</v>
      </c>
      <c r="K1070" s="197" t="s">
        <v>1</v>
      </c>
      <c r="L1070" s="202"/>
      <c r="M1070" s="203" t="s">
        <v>1</v>
      </c>
      <c r="N1070" s="204" t="s">
        <v>41</v>
      </c>
      <c r="O1070" s="59"/>
      <c r="P1070" s="159">
        <f>O1070*H1070</f>
        <v>0</v>
      </c>
      <c r="Q1070" s="159">
        <v>0.00015</v>
      </c>
      <c r="R1070" s="159">
        <f>Q1070*H1070</f>
        <v>0.0003044999999999999</v>
      </c>
      <c r="S1070" s="159">
        <v>0</v>
      </c>
      <c r="T1070" s="160">
        <f>S1070*H1070</f>
        <v>0</v>
      </c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33"/>
      <c r="AE1070" s="33"/>
      <c r="AR1070" s="161" t="s">
        <v>184</v>
      </c>
      <c r="AT1070" s="161" t="s">
        <v>268</v>
      </c>
      <c r="AU1070" s="161" t="s">
        <v>84</v>
      </c>
      <c r="AY1070" s="18" t="s">
        <v>130</v>
      </c>
      <c r="BE1070" s="162">
        <f>IF(N1070="základní",J1070,0)</f>
        <v>0</v>
      </c>
      <c r="BF1070" s="162">
        <f>IF(N1070="snížená",J1070,0)</f>
        <v>0</v>
      </c>
      <c r="BG1070" s="162">
        <f>IF(N1070="zákl. přenesená",J1070,0)</f>
        <v>0</v>
      </c>
      <c r="BH1070" s="162">
        <f>IF(N1070="sníž. přenesená",J1070,0)</f>
        <v>0</v>
      </c>
      <c r="BI1070" s="162">
        <f>IF(N1070="nulová",J1070,0)</f>
        <v>0</v>
      </c>
      <c r="BJ1070" s="18" t="s">
        <v>32</v>
      </c>
      <c r="BK1070" s="162">
        <f>ROUND(I1070*H1070,2)</f>
        <v>0</v>
      </c>
      <c r="BL1070" s="18" t="s">
        <v>137</v>
      </c>
      <c r="BM1070" s="161" t="s">
        <v>1407</v>
      </c>
    </row>
    <row r="1071" spans="2:51" s="14" customFormat="1" ht="12">
      <c r="B1071" s="171"/>
      <c r="D1071" s="164" t="s">
        <v>139</v>
      </c>
      <c r="E1071" s="172" t="s">
        <v>1</v>
      </c>
      <c r="F1071" s="173" t="s">
        <v>1391</v>
      </c>
      <c r="H1071" s="174">
        <v>2.03</v>
      </c>
      <c r="I1071" s="175"/>
      <c r="L1071" s="171"/>
      <c r="M1071" s="176"/>
      <c r="N1071" s="177"/>
      <c r="O1071" s="177"/>
      <c r="P1071" s="177"/>
      <c r="Q1071" s="177"/>
      <c r="R1071" s="177"/>
      <c r="S1071" s="177"/>
      <c r="T1071" s="178"/>
      <c r="AT1071" s="172" t="s">
        <v>139</v>
      </c>
      <c r="AU1071" s="172" t="s">
        <v>84</v>
      </c>
      <c r="AV1071" s="14" t="s">
        <v>84</v>
      </c>
      <c r="AW1071" s="14" t="s">
        <v>31</v>
      </c>
      <c r="AX1071" s="14" t="s">
        <v>76</v>
      </c>
      <c r="AY1071" s="172" t="s">
        <v>130</v>
      </c>
    </row>
    <row r="1072" spans="2:51" s="15" customFormat="1" ht="12">
      <c r="B1072" s="179"/>
      <c r="D1072" s="164" t="s">
        <v>139</v>
      </c>
      <c r="E1072" s="180" t="s">
        <v>1</v>
      </c>
      <c r="F1072" s="181" t="s">
        <v>144</v>
      </c>
      <c r="H1072" s="182">
        <v>2.03</v>
      </c>
      <c r="I1072" s="183"/>
      <c r="L1072" s="179"/>
      <c r="M1072" s="184"/>
      <c r="N1072" s="185"/>
      <c r="O1072" s="185"/>
      <c r="P1072" s="185"/>
      <c r="Q1072" s="185"/>
      <c r="R1072" s="185"/>
      <c r="S1072" s="185"/>
      <c r="T1072" s="186"/>
      <c r="AT1072" s="180" t="s">
        <v>139</v>
      </c>
      <c r="AU1072" s="180" t="s">
        <v>84</v>
      </c>
      <c r="AV1072" s="15" t="s">
        <v>137</v>
      </c>
      <c r="AW1072" s="15" t="s">
        <v>31</v>
      </c>
      <c r="AX1072" s="15" t="s">
        <v>32</v>
      </c>
      <c r="AY1072" s="180" t="s">
        <v>130</v>
      </c>
    </row>
    <row r="1073" spans="1:65" s="2" customFormat="1" ht="16.5" customHeight="1">
      <c r="A1073" s="33"/>
      <c r="B1073" s="149"/>
      <c r="C1073" s="195" t="s">
        <v>1408</v>
      </c>
      <c r="D1073" s="195" t="s">
        <v>268</v>
      </c>
      <c r="E1073" s="196" t="s">
        <v>1409</v>
      </c>
      <c r="F1073" s="197" t="s">
        <v>1410</v>
      </c>
      <c r="G1073" s="198" t="s">
        <v>271</v>
      </c>
      <c r="H1073" s="199">
        <v>1.015</v>
      </c>
      <c r="I1073" s="200"/>
      <c r="J1073" s="201">
        <f>ROUND(I1073*H1073,2)</f>
        <v>0</v>
      </c>
      <c r="K1073" s="197" t="s">
        <v>1</v>
      </c>
      <c r="L1073" s="202"/>
      <c r="M1073" s="203" t="s">
        <v>1</v>
      </c>
      <c r="N1073" s="204" t="s">
        <v>41</v>
      </c>
      <c r="O1073" s="59"/>
      <c r="P1073" s="159">
        <f>O1073*H1073</f>
        <v>0</v>
      </c>
      <c r="Q1073" s="159">
        <v>0.00015</v>
      </c>
      <c r="R1073" s="159">
        <f>Q1073*H1073</f>
        <v>0.00015224999999999996</v>
      </c>
      <c r="S1073" s="159">
        <v>0</v>
      </c>
      <c r="T1073" s="160">
        <f>S1073*H1073</f>
        <v>0</v>
      </c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R1073" s="161" t="s">
        <v>184</v>
      </c>
      <c r="AT1073" s="161" t="s">
        <v>268</v>
      </c>
      <c r="AU1073" s="161" t="s">
        <v>84</v>
      </c>
      <c r="AY1073" s="18" t="s">
        <v>130</v>
      </c>
      <c r="BE1073" s="162">
        <f>IF(N1073="základní",J1073,0)</f>
        <v>0</v>
      </c>
      <c r="BF1073" s="162">
        <f>IF(N1073="snížená",J1073,0)</f>
        <v>0</v>
      </c>
      <c r="BG1073" s="162">
        <f>IF(N1073="zákl. přenesená",J1073,0)</f>
        <v>0</v>
      </c>
      <c r="BH1073" s="162">
        <f>IF(N1073="sníž. přenesená",J1073,0)</f>
        <v>0</v>
      </c>
      <c r="BI1073" s="162">
        <f>IF(N1073="nulová",J1073,0)</f>
        <v>0</v>
      </c>
      <c r="BJ1073" s="18" t="s">
        <v>32</v>
      </c>
      <c r="BK1073" s="162">
        <f>ROUND(I1073*H1073,2)</f>
        <v>0</v>
      </c>
      <c r="BL1073" s="18" t="s">
        <v>137</v>
      </c>
      <c r="BM1073" s="161" t="s">
        <v>1411</v>
      </c>
    </row>
    <row r="1074" spans="2:51" s="14" customFormat="1" ht="12">
      <c r="B1074" s="171"/>
      <c r="D1074" s="164" t="s">
        <v>139</v>
      </c>
      <c r="E1074" s="172" t="s">
        <v>1</v>
      </c>
      <c r="F1074" s="173" t="s">
        <v>1363</v>
      </c>
      <c r="H1074" s="174">
        <v>1.015</v>
      </c>
      <c r="I1074" s="175"/>
      <c r="L1074" s="171"/>
      <c r="M1074" s="176"/>
      <c r="N1074" s="177"/>
      <c r="O1074" s="177"/>
      <c r="P1074" s="177"/>
      <c r="Q1074" s="177"/>
      <c r="R1074" s="177"/>
      <c r="S1074" s="177"/>
      <c r="T1074" s="178"/>
      <c r="AT1074" s="172" t="s">
        <v>139</v>
      </c>
      <c r="AU1074" s="172" t="s">
        <v>84</v>
      </c>
      <c r="AV1074" s="14" t="s">
        <v>84</v>
      </c>
      <c r="AW1074" s="14" t="s">
        <v>31</v>
      </c>
      <c r="AX1074" s="14" t="s">
        <v>76</v>
      </c>
      <c r="AY1074" s="172" t="s">
        <v>130</v>
      </c>
    </row>
    <row r="1075" spans="2:51" s="15" customFormat="1" ht="12">
      <c r="B1075" s="179"/>
      <c r="D1075" s="164" t="s">
        <v>139</v>
      </c>
      <c r="E1075" s="180" t="s">
        <v>1</v>
      </c>
      <c r="F1075" s="181" t="s">
        <v>144</v>
      </c>
      <c r="H1075" s="182">
        <v>1.015</v>
      </c>
      <c r="I1075" s="183"/>
      <c r="L1075" s="179"/>
      <c r="M1075" s="184"/>
      <c r="N1075" s="185"/>
      <c r="O1075" s="185"/>
      <c r="P1075" s="185"/>
      <c r="Q1075" s="185"/>
      <c r="R1075" s="185"/>
      <c r="S1075" s="185"/>
      <c r="T1075" s="186"/>
      <c r="AT1075" s="180" t="s">
        <v>139</v>
      </c>
      <c r="AU1075" s="180" t="s">
        <v>84</v>
      </c>
      <c r="AV1075" s="15" t="s">
        <v>137</v>
      </c>
      <c r="AW1075" s="15" t="s">
        <v>31</v>
      </c>
      <c r="AX1075" s="15" t="s">
        <v>32</v>
      </c>
      <c r="AY1075" s="180" t="s">
        <v>130</v>
      </c>
    </row>
    <row r="1076" spans="1:65" s="2" customFormat="1" ht="16.5" customHeight="1">
      <c r="A1076" s="33"/>
      <c r="B1076" s="149"/>
      <c r="C1076" s="150" t="s">
        <v>1412</v>
      </c>
      <c r="D1076" s="150" t="s">
        <v>132</v>
      </c>
      <c r="E1076" s="151" t="s">
        <v>1413</v>
      </c>
      <c r="F1076" s="152" t="s">
        <v>1414</v>
      </c>
      <c r="G1076" s="153" t="s">
        <v>211</v>
      </c>
      <c r="H1076" s="154">
        <v>19.4</v>
      </c>
      <c r="I1076" s="155"/>
      <c r="J1076" s="156">
        <f>ROUND(I1076*H1076,2)</f>
        <v>0</v>
      </c>
      <c r="K1076" s="152" t="s">
        <v>136</v>
      </c>
      <c r="L1076" s="34"/>
      <c r="M1076" s="157" t="s">
        <v>1</v>
      </c>
      <c r="N1076" s="158" t="s">
        <v>41</v>
      </c>
      <c r="O1076" s="59"/>
      <c r="P1076" s="159">
        <f>O1076*H1076</f>
        <v>0</v>
      </c>
      <c r="Q1076" s="159">
        <v>0</v>
      </c>
      <c r="R1076" s="159">
        <f>Q1076*H1076</f>
        <v>0</v>
      </c>
      <c r="S1076" s="159">
        <v>0</v>
      </c>
      <c r="T1076" s="160">
        <f>S1076*H1076</f>
        <v>0</v>
      </c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R1076" s="161" t="s">
        <v>137</v>
      </c>
      <c r="AT1076" s="161" t="s">
        <v>132</v>
      </c>
      <c r="AU1076" s="161" t="s">
        <v>84</v>
      </c>
      <c r="AY1076" s="18" t="s">
        <v>130</v>
      </c>
      <c r="BE1076" s="162">
        <f>IF(N1076="základní",J1076,0)</f>
        <v>0</v>
      </c>
      <c r="BF1076" s="162">
        <f>IF(N1076="snížená",J1076,0)</f>
        <v>0</v>
      </c>
      <c r="BG1076" s="162">
        <f>IF(N1076="zákl. přenesená",J1076,0)</f>
        <v>0</v>
      </c>
      <c r="BH1076" s="162">
        <f>IF(N1076="sníž. přenesená",J1076,0)</f>
        <v>0</v>
      </c>
      <c r="BI1076" s="162">
        <f>IF(N1076="nulová",J1076,0)</f>
        <v>0</v>
      </c>
      <c r="BJ1076" s="18" t="s">
        <v>32</v>
      </c>
      <c r="BK1076" s="162">
        <f>ROUND(I1076*H1076,2)</f>
        <v>0</v>
      </c>
      <c r="BL1076" s="18" t="s">
        <v>137</v>
      </c>
      <c r="BM1076" s="161" t="s">
        <v>1415</v>
      </c>
    </row>
    <row r="1077" spans="2:51" s="13" customFormat="1" ht="12">
      <c r="B1077" s="163"/>
      <c r="D1077" s="164" t="s">
        <v>139</v>
      </c>
      <c r="E1077" s="165" t="s">
        <v>1</v>
      </c>
      <c r="F1077" s="166" t="s">
        <v>1320</v>
      </c>
      <c r="H1077" s="165" t="s">
        <v>1</v>
      </c>
      <c r="I1077" s="167"/>
      <c r="L1077" s="163"/>
      <c r="M1077" s="168"/>
      <c r="N1077" s="169"/>
      <c r="O1077" s="169"/>
      <c r="P1077" s="169"/>
      <c r="Q1077" s="169"/>
      <c r="R1077" s="169"/>
      <c r="S1077" s="169"/>
      <c r="T1077" s="170"/>
      <c r="AT1077" s="165" t="s">
        <v>139</v>
      </c>
      <c r="AU1077" s="165" t="s">
        <v>84</v>
      </c>
      <c r="AV1077" s="13" t="s">
        <v>32</v>
      </c>
      <c r="AW1077" s="13" t="s">
        <v>31</v>
      </c>
      <c r="AX1077" s="13" t="s">
        <v>76</v>
      </c>
      <c r="AY1077" s="165" t="s">
        <v>130</v>
      </c>
    </row>
    <row r="1078" spans="2:51" s="14" customFormat="1" ht="12">
      <c r="B1078" s="171"/>
      <c r="D1078" s="164" t="s">
        <v>139</v>
      </c>
      <c r="E1078" s="172" t="s">
        <v>1</v>
      </c>
      <c r="F1078" s="173" t="s">
        <v>1416</v>
      </c>
      <c r="H1078" s="174">
        <v>19.4</v>
      </c>
      <c r="I1078" s="175"/>
      <c r="L1078" s="171"/>
      <c r="M1078" s="176"/>
      <c r="N1078" s="177"/>
      <c r="O1078" s="177"/>
      <c r="P1078" s="177"/>
      <c r="Q1078" s="177"/>
      <c r="R1078" s="177"/>
      <c r="S1078" s="177"/>
      <c r="T1078" s="178"/>
      <c r="AT1078" s="172" t="s">
        <v>139</v>
      </c>
      <c r="AU1078" s="172" t="s">
        <v>84</v>
      </c>
      <c r="AV1078" s="14" t="s">
        <v>84</v>
      </c>
      <c r="AW1078" s="14" t="s">
        <v>31</v>
      </c>
      <c r="AX1078" s="14" t="s">
        <v>32</v>
      </c>
      <c r="AY1078" s="172" t="s">
        <v>130</v>
      </c>
    </row>
    <row r="1079" spans="1:65" s="2" customFormat="1" ht="16.5" customHeight="1">
      <c r="A1079" s="33"/>
      <c r="B1079" s="149"/>
      <c r="C1079" s="195" t="s">
        <v>1417</v>
      </c>
      <c r="D1079" s="195" t="s">
        <v>268</v>
      </c>
      <c r="E1079" s="196" t="s">
        <v>1418</v>
      </c>
      <c r="F1079" s="197" t="s">
        <v>1419</v>
      </c>
      <c r="G1079" s="198" t="s">
        <v>211</v>
      </c>
      <c r="H1079" s="199">
        <v>19.691</v>
      </c>
      <c r="I1079" s="200"/>
      <c r="J1079" s="201">
        <f>ROUND(I1079*H1079,2)</f>
        <v>0</v>
      </c>
      <c r="K1079" s="197" t="s">
        <v>136</v>
      </c>
      <c r="L1079" s="202"/>
      <c r="M1079" s="203" t="s">
        <v>1</v>
      </c>
      <c r="N1079" s="204" t="s">
        <v>41</v>
      </c>
      <c r="O1079" s="59"/>
      <c r="P1079" s="159">
        <f>O1079*H1079</f>
        <v>0</v>
      </c>
      <c r="Q1079" s="159">
        <v>0.01328</v>
      </c>
      <c r="R1079" s="159">
        <f>Q1079*H1079</f>
        <v>0.26149648</v>
      </c>
      <c r="S1079" s="159">
        <v>0</v>
      </c>
      <c r="T1079" s="160">
        <f>S1079*H1079</f>
        <v>0</v>
      </c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33"/>
      <c r="AE1079" s="33"/>
      <c r="AR1079" s="161" t="s">
        <v>184</v>
      </c>
      <c r="AT1079" s="161" t="s">
        <v>268</v>
      </c>
      <c r="AU1079" s="161" t="s">
        <v>84</v>
      </c>
      <c r="AY1079" s="18" t="s">
        <v>130</v>
      </c>
      <c r="BE1079" s="162">
        <f>IF(N1079="základní",J1079,0)</f>
        <v>0</v>
      </c>
      <c r="BF1079" s="162">
        <f>IF(N1079="snížená",J1079,0)</f>
        <v>0</v>
      </c>
      <c r="BG1079" s="162">
        <f>IF(N1079="zákl. přenesená",J1079,0)</f>
        <v>0</v>
      </c>
      <c r="BH1079" s="162">
        <f>IF(N1079="sníž. přenesená",J1079,0)</f>
        <v>0</v>
      </c>
      <c r="BI1079" s="162">
        <f>IF(N1079="nulová",J1079,0)</f>
        <v>0</v>
      </c>
      <c r="BJ1079" s="18" t="s">
        <v>32</v>
      </c>
      <c r="BK1079" s="162">
        <f>ROUND(I1079*H1079,2)</f>
        <v>0</v>
      </c>
      <c r="BL1079" s="18" t="s">
        <v>137</v>
      </c>
      <c r="BM1079" s="161" t="s">
        <v>1420</v>
      </c>
    </row>
    <row r="1080" spans="2:51" s="14" customFormat="1" ht="12">
      <c r="B1080" s="171"/>
      <c r="D1080" s="164" t="s">
        <v>139</v>
      </c>
      <c r="E1080" s="172" t="s">
        <v>1</v>
      </c>
      <c r="F1080" s="173" t="s">
        <v>1421</v>
      </c>
      <c r="H1080" s="174">
        <v>19.691</v>
      </c>
      <c r="I1080" s="175"/>
      <c r="L1080" s="171"/>
      <c r="M1080" s="176"/>
      <c r="N1080" s="177"/>
      <c r="O1080" s="177"/>
      <c r="P1080" s="177"/>
      <c r="Q1080" s="177"/>
      <c r="R1080" s="177"/>
      <c r="S1080" s="177"/>
      <c r="T1080" s="178"/>
      <c r="AT1080" s="172" t="s">
        <v>139</v>
      </c>
      <c r="AU1080" s="172" t="s">
        <v>84</v>
      </c>
      <c r="AV1080" s="14" t="s">
        <v>84</v>
      </c>
      <c r="AW1080" s="14" t="s">
        <v>31</v>
      </c>
      <c r="AX1080" s="14" t="s">
        <v>76</v>
      </c>
      <c r="AY1080" s="172" t="s">
        <v>130</v>
      </c>
    </row>
    <row r="1081" spans="2:51" s="15" customFormat="1" ht="12">
      <c r="B1081" s="179"/>
      <c r="D1081" s="164" t="s">
        <v>139</v>
      </c>
      <c r="E1081" s="180" t="s">
        <v>1</v>
      </c>
      <c r="F1081" s="181" t="s">
        <v>144</v>
      </c>
      <c r="H1081" s="182">
        <v>19.691</v>
      </c>
      <c r="I1081" s="183"/>
      <c r="L1081" s="179"/>
      <c r="M1081" s="184"/>
      <c r="N1081" s="185"/>
      <c r="O1081" s="185"/>
      <c r="P1081" s="185"/>
      <c r="Q1081" s="185"/>
      <c r="R1081" s="185"/>
      <c r="S1081" s="185"/>
      <c r="T1081" s="186"/>
      <c r="AT1081" s="180" t="s">
        <v>139</v>
      </c>
      <c r="AU1081" s="180" t="s">
        <v>84</v>
      </c>
      <c r="AV1081" s="15" t="s">
        <v>137</v>
      </c>
      <c r="AW1081" s="15" t="s">
        <v>31</v>
      </c>
      <c r="AX1081" s="15" t="s">
        <v>32</v>
      </c>
      <c r="AY1081" s="180" t="s">
        <v>130</v>
      </c>
    </row>
    <row r="1082" spans="1:65" s="2" customFormat="1" ht="16.5" customHeight="1">
      <c r="A1082" s="33"/>
      <c r="B1082" s="149"/>
      <c r="C1082" s="150" t="s">
        <v>1422</v>
      </c>
      <c r="D1082" s="150" t="s">
        <v>132</v>
      </c>
      <c r="E1082" s="151" t="s">
        <v>1065</v>
      </c>
      <c r="F1082" s="152" t="s">
        <v>1066</v>
      </c>
      <c r="G1082" s="153" t="s">
        <v>271</v>
      </c>
      <c r="H1082" s="154">
        <v>1</v>
      </c>
      <c r="I1082" s="155"/>
      <c r="J1082" s="156">
        <f>ROUND(I1082*H1082,2)</f>
        <v>0</v>
      </c>
      <c r="K1082" s="152" t="s">
        <v>136</v>
      </c>
      <c r="L1082" s="34"/>
      <c r="M1082" s="157" t="s">
        <v>1</v>
      </c>
      <c r="N1082" s="158" t="s">
        <v>41</v>
      </c>
      <c r="O1082" s="59"/>
      <c r="P1082" s="159">
        <f>O1082*H1082</f>
        <v>0</v>
      </c>
      <c r="Q1082" s="159">
        <v>0.00429</v>
      </c>
      <c r="R1082" s="159">
        <f>Q1082*H1082</f>
        <v>0.00429</v>
      </c>
      <c r="S1082" s="159">
        <v>0</v>
      </c>
      <c r="T1082" s="160">
        <f>S1082*H1082</f>
        <v>0</v>
      </c>
      <c r="U1082" s="33"/>
      <c r="V1082" s="33"/>
      <c r="W1082" s="33"/>
      <c r="X1082" s="33"/>
      <c r="Y1082" s="33"/>
      <c r="Z1082" s="33"/>
      <c r="AA1082" s="33"/>
      <c r="AB1082" s="33"/>
      <c r="AC1082" s="33"/>
      <c r="AD1082" s="33"/>
      <c r="AE1082" s="33"/>
      <c r="AR1082" s="161" t="s">
        <v>137</v>
      </c>
      <c r="AT1082" s="161" t="s">
        <v>132</v>
      </c>
      <c r="AU1082" s="161" t="s">
        <v>84</v>
      </c>
      <c r="AY1082" s="18" t="s">
        <v>130</v>
      </c>
      <c r="BE1082" s="162">
        <f>IF(N1082="základní",J1082,0)</f>
        <v>0</v>
      </c>
      <c r="BF1082" s="162">
        <f>IF(N1082="snížená",J1082,0)</f>
        <v>0</v>
      </c>
      <c r="BG1082" s="162">
        <f>IF(N1082="zákl. přenesená",J1082,0)</f>
        <v>0</v>
      </c>
      <c r="BH1082" s="162">
        <f>IF(N1082="sníž. přenesená",J1082,0)</f>
        <v>0</v>
      </c>
      <c r="BI1082" s="162">
        <f>IF(N1082="nulová",J1082,0)</f>
        <v>0</v>
      </c>
      <c r="BJ1082" s="18" t="s">
        <v>32</v>
      </c>
      <c r="BK1082" s="162">
        <f>ROUND(I1082*H1082,2)</f>
        <v>0</v>
      </c>
      <c r="BL1082" s="18" t="s">
        <v>137</v>
      </c>
      <c r="BM1082" s="161" t="s">
        <v>1423</v>
      </c>
    </row>
    <row r="1083" spans="2:51" s="14" customFormat="1" ht="12">
      <c r="B1083" s="171"/>
      <c r="D1083" s="164" t="s">
        <v>139</v>
      </c>
      <c r="E1083" s="172" t="s">
        <v>1</v>
      </c>
      <c r="F1083" s="173" t="s">
        <v>1424</v>
      </c>
      <c r="H1083" s="174">
        <v>1</v>
      </c>
      <c r="I1083" s="175"/>
      <c r="L1083" s="171"/>
      <c r="M1083" s="176"/>
      <c r="N1083" s="177"/>
      <c r="O1083" s="177"/>
      <c r="P1083" s="177"/>
      <c r="Q1083" s="177"/>
      <c r="R1083" s="177"/>
      <c r="S1083" s="177"/>
      <c r="T1083" s="178"/>
      <c r="AT1083" s="172" t="s">
        <v>139</v>
      </c>
      <c r="AU1083" s="172" t="s">
        <v>84</v>
      </c>
      <c r="AV1083" s="14" t="s">
        <v>84</v>
      </c>
      <c r="AW1083" s="14" t="s">
        <v>31</v>
      </c>
      <c r="AX1083" s="14" t="s">
        <v>32</v>
      </c>
      <c r="AY1083" s="172" t="s">
        <v>130</v>
      </c>
    </row>
    <row r="1084" spans="1:65" s="2" customFormat="1" ht="16.5" customHeight="1">
      <c r="A1084" s="33"/>
      <c r="B1084" s="149"/>
      <c r="C1084" s="195" t="s">
        <v>1425</v>
      </c>
      <c r="D1084" s="195" t="s">
        <v>268</v>
      </c>
      <c r="E1084" s="196" t="s">
        <v>1426</v>
      </c>
      <c r="F1084" s="197" t="s">
        <v>1427</v>
      </c>
      <c r="G1084" s="198" t="s">
        <v>271</v>
      </c>
      <c r="H1084" s="199">
        <v>1.01</v>
      </c>
      <c r="I1084" s="200"/>
      <c r="J1084" s="201">
        <f>ROUND(I1084*H1084,2)</f>
        <v>0</v>
      </c>
      <c r="K1084" s="197" t="s">
        <v>1</v>
      </c>
      <c r="L1084" s="202"/>
      <c r="M1084" s="203" t="s">
        <v>1</v>
      </c>
      <c r="N1084" s="204" t="s">
        <v>41</v>
      </c>
      <c r="O1084" s="59"/>
      <c r="P1084" s="159">
        <f>O1084*H1084</f>
        <v>0</v>
      </c>
      <c r="Q1084" s="159">
        <v>0.042</v>
      </c>
      <c r="R1084" s="159">
        <f>Q1084*H1084</f>
        <v>0.042420000000000006</v>
      </c>
      <c r="S1084" s="159">
        <v>0</v>
      </c>
      <c r="T1084" s="160">
        <f>S1084*H1084</f>
        <v>0</v>
      </c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  <c r="AE1084" s="33"/>
      <c r="AR1084" s="161" t="s">
        <v>184</v>
      </c>
      <c r="AT1084" s="161" t="s">
        <v>268</v>
      </c>
      <c r="AU1084" s="161" t="s">
        <v>84</v>
      </c>
      <c r="AY1084" s="18" t="s">
        <v>130</v>
      </c>
      <c r="BE1084" s="162">
        <f>IF(N1084="základní",J1084,0)</f>
        <v>0</v>
      </c>
      <c r="BF1084" s="162">
        <f>IF(N1084="snížená",J1084,0)</f>
        <v>0</v>
      </c>
      <c r="BG1084" s="162">
        <f>IF(N1084="zákl. přenesená",J1084,0)</f>
        <v>0</v>
      </c>
      <c r="BH1084" s="162">
        <f>IF(N1084="sníž. přenesená",J1084,0)</f>
        <v>0</v>
      </c>
      <c r="BI1084" s="162">
        <f>IF(N1084="nulová",J1084,0)</f>
        <v>0</v>
      </c>
      <c r="BJ1084" s="18" t="s">
        <v>32</v>
      </c>
      <c r="BK1084" s="162">
        <f>ROUND(I1084*H1084,2)</f>
        <v>0</v>
      </c>
      <c r="BL1084" s="18" t="s">
        <v>137</v>
      </c>
      <c r="BM1084" s="161" t="s">
        <v>1428</v>
      </c>
    </row>
    <row r="1085" spans="2:51" s="14" customFormat="1" ht="12">
      <c r="B1085" s="171"/>
      <c r="D1085" s="164" t="s">
        <v>139</v>
      </c>
      <c r="E1085" s="172" t="s">
        <v>1</v>
      </c>
      <c r="F1085" s="173" t="s">
        <v>716</v>
      </c>
      <c r="H1085" s="174">
        <v>1.01</v>
      </c>
      <c r="I1085" s="175"/>
      <c r="L1085" s="171"/>
      <c r="M1085" s="176"/>
      <c r="N1085" s="177"/>
      <c r="O1085" s="177"/>
      <c r="P1085" s="177"/>
      <c r="Q1085" s="177"/>
      <c r="R1085" s="177"/>
      <c r="S1085" s="177"/>
      <c r="T1085" s="178"/>
      <c r="AT1085" s="172" t="s">
        <v>139</v>
      </c>
      <c r="AU1085" s="172" t="s">
        <v>84</v>
      </c>
      <c r="AV1085" s="14" t="s">
        <v>84</v>
      </c>
      <c r="AW1085" s="14" t="s">
        <v>31</v>
      </c>
      <c r="AX1085" s="14" t="s">
        <v>76</v>
      </c>
      <c r="AY1085" s="172" t="s">
        <v>130</v>
      </c>
    </row>
    <row r="1086" spans="2:51" s="15" customFormat="1" ht="12">
      <c r="B1086" s="179"/>
      <c r="D1086" s="164" t="s">
        <v>139</v>
      </c>
      <c r="E1086" s="180" t="s">
        <v>1</v>
      </c>
      <c r="F1086" s="181" t="s">
        <v>144</v>
      </c>
      <c r="H1086" s="182">
        <v>1.01</v>
      </c>
      <c r="I1086" s="183"/>
      <c r="L1086" s="179"/>
      <c r="M1086" s="184"/>
      <c r="N1086" s="185"/>
      <c r="O1086" s="185"/>
      <c r="P1086" s="185"/>
      <c r="Q1086" s="185"/>
      <c r="R1086" s="185"/>
      <c r="S1086" s="185"/>
      <c r="T1086" s="186"/>
      <c r="AT1086" s="180" t="s">
        <v>139</v>
      </c>
      <c r="AU1086" s="180" t="s">
        <v>84</v>
      </c>
      <c r="AV1086" s="15" t="s">
        <v>137</v>
      </c>
      <c r="AW1086" s="15" t="s">
        <v>31</v>
      </c>
      <c r="AX1086" s="15" t="s">
        <v>32</v>
      </c>
      <c r="AY1086" s="180" t="s">
        <v>130</v>
      </c>
    </row>
    <row r="1087" spans="1:65" s="2" customFormat="1" ht="16.5" customHeight="1">
      <c r="A1087" s="33"/>
      <c r="B1087" s="149"/>
      <c r="C1087" s="150" t="s">
        <v>1429</v>
      </c>
      <c r="D1087" s="150" t="s">
        <v>132</v>
      </c>
      <c r="E1087" s="151" t="s">
        <v>1148</v>
      </c>
      <c r="F1087" s="152" t="s">
        <v>1149</v>
      </c>
      <c r="G1087" s="153" t="s">
        <v>271</v>
      </c>
      <c r="H1087" s="154">
        <v>4</v>
      </c>
      <c r="I1087" s="155"/>
      <c r="J1087" s="156">
        <f>ROUND(I1087*H1087,2)</f>
        <v>0</v>
      </c>
      <c r="K1087" s="152" t="s">
        <v>136</v>
      </c>
      <c r="L1087" s="34"/>
      <c r="M1087" s="157" t="s">
        <v>1</v>
      </c>
      <c r="N1087" s="158" t="s">
        <v>41</v>
      </c>
      <c r="O1087" s="59"/>
      <c r="P1087" s="159">
        <f>O1087*H1087</f>
        <v>0</v>
      </c>
      <c r="Q1087" s="159">
        <v>0.00713</v>
      </c>
      <c r="R1087" s="159">
        <f>Q1087*H1087</f>
        <v>0.02852</v>
      </c>
      <c r="S1087" s="159">
        <v>0</v>
      </c>
      <c r="T1087" s="160">
        <f>S1087*H1087</f>
        <v>0</v>
      </c>
      <c r="U1087" s="33"/>
      <c r="V1087" s="33"/>
      <c r="W1087" s="33"/>
      <c r="X1087" s="33"/>
      <c r="Y1087" s="33"/>
      <c r="Z1087" s="33"/>
      <c r="AA1087" s="33"/>
      <c r="AB1087" s="33"/>
      <c r="AC1087" s="33"/>
      <c r="AD1087" s="33"/>
      <c r="AE1087" s="33"/>
      <c r="AR1087" s="161" t="s">
        <v>137</v>
      </c>
      <c r="AT1087" s="161" t="s">
        <v>132</v>
      </c>
      <c r="AU1087" s="161" t="s">
        <v>84</v>
      </c>
      <c r="AY1087" s="18" t="s">
        <v>130</v>
      </c>
      <c r="BE1087" s="162">
        <f>IF(N1087="základní",J1087,0)</f>
        <v>0</v>
      </c>
      <c r="BF1087" s="162">
        <f>IF(N1087="snížená",J1087,0)</f>
        <v>0</v>
      </c>
      <c r="BG1087" s="162">
        <f>IF(N1087="zákl. přenesená",J1087,0)</f>
        <v>0</v>
      </c>
      <c r="BH1087" s="162">
        <f>IF(N1087="sníž. přenesená",J1087,0)</f>
        <v>0</v>
      </c>
      <c r="BI1087" s="162">
        <f>IF(N1087="nulová",J1087,0)</f>
        <v>0</v>
      </c>
      <c r="BJ1087" s="18" t="s">
        <v>32</v>
      </c>
      <c r="BK1087" s="162">
        <f>ROUND(I1087*H1087,2)</f>
        <v>0</v>
      </c>
      <c r="BL1087" s="18" t="s">
        <v>137</v>
      </c>
      <c r="BM1087" s="161" t="s">
        <v>1430</v>
      </c>
    </row>
    <row r="1088" spans="2:51" s="14" customFormat="1" ht="12">
      <c r="B1088" s="171"/>
      <c r="D1088" s="164" t="s">
        <v>139</v>
      </c>
      <c r="E1088" s="172" t="s">
        <v>1</v>
      </c>
      <c r="F1088" s="173" t="s">
        <v>1431</v>
      </c>
      <c r="H1088" s="174">
        <v>4</v>
      </c>
      <c r="I1088" s="175"/>
      <c r="L1088" s="171"/>
      <c r="M1088" s="176"/>
      <c r="N1088" s="177"/>
      <c r="O1088" s="177"/>
      <c r="P1088" s="177"/>
      <c r="Q1088" s="177"/>
      <c r="R1088" s="177"/>
      <c r="S1088" s="177"/>
      <c r="T1088" s="178"/>
      <c r="AT1088" s="172" t="s">
        <v>139</v>
      </c>
      <c r="AU1088" s="172" t="s">
        <v>84</v>
      </c>
      <c r="AV1088" s="14" t="s">
        <v>84</v>
      </c>
      <c r="AW1088" s="14" t="s">
        <v>31</v>
      </c>
      <c r="AX1088" s="14" t="s">
        <v>32</v>
      </c>
      <c r="AY1088" s="172" t="s">
        <v>130</v>
      </c>
    </row>
    <row r="1089" spans="1:65" s="2" customFormat="1" ht="16.5" customHeight="1">
      <c r="A1089" s="33"/>
      <c r="B1089" s="149"/>
      <c r="C1089" s="195" t="s">
        <v>1432</v>
      </c>
      <c r="D1089" s="195" t="s">
        <v>268</v>
      </c>
      <c r="E1089" s="196" t="s">
        <v>1153</v>
      </c>
      <c r="F1089" s="197" t="s">
        <v>1154</v>
      </c>
      <c r="G1089" s="198" t="s">
        <v>271</v>
      </c>
      <c r="H1089" s="199">
        <v>2.02</v>
      </c>
      <c r="I1089" s="200"/>
      <c r="J1089" s="201">
        <f>ROUND(I1089*H1089,2)</f>
        <v>0</v>
      </c>
      <c r="K1089" s="197" t="s">
        <v>1</v>
      </c>
      <c r="L1089" s="202"/>
      <c r="M1089" s="203" t="s">
        <v>1</v>
      </c>
      <c r="N1089" s="204" t="s">
        <v>41</v>
      </c>
      <c r="O1089" s="59"/>
      <c r="P1089" s="159">
        <f>O1089*H1089</f>
        <v>0</v>
      </c>
      <c r="Q1089" s="159">
        <v>0.0421</v>
      </c>
      <c r="R1089" s="159">
        <f>Q1089*H1089</f>
        <v>0.08504199999999999</v>
      </c>
      <c r="S1089" s="159">
        <v>0</v>
      </c>
      <c r="T1089" s="160">
        <f>S1089*H1089</f>
        <v>0</v>
      </c>
      <c r="U1089" s="33"/>
      <c r="V1089" s="33"/>
      <c r="W1089" s="33"/>
      <c r="X1089" s="33"/>
      <c r="Y1089" s="33"/>
      <c r="Z1089" s="33"/>
      <c r="AA1089" s="33"/>
      <c r="AB1089" s="33"/>
      <c r="AC1089" s="33"/>
      <c r="AD1089" s="33"/>
      <c r="AE1089" s="33"/>
      <c r="AR1089" s="161" t="s">
        <v>184</v>
      </c>
      <c r="AT1089" s="161" t="s">
        <v>268</v>
      </c>
      <c r="AU1089" s="161" t="s">
        <v>84</v>
      </c>
      <c r="AY1089" s="18" t="s">
        <v>130</v>
      </c>
      <c r="BE1089" s="162">
        <f>IF(N1089="základní",J1089,0)</f>
        <v>0</v>
      </c>
      <c r="BF1089" s="162">
        <f>IF(N1089="snížená",J1089,0)</f>
        <v>0</v>
      </c>
      <c r="BG1089" s="162">
        <f>IF(N1089="zákl. přenesená",J1089,0)</f>
        <v>0</v>
      </c>
      <c r="BH1089" s="162">
        <f>IF(N1089="sníž. přenesená",J1089,0)</f>
        <v>0</v>
      </c>
      <c r="BI1089" s="162">
        <f>IF(N1089="nulová",J1089,0)</f>
        <v>0</v>
      </c>
      <c r="BJ1089" s="18" t="s">
        <v>32</v>
      </c>
      <c r="BK1089" s="162">
        <f>ROUND(I1089*H1089,2)</f>
        <v>0</v>
      </c>
      <c r="BL1089" s="18" t="s">
        <v>137</v>
      </c>
      <c r="BM1089" s="161" t="s">
        <v>1433</v>
      </c>
    </row>
    <row r="1090" spans="2:51" s="14" customFormat="1" ht="12">
      <c r="B1090" s="171"/>
      <c r="D1090" s="164" t="s">
        <v>139</v>
      </c>
      <c r="E1090" s="172" t="s">
        <v>1</v>
      </c>
      <c r="F1090" s="173" t="s">
        <v>735</v>
      </c>
      <c r="H1090" s="174">
        <v>2.02</v>
      </c>
      <c r="I1090" s="175"/>
      <c r="L1090" s="171"/>
      <c r="M1090" s="176"/>
      <c r="N1090" s="177"/>
      <c r="O1090" s="177"/>
      <c r="P1090" s="177"/>
      <c r="Q1090" s="177"/>
      <c r="R1090" s="177"/>
      <c r="S1090" s="177"/>
      <c r="T1090" s="178"/>
      <c r="AT1090" s="172" t="s">
        <v>139</v>
      </c>
      <c r="AU1090" s="172" t="s">
        <v>84</v>
      </c>
      <c r="AV1090" s="14" t="s">
        <v>84</v>
      </c>
      <c r="AW1090" s="14" t="s">
        <v>31</v>
      </c>
      <c r="AX1090" s="14" t="s">
        <v>76</v>
      </c>
      <c r="AY1090" s="172" t="s">
        <v>130</v>
      </c>
    </row>
    <row r="1091" spans="2:51" s="15" customFormat="1" ht="12">
      <c r="B1091" s="179"/>
      <c r="D1091" s="164" t="s">
        <v>139</v>
      </c>
      <c r="E1091" s="180" t="s">
        <v>1</v>
      </c>
      <c r="F1091" s="181" t="s">
        <v>144</v>
      </c>
      <c r="H1091" s="182">
        <v>2.02</v>
      </c>
      <c r="I1091" s="183"/>
      <c r="L1091" s="179"/>
      <c r="M1091" s="184"/>
      <c r="N1091" s="185"/>
      <c r="O1091" s="185"/>
      <c r="P1091" s="185"/>
      <c r="Q1091" s="185"/>
      <c r="R1091" s="185"/>
      <c r="S1091" s="185"/>
      <c r="T1091" s="186"/>
      <c r="AT1091" s="180" t="s">
        <v>139</v>
      </c>
      <c r="AU1091" s="180" t="s">
        <v>84</v>
      </c>
      <c r="AV1091" s="15" t="s">
        <v>137</v>
      </c>
      <c r="AW1091" s="15" t="s">
        <v>31</v>
      </c>
      <c r="AX1091" s="15" t="s">
        <v>32</v>
      </c>
      <c r="AY1091" s="180" t="s">
        <v>130</v>
      </c>
    </row>
    <row r="1092" spans="1:65" s="2" customFormat="1" ht="16.5" customHeight="1">
      <c r="A1092" s="33"/>
      <c r="B1092" s="149"/>
      <c r="C1092" s="195" t="s">
        <v>1434</v>
      </c>
      <c r="D1092" s="195" t="s">
        <v>268</v>
      </c>
      <c r="E1092" s="196" t="s">
        <v>1435</v>
      </c>
      <c r="F1092" s="197" t="s">
        <v>1436</v>
      </c>
      <c r="G1092" s="198" t="s">
        <v>271</v>
      </c>
      <c r="H1092" s="199">
        <v>2.02</v>
      </c>
      <c r="I1092" s="200"/>
      <c r="J1092" s="201">
        <f>ROUND(I1092*H1092,2)</f>
        <v>0</v>
      </c>
      <c r="K1092" s="197" t="s">
        <v>1</v>
      </c>
      <c r="L1092" s="202"/>
      <c r="M1092" s="203" t="s">
        <v>1</v>
      </c>
      <c r="N1092" s="204" t="s">
        <v>41</v>
      </c>
      <c r="O1092" s="59"/>
      <c r="P1092" s="159">
        <f>O1092*H1092</f>
        <v>0</v>
      </c>
      <c r="Q1092" s="159">
        <v>0.0388</v>
      </c>
      <c r="R1092" s="159">
        <f>Q1092*H1092</f>
        <v>0.078376</v>
      </c>
      <c r="S1092" s="159">
        <v>0</v>
      </c>
      <c r="T1092" s="160">
        <f>S1092*H1092</f>
        <v>0</v>
      </c>
      <c r="U1092" s="33"/>
      <c r="V1092" s="33"/>
      <c r="W1092" s="33"/>
      <c r="X1092" s="33"/>
      <c r="Y1092" s="33"/>
      <c r="Z1092" s="33"/>
      <c r="AA1092" s="33"/>
      <c r="AB1092" s="33"/>
      <c r="AC1092" s="33"/>
      <c r="AD1092" s="33"/>
      <c r="AE1092" s="33"/>
      <c r="AR1092" s="161" t="s">
        <v>184</v>
      </c>
      <c r="AT1092" s="161" t="s">
        <v>268</v>
      </c>
      <c r="AU1092" s="161" t="s">
        <v>84</v>
      </c>
      <c r="AY1092" s="18" t="s">
        <v>130</v>
      </c>
      <c r="BE1092" s="162">
        <f>IF(N1092="základní",J1092,0)</f>
        <v>0</v>
      </c>
      <c r="BF1092" s="162">
        <f>IF(N1092="snížená",J1092,0)</f>
        <v>0</v>
      </c>
      <c r="BG1092" s="162">
        <f>IF(N1092="zákl. přenesená",J1092,0)</f>
        <v>0</v>
      </c>
      <c r="BH1092" s="162">
        <f>IF(N1092="sníž. přenesená",J1092,0)</f>
        <v>0</v>
      </c>
      <c r="BI1092" s="162">
        <f>IF(N1092="nulová",J1092,0)</f>
        <v>0</v>
      </c>
      <c r="BJ1092" s="18" t="s">
        <v>32</v>
      </c>
      <c r="BK1092" s="162">
        <f>ROUND(I1092*H1092,2)</f>
        <v>0</v>
      </c>
      <c r="BL1092" s="18" t="s">
        <v>137</v>
      </c>
      <c r="BM1092" s="161" t="s">
        <v>1437</v>
      </c>
    </row>
    <row r="1093" spans="2:51" s="14" customFormat="1" ht="12">
      <c r="B1093" s="171"/>
      <c r="D1093" s="164" t="s">
        <v>139</v>
      </c>
      <c r="E1093" s="172" t="s">
        <v>1</v>
      </c>
      <c r="F1093" s="173" t="s">
        <v>735</v>
      </c>
      <c r="H1093" s="174">
        <v>2.02</v>
      </c>
      <c r="I1093" s="175"/>
      <c r="L1093" s="171"/>
      <c r="M1093" s="176"/>
      <c r="N1093" s="177"/>
      <c r="O1093" s="177"/>
      <c r="P1093" s="177"/>
      <c r="Q1093" s="177"/>
      <c r="R1093" s="177"/>
      <c r="S1093" s="177"/>
      <c r="T1093" s="178"/>
      <c r="AT1093" s="172" t="s">
        <v>139</v>
      </c>
      <c r="AU1093" s="172" t="s">
        <v>84</v>
      </c>
      <c r="AV1093" s="14" t="s">
        <v>84</v>
      </c>
      <c r="AW1093" s="14" t="s">
        <v>31</v>
      </c>
      <c r="AX1093" s="14" t="s">
        <v>76</v>
      </c>
      <c r="AY1093" s="172" t="s">
        <v>130</v>
      </c>
    </row>
    <row r="1094" spans="2:51" s="15" customFormat="1" ht="12">
      <c r="B1094" s="179"/>
      <c r="D1094" s="164" t="s">
        <v>139</v>
      </c>
      <c r="E1094" s="180" t="s">
        <v>1</v>
      </c>
      <c r="F1094" s="181" t="s">
        <v>144</v>
      </c>
      <c r="H1094" s="182">
        <v>2.02</v>
      </c>
      <c r="I1094" s="183"/>
      <c r="L1094" s="179"/>
      <c r="M1094" s="184"/>
      <c r="N1094" s="185"/>
      <c r="O1094" s="185"/>
      <c r="P1094" s="185"/>
      <c r="Q1094" s="185"/>
      <c r="R1094" s="185"/>
      <c r="S1094" s="185"/>
      <c r="T1094" s="186"/>
      <c r="AT1094" s="180" t="s">
        <v>139</v>
      </c>
      <c r="AU1094" s="180" t="s">
        <v>84</v>
      </c>
      <c r="AV1094" s="15" t="s">
        <v>137</v>
      </c>
      <c r="AW1094" s="15" t="s">
        <v>31</v>
      </c>
      <c r="AX1094" s="15" t="s">
        <v>32</v>
      </c>
      <c r="AY1094" s="180" t="s">
        <v>130</v>
      </c>
    </row>
    <row r="1095" spans="1:65" s="2" customFormat="1" ht="16.5" customHeight="1">
      <c r="A1095" s="33"/>
      <c r="B1095" s="149"/>
      <c r="C1095" s="150" t="s">
        <v>1438</v>
      </c>
      <c r="D1095" s="150" t="s">
        <v>132</v>
      </c>
      <c r="E1095" s="151" t="s">
        <v>1439</v>
      </c>
      <c r="F1095" s="152" t="s">
        <v>1440</v>
      </c>
      <c r="G1095" s="153" t="s">
        <v>271</v>
      </c>
      <c r="H1095" s="154">
        <v>9</v>
      </c>
      <c r="I1095" s="155"/>
      <c r="J1095" s="156">
        <f>ROUND(I1095*H1095,2)</f>
        <v>0</v>
      </c>
      <c r="K1095" s="152" t="s">
        <v>136</v>
      </c>
      <c r="L1095" s="34"/>
      <c r="M1095" s="157" t="s">
        <v>1</v>
      </c>
      <c r="N1095" s="158" t="s">
        <v>41</v>
      </c>
      <c r="O1095" s="59"/>
      <c r="P1095" s="159">
        <f>O1095*H1095</f>
        <v>0</v>
      </c>
      <c r="Q1095" s="159">
        <v>0</v>
      </c>
      <c r="R1095" s="159">
        <f>Q1095*H1095</f>
        <v>0</v>
      </c>
      <c r="S1095" s="159">
        <v>0</v>
      </c>
      <c r="T1095" s="160">
        <f>S1095*H1095</f>
        <v>0</v>
      </c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  <c r="AE1095" s="33"/>
      <c r="AR1095" s="161" t="s">
        <v>137</v>
      </c>
      <c r="AT1095" s="161" t="s">
        <v>132</v>
      </c>
      <c r="AU1095" s="161" t="s">
        <v>84</v>
      </c>
      <c r="AY1095" s="18" t="s">
        <v>130</v>
      </c>
      <c r="BE1095" s="162">
        <f>IF(N1095="základní",J1095,0)</f>
        <v>0</v>
      </c>
      <c r="BF1095" s="162">
        <f>IF(N1095="snížená",J1095,0)</f>
        <v>0</v>
      </c>
      <c r="BG1095" s="162">
        <f>IF(N1095="zákl. přenesená",J1095,0)</f>
        <v>0</v>
      </c>
      <c r="BH1095" s="162">
        <f>IF(N1095="sníž. přenesená",J1095,0)</f>
        <v>0</v>
      </c>
      <c r="BI1095" s="162">
        <f>IF(N1095="nulová",J1095,0)</f>
        <v>0</v>
      </c>
      <c r="BJ1095" s="18" t="s">
        <v>32</v>
      </c>
      <c r="BK1095" s="162">
        <f>ROUND(I1095*H1095,2)</f>
        <v>0</v>
      </c>
      <c r="BL1095" s="18" t="s">
        <v>137</v>
      </c>
      <c r="BM1095" s="161" t="s">
        <v>1441</v>
      </c>
    </row>
    <row r="1096" spans="2:51" s="14" customFormat="1" ht="12">
      <c r="B1096" s="171"/>
      <c r="D1096" s="164" t="s">
        <v>139</v>
      </c>
      <c r="E1096" s="172" t="s">
        <v>1</v>
      </c>
      <c r="F1096" s="173" t="s">
        <v>1442</v>
      </c>
      <c r="H1096" s="174">
        <v>9</v>
      </c>
      <c r="I1096" s="175"/>
      <c r="L1096" s="171"/>
      <c r="M1096" s="176"/>
      <c r="N1096" s="177"/>
      <c r="O1096" s="177"/>
      <c r="P1096" s="177"/>
      <c r="Q1096" s="177"/>
      <c r="R1096" s="177"/>
      <c r="S1096" s="177"/>
      <c r="T1096" s="178"/>
      <c r="AT1096" s="172" t="s">
        <v>139</v>
      </c>
      <c r="AU1096" s="172" t="s">
        <v>84</v>
      </c>
      <c r="AV1096" s="14" t="s">
        <v>84</v>
      </c>
      <c r="AW1096" s="14" t="s">
        <v>31</v>
      </c>
      <c r="AX1096" s="14" t="s">
        <v>32</v>
      </c>
      <c r="AY1096" s="172" t="s">
        <v>130</v>
      </c>
    </row>
    <row r="1097" spans="1:65" s="2" customFormat="1" ht="21.75" customHeight="1">
      <c r="A1097" s="33"/>
      <c r="B1097" s="149"/>
      <c r="C1097" s="195" t="s">
        <v>1443</v>
      </c>
      <c r="D1097" s="195" t="s">
        <v>268</v>
      </c>
      <c r="E1097" s="196" t="s">
        <v>1444</v>
      </c>
      <c r="F1097" s="197" t="s">
        <v>1445</v>
      </c>
      <c r="G1097" s="198" t="s">
        <v>271</v>
      </c>
      <c r="H1097" s="199">
        <v>8.08</v>
      </c>
      <c r="I1097" s="200"/>
      <c r="J1097" s="201">
        <f>ROUND(I1097*H1097,2)</f>
        <v>0</v>
      </c>
      <c r="K1097" s="197" t="s">
        <v>1</v>
      </c>
      <c r="L1097" s="202"/>
      <c r="M1097" s="203" t="s">
        <v>1</v>
      </c>
      <c r="N1097" s="204" t="s">
        <v>41</v>
      </c>
      <c r="O1097" s="59"/>
      <c r="P1097" s="159">
        <f>O1097*H1097</f>
        <v>0</v>
      </c>
      <c r="Q1097" s="159">
        <v>0.0016</v>
      </c>
      <c r="R1097" s="159">
        <f>Q1097*H1097</f>
        <v>0.012928</v>
      </c>
      <c r="S1097" s="159">
        <v>0</v>
      </c>
      <c r="T1097" s="160">
        <f>S1097*H1097</f>
        <v>0</v>
      </c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3"/>
      <c r="AE1097" s="33"/>
      <c r="AR1097" s="161" t="s">
        <v>184</v>
      </c>
      <c r="AT1097" s="161" t="s">
        <v>268</v>
      </c>
      <c r="AU1097" s="161" t="s">
        <v>84</v>
      </c>
      <c r="AY1097" s="18" t="s">
        <v>130</v>
      </c>
      <c r="BE1097" s="162">
        <f>IF(N1097="základní",J1097,0)</f>
        <v>0</v>
      </c>
      <c r="BF1097" s="162">
        <f>IF(N1097="snížená",J1097,0)</f>
        <v>0</v>
      </c>
      <c r="BG1097" s="162">
        <f>IF(N1097="zákl. přenesená",J1097,0)</f>
        <v>0</v>
      </c>
      <c r="BH1097" s="162">
        <f>IF(N1097="sníž. přenesená",J1097,0)</f>
        <v>0</v>
      </c>
      <c r="BI1097" s="162">
        <f>IF(N1097="nulová",J1097,0)</f>
        <v>0</v>
      </c>
      <c r="BJ1097" s="18" t="s">
        <v>32</v>
      </c>
      <c r="BK1097" s="162">
        <f>ROUND(I1097*H1097,2)</f>
        <v>0</v>
      </c>
      <c r="BL1097" s="18" t="s">
        <v>137</v>
      </c>
      <c r="BM1097" s="161" t="s">
        <v>1446</v>
      </c>
    </row>
    <row r="1098" spans="2:51" s="14" customFormat="1" ht="12">
      <c r="B1098" s="171"/>
      <c r="D1098" s="164" t="s">
        <v>139</v>
      </c>
      <c r="E1098" s="172" t="s">
        <v>1</v>
      </c>
      <c r="F1098" s="173" t="s">
        <v>1447</v>
      </c>
      <c r="H1098" s="174">
        <v>8.08</v>
      </c>
      <c r="I1098" s="175"/>
      <c r="L1098" s="171"/>
      <c r="M1098" s="176"/>
      <c r="N1098" s="177"/>
      <c r="O1098" s="177"/>
      <c r="P1098" s="177"/>
      <c r="Q1098" s="177"/>
      <c r="R1098" s="177"/>
      <c r="S1098" s="177"/>
      <c r="T1098" s="178"/>
      <c r="AT1098" s="172" t="s">
        <v>139</v>
      </c>
      <c r="AU1098" s="172" t="s">
        <v>84</v>
      </c>
      <c r="AV1098" s="14" t="s">
        <v>84</v>
      </c>
      <c r="AW1098" s="14" t="s">
        <v>31</v>
      </c>
      <c r="AX1098" s="14" t="s">
        <v>76</v>
      </c>
      <c r="AY1098" s="172" t="s">
        <v>130</v>
      </c>
    </row>
    <row r="1099" spans="2:51" s="15" customFormat="1" ht="12">
      <c r="B1099" s="179"/>
      <c r="D1099" s="164" t="s">
        <v>139</v>
      </c>
      <c r="E1099" s="180" t="s">
        <v>1</v>
      </c>
      <c r="F1099" s="181" t="s">
        <v>144</v>
      </c>
      <c r="H1099" s="182">
        <v>8.08</v>
      </c>
      <c r="I1099" s="183"/>
      <c r="L1099" s="179"/>
      <c r="M1099" s="184"/>
      <c r="N1099" s="185"/>
      <c r="O1099" s="185"/>
      <c r="P1099" s="185"/>
      <c r="Q1099" s="185"/>
      <c r="R1099" s="185"/>
      <c r="S1099" s="185"/>
      <c r="T1099" s="186"/>
      <c r="AT1099" s="180" t="s">
        <v>139</v>
      </c>
      <c r="AU1099" s="180" t="s">
        <v>84</v>
      </c>
      <c r="AV1099" s="15" t="s">
        <v>137</v>
      </c>
      <c r="AW1099" s="15" t="s">
        <v>31</v>
      </c>
      <c r="AX1099" s="15" t="s">
        <v>32</v>
      </c>
      <c r="AY1099" s="180" t="s">
        <v>130</v>
      </c>
    </row>
    <row r="1100" spans="1:65" s="2" customFormat="1" ht="21.75" customHeight="1">
      <c r="A1100" s="33"/>
      <c r="B1100" s="149"/>
      <c r="C1100" s="195" t="s">
        <v>1448</v>
      </c>
      <c r="D1100" s="195" t="s">
        <v>268</v>
      </c>
      <c r="E1100" s="196" t="s">
        <v>1449</v>
      </c>
      <c r="F1100" s="197" t="s">
        <v>1450</v>
      </c>
      <c r="G1100" s="198" t="s">
        <v>271</v>
      </c>
      <c r="H1100" s="199">
        <v>1.01</v>
      </c>
      <c r="I1100" s="200"/>
      <c r="J1100" s="201">
        <f>ROUND(I1100*H1100,2)</f>
        <v>0</v>
      </c>
      <c r="K1100" s="197" t="s">
        <v>1</v>
      </c>
      <c r="L1100" s="202"/>
      <c r="M1100" s="203" t="s">
        <v>1</v>
      </c>
      <c r="N1100" s="204" t="s">
        <v>41</v>
      </c>
      <c r="O1100" s="59"/>
      <c r="P1100" s="159">
        <f>O1100*H1100</f>
        <v>0</v>
      </c>
      <c r="Q1100" s="159">
        <v>0.0016</v>
      </c>
      <c r="R1100" s="159">
        <f>Q1100*H1100</f>
        <v>0.001616</v>
      </c>
      <c r="S1100" s="159">
        <v>0</v>
      </c>
      <c r="T1100" s="160">
        <f>S1100*H1100</f>
        <v>0</v>
      </c>
      <c r="U1100" s="33"/>
      <c r="V1100" s="33"/>
      <c r="W1100" s="33"/>
      <c r="X1100" s="33"/>
      <c r="Y1100" s="33"/>
      <c r="Z1100" s="33"/>
      <c r="AA1100" s="33"/>
      <c r="AB1100" s="33"/>
      <c r="AC1100" s="33"/>
      <c r="AD1100" s="33"/>
      <c r="AE1100" s="33"/>
      <c r="AR1100" s="161" t="s">
        <v>184</v>
      </c>
      <c r="AT1100" s="161" t="s">
        <v>268</v>
      </c>
      <c r="AU1100" s="161" t="s">
        <v>84</v>
      </c>
      <c r="AY1100" s="18" t="s">
        <v>130</v>
      </c>
      <c r="BE1100" s="162">
        <f>IF(N1100="základní",J1100,0)</f>
        <v>0</v>
      </c>
      <c r="BF1100" s="162">
        <f>IF(N1100="snížená",J1100,0)</f>
        <v>0</v>
      </c>
      <c r="BG1100" s="162">
        <f>IF(N1100="zákl. přenesená",J1100,0)</f>
        <v>0</v>
      </c>
      <c r="BH1100" s="162">
        <f>IF(N1100="sníž. přenesená",J1100,0)</f>
        <v>0</v>
      </c>
      <c r="BI1100" s="162">
        <f>IF(N1100="nulová",J1100,0)</f>
        <v>0</v>
      </c>
      <c r="BJ1100" s="18" t="s">
        <v>32</v>
      </c>
      <c r="BK1100" s="162">
        <f>ROUND(I1100*H1100,2)</f>
        <v>0</v>
      </c>
      <c r="BL1100" s="18" t="s">
        <v>137</v>
      </c>
      <c r="BM1100" s="161" t="s">
        <v>1451</v>
      </c>
    </row>
    <row r="1101" spans="2:51" s="14" customFormat="1" ht="12">
      <c r="B1101" s="171"/>
      <c r="D1101" s="164" t="s">
        <v>139</v>
      </c>
      <c r="E1101" s="172" t="s">
        <v>1</v>
      </c>
      <c r="F1101" s="173" t="s">
        <v>716</v>
      </c>
      <c r="H1101" s="174">
        <v>1.01</v>
      </c>
      <c r="I1101" s="175"/>
      <c r="L1101" s="171"/>
      <c r="M1101" s="176"/>
      <c r="N1101" s="177"/>
      <c r="O1101" s="177"/>
      <c r="P1101" s="177"/>
      <c r="Q1101" s="177"/>
      <c r="R1101" s="177"/>
      <c r="S1101" s="177"/>
      <c r="T1101" s="178"/>
      <c r="AT1101" s="172" t="s">
        <v>139</v>
      </c>
      <c r="AU1101" s="172" t="s">
        <v>84</v>
      </c>
      <c r="AV1101" s="14" t="s">
        <v>84</v>
      </c>
      <c r="AW1101" s="14" t="s">
        <v>31</v>
      </c>
      <c r="AX1101" s="14" t="s">
        <v>76</v>
      </c>
      <c r="AY1101" s="172" t="s">
        <v>130</v>
      </c>
    </row>
    <row r="1102" spans="2:51" s="15" customFormat="1" ht="12">
      <c r="B1102" s="179"/>
      <c r="D1102" s="164" t="s">
        <v>139</v>
      </c>
      <c r="E1102" s="180" t="s">
        <v>1</v>
      </c>
      <c r="F1102" s="181" t="s">
        <v>144</v>
      </c>
      <c r="H1102" s="182">
        <v>1.01</v>
      </c>
      <c r="I1102" s="183"/>
      <c r="L1102" s="179"/>
      <c r="M1102" s="184"/>
      <c r="N1102" s="185"/>
      <c r="O1102" s="185"/>
      <c r="P1102" s="185"/>
      <c r="Q1102" s="185"/>
      <c r="R1102" s="185"/>
      <c r="S1102" s="185"/>
      <c r="T1102" s="186"/>
      <c r="AT1102" s="180" t="s">
        <v>139</v>
      </c>
      <c r="AU1102" s="180" t="s">
        <v>84</v>
      </c>
      <c r="AV1102" s="15" t="s">
        <v>137</v>
      </c>
      <c r="AW1102" s="15" t="s">
        <v>31</v>
      </c>
      <c r="AX1102" s="15" t="s">
        <v>32</v>
      </c>
      <c r="AY1102" s="180" t="s">
        <v>130</v>
      </c>
    </row>
    <row r="1103" spans="1:65" s="2" customFormat="1" ht="16.5" customHeight="1">
      <c r="A1103" s="33"/>
      <c r="B1103" s="149"/>
      <c r="C1103" s="150" t="s">
        <v>1452</v>
      </c>
      <c r="D1103" s="150" t="s">
        <v>132</v>
      </c>
      <c r="E1103" s="151" t="s">
        <v>1453</v>
      </c>
      <c r="F1103" s="152" t="s">
        <v>1454</v>
      </c>
      <c r="G1103" s="153" t="s">
        <v>271</v>
      </c>
      <c r="H1103" s="154">
        <v>1</v>
      </c>
      <c r="I1103" s="155"/>
      <c r="J1103" s="156">
        <f>ROUND(I1103*H1103,2)</f>
        <v>0</v>
      </c>
      <c r="K1103" s="152" t="s">
        <v>136</v>
      </c>
      <c r="L1103" s="34"/>
      <c r="M1103" s="157" t="s">
        <v>1</v>
      </c>
      <c r="N1103" s="158" t="s">
        <v>41</v>
      </c>
      <c r="O1103" s="59"/>
      <c r="P1103" s="159">
        <f>O1103*H1103</f>
        <v>0</v>
      </c>
      <c r="Q1103" s="159">
        <v>0</v>
      </c>
      <c r="R1103" s="159">
        <f>Q1103*H1103</f>
        <v>0</v>
      </c>
      <c r="S1103" s="159">
        <v>0</v>
      </c>
      <c r="T1103" s="160">
        <f>S1103*H1103</f>
        <v>0</v>
      </c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  <c r="AE1103" s="33"/>
      <c r="AR1103" s="161" t="s">
        <v>137</v>
      </c>
      <c r="AT1103" s="161" t="s">
        <v>132</v>
      </c>
      <c r="AU1103" s="161" t="s">
        <v>84</v>
      </c>
      <c r="AY1103" s="18" t="s">
        <v>130</v>
      </c>
      <c r="BE1103" s="162">
        <f>IF(N1103="základní",J1103,0)</f>
        <v>0</v>
      </c>
      <c r="BF1103" s="162">
        <f>IF(N1103="snížená",J1103,0)</f>
        <v>0</v>
      </c>
      <c r="BG1103" s="162">
        <f>IF(N1103="zákl. přenesená",J1103,0)</f>
        <v>0</v>
      </c>
      <c r="BH1103" s="162">
        <f>IF(N1103="sníž. přenesená",J1103,0)</f>
        <v>0</v>
      </c>
      <c r="BI1103" s="162">
        <f>IF(N1103="nulová",J1103,0)</f>
        <v>0</v>
      </c>
      <c r="BJ1103" s="18" t="s">
        <v>32</v>
      </c>
      <c r="BK1103" s="162">
        <f>ROUND(I1103*H1103,2)</f>
        <v>0</v>
      </c>
      <c r="BL1103" s="18" t="s">
        <v>137</v>
      </c>
      <c r="BM1103" s="161" t="s">
        <v>1455</v>
      </c>
    </row>
    <row r="1104" spans="2:51" s="14" customFormat="1" ht="12">
      <c r="B1104" s="171"/>
      <c r="D1104" s="164" t="s">
        <v>139</v>
      </c>
      <c r="E1104" s="172" t="s">
        <v>1</v>
      </c>
      <c r="F1104" s="173" t="s">
        <v>1424</v>
      </c>
      <c r="H1104" s="174">
        <v>1</v>
      </c>
      <c r="I1104" s="175"/>
      <c r="L1104" s="171"/>
      <c r="M1104" s="176"/>
      <c r="N1104" s="177"/>
      <c r="O1104" s="177"/>
      <c r="P1104" s="177"/>
      <c r="Q1104" s="177"/>
      <c r="R1104" s="177"/>
      <c r="S1104" s="177"/>
      <c r="T1104" s="178"/>
      <c r="AT1104" s="172" t="s">
        <v>139</v>
      </c>
      <c r="AU1104" s="172" t="s">
        <v>84</v>
      </c>
      <c r="AV1104" s="14" t="s">
        <v>84</v>
      </c>
      <c r="AW1104" s="14" t="s">
        <v>31</v>
      </c>
      <c r="AX1104" s="14" t="s">
        <v>32</v>
      </c>
      <c r="AY1104" s="172" t="s">
        <v>130</v>
      </c>
    </row>
    <row r="1105" spans="1:65" s="2" customFormat="1" ht="16.5" customHeight="1">
      <c r="A1105" s="33"/>
      <c r="B1105" s="149"/>
      <c r="C1105" s="195" t="s">
        <v>1456</v>
      </c>
      <c r="D1105" s="195" t="s">
        <v>268</v>
      </c>
      <c r="E1105" s="196" t="s">
        <v>1457</v>
      </c>
      <c r="F1105" s="197" t="s">
        <v>1458</v>
      </c>
      <c r="G1105" s="198" t="s">
        <v>271</v>
      </c>
      <c r="H1105" s="199">
        <v>1.01</v>
      </c>
      <c r="I1105" s="200"/>
      <c r="J1105" s="201">
        <f>ROUND(I1105*H1105,2)</f>
        <v>0</v>
      </c>
      <c r="K1105" s="197" t="s">
        <v>1</v>
      </c>
      <c r="L1105" s="202"/>
      <c r="M1105" s="203" t="s">
        <v>1</v>
      </c>
      <c r="N1105" s="204" t="s">
        <v>41</v>
      </c>
      <c r="O1105" s="59"/>
      <c r="P1105" s="159">
        <f>O1105*H1105</f>
        <v>0</v>
      </c>
      <c r="Q1105" s="159">
        <v>0.004</v>
      </c>
      <c r="R1105" s="159">
        <f>Q1105*H1105</f>
        <v>0.00404</v>
      </c>
      <c r="S1105" s="159">
        <v>0</v>
      </c>
      <c r="T1105" s="160">
        <f>S1105*H1105</f>
        <v>0</v>
      </c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R1105" s="161" t="s">
        <v>184</v>
      </c>
      <c r="AT1105" s="161" t="s">
        <v>268</v>
      </c>
      <c r="AU1105" s="161" t="s">
        <v>84</v>
      </c>
      <c r="AY1105" s="18" t="s">
        <v>130</v>
      </c>
      <c r="BE1105" s="162">
        <f>IF(N1105="základní",J1105,0)</f>
        <v>0</v>
      </c>
      <c r="BF1105" s="162">
        <f>IF(N1105="snížená",J1105,0)</f>
        <v>0</v>
      </c>
      <c r="BG1105" s="162">
        <f>IF(N1105="zákl. přenesená",J1105,0)</f>
        <v>0</v>
      </c>
      <c r="BH1105" s="162">
        <f>IF(N1105="sníž. přenesená",J1105,0)</f>
        <v>0</v>
      </c>
      <c r="BI1105" s="162">
        <f>IF(N1105="nulová",J1105,0)</f>
        <v>0</v>
      </c>
      <c r="BJ1105" s="18" t="s">
        <v>32</v>
      </c>
      <c r="BK1105" s="162">
        <f>ROUND(I1105*H1105,2)</f>
        <v>0</v>
      </c>
      <c r="BL1105" s="18" t="s">
        <v>137</v>
      </c>
      <c r="BM1105" s="161" t="s">
        <v>1459</v>
      </c>
    </row>
    <row r="1106" spans="2:51" s="14" customFormat="1" ht="12">
      <c r="B1106" s="171"/>
      <c r="D1106" s="164" t="s">
        <v>139</v>
      </c>
      <c r="E1106" s="172" t="s">
        <v>1</v>
      </c>
      <c r="F1106" s="173" t="s">
        <v>716</v>
      </c>
      <c r="H1106" s="174">
        <v>1.01</v>
      </c>
      <c r="I1106" s="175"/>
      <c r="L1106" s="171"/>
      <c r="M1106" s="176"/>
      <c r="N1106" s="177"/>
      <c r="O1106" s="177"/>
      <c r="P1106" s="177"/>
      <c r="Q1106" s="177"/>
      <c r="R1106" s="177"/>
      <c r="S1106" s="177"/>
      <c r="T1106" s="178"/>
      <c r="AT1106" s="172" t="s">
        <v>139</v>
      </c>
      <c r="AU1106" s="172" t="s">
        <v>84</v>
      </c>
      <c r="AV1106" s="14" t="s">
        <v>84</v>
      </c>
      <c r="AW1106" s="14" t="s">
        <v>31</v>
      </c>
      <c r="AX1106" s="14" t="s">
        <v>76</v>
      </c>
      <c r="AY1106" s="172" t="s">
        <v>130</v>
      </c>
    </row>
    <row r="1107" spans="2:51" s="15" customFormat="1" ht="12">
      <c r="B1107" s="179"/>
      <c r="D1107" s="164" t="s">
        <v>139</v>
      </c>
      <c r="E1107" s="180" t="s">
        <v>1</v>
      </c>
      <c r="F1107" s="181" t="s">
        <v>144</v>
      </c>
      <c r="H1107" s="182">
        <v>1.01</v>
      </c>
      <c r="I1107" s="183"/>
      <c r="L1107" s="179"/>
      <c r="M1107" s="184"/>
      <c r="N1107" s="185"/>
      <c r="O1107" s="185"/>
      <c r="P1107" s="185"/>
      <c r="Q1107" s="185"/>
      <c r="R1107" s="185"/>
      <c r="S1107" s="185"/>
      <c r="T1107" s="186"/>
      <c r="AT1107" s="180" t="s">
        <v>139</v>
      </c>
      <c r="AU1107" s="180" t="s">
        <v>84</v>
      </c>
      <c r="AV1107" s="15" t="s">
        <v>137</v>
      </c>
      <c r="AW1107" s="15" t="s">
        <v>31</v>
      </c>
      <c r="AX1107" s="15" t="s">
        <v>32</v>
      </c>
      <c r="AY1107" s="180" t="s">
        <v>130</v>
      </c>
    </row>
    <row r="1108" spans="1:65" s="2" customFormat="1" ht="16.5" customHeight="1">
      <c r="A1108" s="33"/>
      <c r="B1108" s="149"/>
      <c r="C1108" s="150" t="s">
        <v>1460</v>
      </c>
      <c r="D1108" s="150" t="s">
        <v>132</v>
      </c>
      <c r="E1108" s="151" t="s">
        <v>1461</v>
      </c>
      <c r="F1108" s="152" t="s">
        <v>1462</v>
      </c>
      <c r="G1108" s="153" t="s">
        <v>271</v>
      </c>
      <c r="H1108" s="154">
        <v>1</v>
      </c>
      <c r="I1108" s="155"/>
      <c r="J1108" s="156">
        <f>ROUND(I1108*H1108,2)</f>
        <v>0</v>
      </c>
      <c r="K1108" s="152" t="s">
        <v>136</v>
      </c>
      <c r="L1108" s="34"/>
      <c r="M1108" s="157" t="s">
        <v>1</v>
      </c>
      <c r="N1108" s="158" t="s">
        <v>41</v>
      </c>
      <c r="O1108" s="59"/>
      <c r="P1108" s="159">
        <f>O1108*H1108</f>
        <v>0</v>
      </c>
      <c r="Q1108" s="159">
        <v>0.00072</v>
      </c>
      <c r="R1108" s="159">
        <f>Q1108*H1108</f>
        <v>0.00072</v>
      </c>
      <c r="S1108" s="159">
        <v>0</v>
      </c>
      <c r="T1108" s="160">
        <f>S1108*H1108</f>
        <v>0</v>
      </c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  <c r="AE1108" s="33"/>
      <c r="AR1108" s="161" t="s">
        <v>137</v>
      </c>
      <c r="AT1108" s="161" t="s">
        <v>132</v>
      </c>
      <c r="AU1108" s="161" t="s">
        <v>84</v>
      </c>
      <c r="AY1108" s="18" t="s">
        <v>130</v>
      </c>
      <c r="BE1108" s="162">
        <f>IF(N1108="základní",J1108,0)</f>
        <v>0</v>
      </c>
      <c r="BF1108" s="162">
        <f>IF(N1108="snížená",J1108,0)</f>
        <v>0</v>
      </c>
      <c r="BG1108" s="162">
        <f>IF(N1108="zákl. přenesená",J1108,0)</f>
        <v>0</v>
      </c>
      <c r="BH1108" s="162">
        <f>IF(N1108="sníž. přenesená",J1108,0)</f>
        <v>0</v>
      </c>
      <c r="BI1108" s="162">
        <f>IF(N1108="nulová",J1108,0)</f>
        <v>0</v>
      </c>
      <c r="BJ1108" s="18" t="s">
        <v>32</v>
      </c>
      <c r="BK1108" s="162">
        <f>ROUND(I1108*H1108,2)</f>
        <v>0</v>
      </c>
      <c r="BL1108" s="18" t="s">
        <v>137</v>
      </c>
      <c r="BM1108" s="161" t="s">
        <v>1463</v>
      </c>
    </row>
    <row r="1109" spans="1:65" s="2" customFormat="1" ht="16.5" customHeight="1">
      <c r="A1109" s="33"/>
      <c r="B1109" s="149"/>
      <c r="C1109" s="195" t="s">
        <v>1464</v>
      </c>
      <c r="D1109" s="195" t="s">
        <v>268</v>
      </c>
      <c r="E1109" s="196" t="s">
        <v>1465</v>
      </c>
      <c r="F1109" s="197" t="s">
        <v>1466</v>
      </c>
      <c r="G1109" s="198" t="s">
        <v>271</v>
      </c>
      <c r="H1109" s="199">
        <v>1.01</v>
      </c>
      <c r="I1109" s="200"/>
      <c r="J1109" s="201">
        <f>ROUND(I1109*H1109,2)</f>
        <v>0</v>
      </c>
      <c r="K1109" s="197" t="s">
        <v>136</v>
      </c>
      <c r="L1109" s="202"/>
      <c r="M1109" s="203" t="s">
        <v>1</v>
      </c>
      <c r="N1109" s="204" t="s">
        <v>41</v>
      </c>
      <c r="O1109" s="59"/>
      <c r="P1109" s="159">
        <f>O1109*H1109</f>
        <v>0</v>
      </c>
      <c r="Q1109" s="159">
        <v>0.01118</v>
      </c>
      <c r="R1109" s="159">
        <f>Q1109*H1109</f>
        <v>0.011291800000000001</v>
      </c>
      <c r="S1109" s="159">
        <v>0</v>
      </c>
      <c r="T1109" s="160">
        <f>S1109*H1109</f>
        <v>0</v>
      </c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33"/>
      <c r="AE1109" s="33"/>
      <c r="AR1109" s="161" t="s">
        <v>184</v>
      </c>
      <c r="AT1109" s="161" t="s">
        <v>268</v>
      </c>
      <c r="AU1109" s="161" t="s">
        <v>84</v>
      </c>
      <c r="AY1109" s="18" t="s">
        <v>130</v>
      </c>
      <c r="BE1109" s="162">
        <f>IF(N1109="základní",J1109,0)</f>
        <v>0</v>
      </c>
      <c r="BF1109" s="162">
        <f>IF(N1109="snížená",J1109,0)</f>
        <v>0</v>
      </c>
      <c r="BG1109" s="162">
        <f>IF(N1109="zákl. přenesená",J1109,0)</f>
        <v>0</v>
      </c>
      <c r="BH1109" s="162">
        <f>IF(N1109="sníž. přenesená",J1109,0)</f>
        <v>0</v>
      </c>
      <c r="BI1109" s="162">
        <f>IF(N1109="nulová",J1109,0)</f>
        <v>0</v>
      </c>
      <c r="BJ1109" s="18" t="s">
        <v>32</v>
      </c>
      <c r="BK1109" s="162">
        <f>ROUND(I1109*H1109,2)</f>
        <v>0</v>
      </c>
      <c r="BL1109" s="18" t="s">
        <v>137</v>
      </c>
      <c r="BM1109" s="161" t="s">
        <v>1467</v>
      </c>
    </row>
    <row r="1110" spans="2:51" s="14" customFormat="1" ht="12">
      <c r="B1110" s="171"/>
      <c r="D1110" s="164" t="s">
        <v>139</v>
      </c>
      <c r="E1110" s="172" t="s">
        <v>1</v>
      </c>
      <c r="F1110" s="173" t="s">
        <v>716</v>
      </c>
      <c r="H1110" s="174">
        <v>1.01</v>
      </c>
      <c r="I1110" s="175"/>
      <c r="L1110" s="171"/>
      <c r="M1110" s="176"/>
      <c r="N1110" s="177"/>
      <c r="O1110" s="177"/>
      <c r="P1110" s="177"/>
      <c r="Q1110" s="177"/>
      <c r="R1110" s="177"/>
      <c r="S1110" s="177"/>
      <c r="T1110" s="178"/>
      <c r="AT1110" s="172" t="s">
        <v>139</v>
      </c>
      <c r="AU1110" s="172" t="s">
        <v>84</v>
      </c>
      <c r="AV1110" s="14" t="s">
        <v>84</v>
      </c>
      <c r="AW1110" s="14" t="s">
        <v>31</v>
      </c>
      <c r="AX1110" s="14" t="s">
        <v>76</v>
      </c>
      <c r="AY1110" s="172" t="s">
        <v>130</v>
      </c>
    </row>
    <row r="1111" spans="2:51" s="15" customFormat="1" ht="12">
      <c r="B1111" s="179"/>
      <c r="D1111" s="164" t="s">
        <v>139</v>
      </c>
      <c r="E1111" s="180" t="s">
        <v>1</v>
      </c>
      <c r="F1111" s="181" t="s">
        <v>144</v>
      </c>
      <c r="H1111" s="182">
        <v>1.01</v>
      </c>
      <c r="I1111" s="183"/>
      <c r="L1111" s="179"/>
      <c r="M1111" s="184"/>
      <c r="N1111" s="185"/>
      <c r="O1111" s="185"/>
      <c r="P1111" s="185"/>
      <c r="Q1111" s="185"/>
      <c r="R1111" s="185"/>
      <c r="S1111" s="185"/>
      <c r="T1111" s="186"/>
      <c r="AT1111" s="180" t="s">
        <v>139</v>
      </c>
      <c r="AU1111" s="180" t="s">
        <v>84</v>
      </c>
      <c r="AV1111" s="15" t="s">
        <v>137</v>
      </c>
      <c r="AW1111" s="15" t="s">
        <v>31</v>
      </c>
      <c r="AX1111" s="15" t="s">
        <v>32</v>
      </c>
      <c r="AY1111" s="180" t="s">
        <v>130</v>
      </c>
    </row>
    <row r="1112" spans="1:65" s="2" customFormat="1" ht="16.5" customHeight="1">
      <c r="A1112" s="33"/>
      <c r="B1112" s="149"/>
      <c r="C1112" s="150" t="s">
        <v>1468</v>
      </c>
      <c r="D1112" s="150" t="s">
        <v>132</v>
      </c>
      <c r="E1112" s="151" t="s">
        <v>1469</v>
      </c>
      <c r="F1112" s="152" t="s">
        <v>1470</v>
      </c>
      <c r="G1112" s="153" t="s">
        <v>271</v>
      </c>
      <c r="H1112" s="154">
        <v>4</v>
      </c>
      <c r="I1112" s="155"/>
      <c r="J1112" s="156">
        <f>ROUND(I1112*H1112,2)</f>
        <v>0</v>
      </c>
      <c r="K1112" s="152" t="s">
        <v>1</v>
      </c>
      <c r="L1112" s="34"/>
      <c r="M1112" s="157" t="s">
        <v>1</v>
      </c>
      <c r="N1112" s="158" t="s">
        <v>41</v>
      </c>
      <c r="O1112" s="59"/>
      <c r="P1112" s="159">
        <f>O1112*H1112</f>
        <v>0</v>
      </c>
      <c r="Q1112" s="159">
        <v>0.00297</v>
      </c>
      <c r="R1112" s="159">
        <f>Q1112*H1112</f>
        <v>0.01188</v>
      </c>
      <c r="S1112" s="159">
        <v>0</v>
      </c>
      <c r="T1112" s="160">
        <f>S1112*H1112</f>
        <v>0</v>
      </c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33"/>
      <c r="AE1112" s="33"/>
      <c r="AR1112" s="161" t="s">
        <v>137</v>
      </c>
      <c r="AT1112" s="161" t="s">
        <v>132</v>
      </c>
      <c r="AU1112" s="161" t="s">
        <v>84</v>
      </c>
      <c r="AY1112" s="18" t="s">
        <v>130</v>
      </c>
      <c r="BE1112" s="162">
        <f>IF(N1112="základní",J1112,0)</f>
        <v>0</v>
      </c>
      <c r="BF1112" s="162">
        <f>IF(N1112="snížená",J1112,0)</f>
        <v>0</v>
      </c>
      <c r="BG1112" s="162">
        <f>IF(N1112="zákl. přenesená",J1112,0)</f>
        <v>0</v>
      </c>
      <c r="BH1112" s="162">
        <f>IF(N1112="sníž. přenesená",J1112,0)</f>
        <v>0</v>
      </c>
      <c r="BI1112" s="162">
        <f>IF(N1112="nulová",J1112,0)</f>
        <v>0</v>
      </c>
      <c r="BJ1112" s="18" t="s">
        <v>32</v>
      </c>
      <c r="BK1112" s="162">
        <f>ROUND(I1112*H1112,2)</f>
        <v>0</v>
      </c>
      <c r="BL1112" s="18" t="s">
        <v>137</v>
      </c>
      <c r="BM1112" s="161" t="s">
        <v>1471</v>
      </c>
    </row>
    <row r="1113" spans="1:65" s="2" customFormat="1" ht="16.5" customHeight="1">
      <c r="A1113" s="33"/>
      <c r="B1113" s="149"/>
      <c r="C1113" s="150" t="s">
        <v>1472</v>
      </c>
      <c r="D1113" s="150" t="s">
        <v>132</v>
      </c>
      <c r="E1113" s="151" t="s">
        <v>1473</v>
      </c>
      <c r="F1113" s="152" t="s">
        <v>1474</v>
      </c>
      <c r="G1113" s="153" t="s">
        <v>271</v>
      </c>
      <c r="H1113" s="154">
        <v>7</v>
      </c>
      <c r="I1113" s="155"/>
      <c r="J1113" s="156">
        <f>ROUND(I1113*H1113,2)</f>
        <v>0</v>
      </c>
      <c r="K1113" s="152" t="s">
        <v>1</v>
      </c>
      <c r="L1113" s="34"/>
      <c r="M1113" s="157" t="s">
        <v>1</v>
      </c>
      <c r="N1113" s="158" t="s">
        <v>41</v>
      </c>
      <c r="O1113" s="59"/>
      <c r="P1113" s="159">
        <f>O1113*H1113</f>
        <v>0</v>
      </c>
      <c r="Q1113" s="159">
        <v>0.00015</v>
      </c>
      <c r="R1113" s="159">
        <f>Q1113*H1113</f>
        <v>0.00105</v>
      </c>
      <c r="S1113" s="159">
        <v>0</v>
      </c>
      <c r="T1113" s="160">
        <f>S1113*H1113</f>
        <v>0</v>
      </c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33"/>
      <c r="AE1113" s="33"/>
      <c r="AR1113" s="161" t="s">
        <v>137</v>
      </c>
      <c r="AT1113" s="161" t="s">
        <v>132</v>
      </c>
      <c r="AU1113" s="161" t="s">
        <v>84</v>
      </c>
      <c r="AY1113" s="18" t="s">
        <v>130</v>
      </c>
      <c r="BE1113" s="162">
        <f>IF(N1113="základní",J1113,0)</f>
        <v>0</v>
      </c>
      <c r="BF1113" s="162">
        <f>IF(N1113="snížená",J1113,0)</f>
        <v>0</v>
      </c>
      <c r="BG1113" s="162">
        <f>IF(N1113="zákl. přenesená",J1113,0)</f>
        <v>0</v>
      </c>
      <c r="BH1113" s="162">
        <f>IF(N1113="sníž. přenesená",J1113,0)</f>
        <v>0</v>
      </c>
      <c r="BI1113" s="162">
        <f>IF(N1113="nulová",J1113,0)</f>
        <v>0</v>
      </c>
      <c r="BJ1113" s="18" t="s">
        <v>32</v>
      </c>
      <c r="BK1113" s="162">
        <f>ROUND(I1113*H1113,2)</f>
        <v>0</v>
      </c>
      <c r="BL1113" s="18" t="s">
        <v>137</v>
      </c>
      <c r="BM1113" s="161" t="s">
        <v>1475</v>
      </c>
    </row>
    <row r="1114" spans="1:65" s="2" customFormat="1" ht="16.5" customHeight="1">
      <c r="A1114" s="33"/>
      <c r="B1114" s="149"/>
      <c r="C1114" s="150" t="s">
        <v>1476</v>
      </c>
      <c r="D1114" s="150" t="s">
        <v>132</v>
      </c>
      <c r="E1114" s="151" t="s">
        <v>1477</v>
      </c>
      <c r="F1114" s="152" t="s">
        <v>1478</v>
      </c>
      <c r="G1114" s="153" t="s">
        <v>271</v>
      </c>
      <c r="H1114" s="154">
        <v>1</v>
      </c>
      <c r="I1114" s="155"/>
      <c r="J1114" s="156">
        <f>ROUND(I1114*H1114,2)</f>
        <v>0</v>
      </c>
      <c r="K1114" s="152" t="s">
        <v>1</v>
      </c>
      <c r="L1114" s="34"/>
      <c r="M1114" s="157" t="s">
        <v>1</v>
      </c>
      <c r="N1114" s="158" t="s">
        <v>41</v>
      </c>
      <c r="O1114" s="59"/>
      <c r="P1114" s="159">
        <f>O1114*H1114</f>
        <v>0</v>
      </c>
      <c r="Q1114" s="159">
        <v>0.00015</v>
      </c>
      <c r="R1114" s="159">
        <f>Q1114*H1114</f>
        <v>0.00015</v>
      </c>
      <c r="S1114" s="159">
        <v>0</v>
      </c>
      <c r="T1114" s="160">
        <f>S1114*H1114</f>
        <v>0</v>
      </c>
      <c r="U1114" s="33"/>
      <c r="V1114" s="33"/>
      <c r="W1114" s="33"/>
      <c r="X1114" s="33"/>
      <c r="Y1114" s="33"/>
      <c r="Z1114" s="33"/>
      <c r="AA1114" s="33"/>
      <c r="AB1114" s="33"/>
      <c r="AC1114" s="33"/>
      <c r="AD1114" s="33"/>
      <c r="AE1114" s="33"/>
      <c r="AR1114" s="161" t="s">
        <v>137</v>
      </c>
      <c r="AT1114" s="161" t="s">
        <v>132</v>
      </c>
      <c r="AU1114" s="161" t="s">
        <v>84</v>
      </c>
      <c r="AY1114" s="18" t="s">
        <v>130</v>
      </c>
      <c r="BE1114" s="162">
        <f>IF(N1114="základní",J1114,0)</f>
        <v>0</v>
      </c>
      <c r="BF1114" s="162">
        <f>IF(N1114="snížená",J1114,0)</f>
        <v>0</v>
      </c>
      <c r="BG1114" s="162">
        <f>IF(N1114="zákl. přenesená",J1114,0)</f>
        <v>0</v>
      </c>
      <c r="BH1114" s="162">
        <f>IF(N1114="sníž. přenesená",J1114,0)</f>
        <v>0</v>
      </c>
      <c r="BI1114" s="162">
        <f>IF(N1114="nulová",J1114,0)</f>
        <v>0</v>
      </c>
      <c r="BJ1114" s="18" t="s">
        <v>32</v>
      </c>
      <c r="BK1114" s="162">
        <f>ROUND(I1114*H1114,2)</f>
        <v>0</v>
      </c>
      <c r="BL1114" s="18" t="s">
        <v>137</v>
      </c>
      <c r="BM1114" s="161" t="s">
        <v>1479</v>
      </c>
    </row>
    <row r="1115" spans="1:65" s="2" customFormat="1" ht="16.5" customHeight="1">
      <c r="A1115" s="33"/>
      <c r="B1115" s="149"/>
      <c r="C1115" s="150" t="s">
        <v>1480</v>
      </c>
      <c r="D1115" s="150" t="s">
        <v>132</v>
      </c>
      <c r="E1115" s="151" t="s">
        <v>1481</v>
      </c>
      <c r="F1115" s="152" t="s">
        <v>1482</v>
      </c>
      <c r="G1115" s="153" t="s">
        <v>271</v>
      </c>
      <c r="H1115" s="154">
        <v>2</v>
      </c>
      <c r="I1115" s="155"/>
      <c r="J1115" s="156">
        <f>ROUND(I1115*H1115,2)</f>
        <v>0</v>
      </c>
      <c r="K1115" s="152" t="s">
        <v>1</v>
      </c>
      <c r="L1115" s="34"/>
      <c r="M1115" s="157" t="s">
        <v>1</v>
      </c>
      <c r="N1115" s="158" t="s">
        <v>41</v>
      </c>
      <c r="O1115" s="59"/>
      <c r="P1115" s="159">
        <f>O1115*H1115</f>
        <v>0</v>
      </c>
      <c r="Q1115" s="159">
        <v>0.00015</v>
      </c>
      <c r="R1115" s="159">
        <f>Q1115*H1115</f>
        <v>0.0003</v>
      </c>
      <c r="S1115" s="159">
        <v>0</v>
      </c>
      <c r="T1115" s="160">
        <f>S1115*H1115</f>
        <v>0</v>
      </c>
      <c r="U1115" s="33"/>
      <c r="V1115" s="33"/>
      <c r="W1115" s="33"/>
      <c r="X1115" s="33"/>
      <c r="Y1115" s="33"/>
      <c r="Z1115" s="33"/>
      <c r="AA1115" s="33"/>
      <c r="AB1115" s="33"/>
      <c r="AC1115" s="33"/>
      <c r="AD1115" s="33"/>
      <c r="AE1115" s="33"/>
      <c r="AR1115" s="161" t="s">
        <v>137</v>
      </c>
      <c r="AT1115" s="161" t="s">
        <v>132</v>
      </c>
      <c r="AU1115" s="161" t="s">
        <v>84</v>
      </c>
      <c r="AY1115" s="18" t="s">
        <v>130</v>
      </c>
      <c r="BE1115" s="162">
        <f>IF(N1115="základní",J1115,0)</f>
        <v>0</v>
      </c>
      <c r="BF1115" s="162">
        <f>IF(N1115="snížená",J1115,0)</f>
        <v>0</v>
      </c>
      <c r="BG1115" s="162">
        <f>IF(N1115="zákl. přenesená",J1115,0)</f>
        <v>0</v>
      </c>
      <c r="BH1115" s="162">
        <f>IF(N1115="sníž. přenesená",J1115,0)</f>
        <v>0</v>
      </c>
      <c r="BI1115" s="162">
        <f>IF(N1115="nulová",J1115,0)</f>
        <v>0</v>
      </c>
      <c r="BJ1115" s="18" t="s">
        <v>32</v>
      </c>
      <c r="BK1115" s="162">
        <f>ROUND(I1115*H1115,2)</f>
        <v>0</v>
      </c>
      <c r="BL1115" s="18" t="s">
        <v>137</v>
      </c>
      <c r="BM1115" s="161" t="s">
        <v>1483</v>
      </c>
    </row>
    <row r="1116" spans="2:51" s="14" customFormat="1" ht="12">
      <c r="B1116" s="171"/>
      <c r="D1116" s="164" t="s">
        <v>139</v>
      </c>
      <c r="E1116" s="172" t="s">
        <v>1</v>
      </c>
      <c r="F1116" s="173" t="s">
        <v>1048</v>
      </c>
      <c r="H1116" s="174">
        <v>2</v>
      </c>
      <c r="I1116" s="175"/>
      <c r="L1116" s="171"/>
      <c r="M1116" s="176"/>
      <c r="N1116" s="177"/>
      <c r="O1116" s="177"/>
      <c r="P1116" s="177"/>
      <c r="Q1116" s="177"/>
      <c r="R1116" s="177"/>
      <c r="S1116" s="177"/>
      <c r="T1116" s="178"/>
      <c r="AT1116" s="172" t="s">
        <v>139</v>
      </c>
      <c r="AU1116" s="172" t="s">
        <v>84</v>
      </c>
      <c r="AV1116" s="14" t="s">
        <v>84</v>
      </c>
      <c r="AW1116" s="14" t="s">
        <v>31</v>
      </c>
      <c r="AX1116" s="14" t="s">
        <v>32</v>
      </c>
      <c r="AY1116" s="172" t="s">
        <v>130</v>
      </c>
    </row>
    <row r="1117" spans="1:65" s="2" customFormat="1" ht="16.5" customHeight="1">
      <c r="A1117" s="33"/>
      <c r="B1117" s="149"/>
      <c r="C1117" s="150" t="s">
        <v>1484</v>
      </c>
      <c r="D1117" s="150" t="s">
        <v>132</v>
      </c>
      <c r="E1117" s="151" t="s">
        <v>1485</v>
      </c>
      <c r="F1117" s="152" t="s">
        <v>1486</v>
      </c>
      <c r="G1117" s="153" t="s">
        <v>271</v>
      </c>
      <c r="H1117" s="154">
        <v>1</v>
      </c>
      <c r="I1117" s="155"/>
      <c r="J1117" s="156">
        <f>ROUND(I1117*H1117,2)</f>
        <v>0</v>
      </c>
      <c r="K1117" s="152" t="s">
        <v>1</v>
      </c>
      <c r="L1117" s="34"/>
      <c r="M1117" s="157" t="s">
        <v>1</v>
      </c>
      <c r="N1117" s="158" t="s">
        <v>41</v>
      </c>
      <c r="O1117" s="59"/>
      <c r="P1117" s="159">
        <f>O1117*H1117</f>
        <v>0</v>
      </c>
      <c r="Q1117" s="159">
        <v>0.00015</v>
      </c>
      <c r="R1117" s="159">
        <f>Q1117*H1117</f>
        <v>0.00015</v>
      </c>
      <c r="S1117" s="159">
        <v>0</v>
      </c>
      <c r="T1117" s="160">
        <f>S1117*H1117</f>
        <v>0</v>
      </c>
      <c r="U1117" s="33"/>
      <c r="V1117" s="33"/>
      <c r="W1117" s="33"/>
      <c r="X1117" s="33"/>
      <c r="Y1117" s="33"/>
      <c r="Z1117" s="33"/>
      <c r="AA1117" s="33"/>
      <c r="AB1117" s="33"/>
      <c r="AC1117" s="33"/>
      <c r="AD1117" s="33"/>
      <c r="AE1117" s="33"/>
      <c r="AR1117" s="161" t="s">
        <v>137</v>
      </c>
      <c r="AT1117" s="161" t="s">
        <v>132</v>
      </c>
      <c r="AU1117" s="161" t="s">
        <v>84</v>
      </c>
      <c r="AY1117" s="18" t="s">
        <v>130</v>
      </c>
      <c r="BE1117" s="162">
        <f>IF(N1117="základní",J1117,0)</f>
        <v>0</v>
      </c>
      <c r="BF1117" s="162">
        <f>IF(N1117="snížená",J1117,0)</f>
        <v>0</v>
      </c>
      <c r="BG1117" s="162">
        <f>IF(N1117="zákl. přenesená",J1117,0)</f>
        <v>0</v>
      </c>
      <c r="BH1117" s="162">
        <f>IF(N1117="sníž. přenesená",J1117,0)</f>
        <v>0</v>
      </c>
      <c r="BI1117" s="162">
        <f>IF(N1117="nulová",J1117,0)</f>
        <v>0</v>
      </c>
      <c r="BJ1117" s="18" t="s">
        <v>32</v>
      </c>
      <c r="BK1117" s="162">
        <f>ROUND(I1117*H1117,2)</f>
        <v>0</v>
      </c>
      <c r="BL1117" s="18" t="s">
        <v>137</v>
      </c>
      <c r="BM1117" s="161" t="s">
        <v>1487</v>
      </c>
    </row>
    <row r="1118" spans="1:65" s="2" customFormat="1" ht="16.5" customHeight="1">
      <c r="A1118" s="33"/>
      <c r="B1118" s="149"/>
      <c r="C1118" s="150" t="s">
        <v>1488</v>
      </c>
      <c r="D1118" s="150" t="s">
        <v>132</v>
      </c>
      <c r="E1118" s="151" t="s">
        <v>1489</v>
      </c>
      <c r="F1118" s="152" t="s">
        <v>1490</v>
      </c>
      <c r="G1118" s="153" t="s">
        <v>271</v>
      </c>
      <c r="H1118" s="154">
        <v>30</v>
      </c>
      <c r="I1118" s="155"/>
      <c r="J1118" s="156">
        <f>ROUND(I1118*H1118,2)</f>
        <v>0</v>
      </c>
      <c r="K1118" s="152" t="s">
        <v>136</v>
      </c>
      <c r="L1118" s="34"/>
      <c r="M1118" s="157" t="s">
        <v>1</v>
      </c>
      <c r="N1118" s="158" t="s">
        <v>41</v>
      </c>
      <c r="O1118" s="59"/>
      <c r="P1118" s="159">
        <f>O1118*H1118</f>
        <v>0</v>
      </c>
      <c r="Q1118" s="159">
        <v>0</v>
      </c>
      <c r="R1118" s="159">
        <f>Q1118*H1118</f>
        <v>0</v>
      </c>
      <c r="S1118" s="159">
        <v>0</v>
      </c>
      <c r="T1118" s="160">
        <f>S1118*H1118</f>
        <v>0</v>
      </c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R1118" s="161" t="s">
        <v>137</v>
      </c>
      <c r="AT1118" s="161" t="s">
        <v>132</v>
      </c>
      <c r="AU1118" s="161" t="s">
        <v>84</v>
      </c>
      <c r="AY1118" s="18" t="s">
        <v>130</v>
      </c>
      <c r="BE1118" s="162">
        <f>IF(N1118="základní",J1118,0)</f>
        <v>0</v>
      </c>
      <c r="BF1118" s="162">
        <f>IF(N1118="snížená",J1118,0)</f>
        <v>0</v>
      </c>
      <c r="BG1118" s="162">
        <f>IF(N1118="zákl. přenesená",J1118,0)</f>
        <v>0</v>
      </c>
      <c r="BH1118" s="162">
        <f>IF(N1118="sníž. přenesená",J1118,0)</f>
        <v>0</v>
      </c>
      <c r="BI1118" s="162">
        <f>IF(N1118="nulová",J1118,0)</f>
        <v>0</v>
      </c>
      <c r="BJ1118" s="18" t="s">
        <v>32</v>
      </c>
      <c r="BK1118" s="162">
        <f>ROUND(I1118*H1118,2)</f>
        <v>0</v>
      </c>
      <c r="BL1118" s="18" t="s">
        <v>137</v>
      </c>
      <c r="BM1118" s="161" t="s">
        <v>1491</v>
      </c>
    </row>
    <row r="1119" spans="2:51" s="13" customFormat="1" ht="12">
      <c r="B1119" s="163"/>
      <c r="D1119" s="164" t="s">
        <v>139</v>
      </c>
      <c r="E1119" s="165" t="s">
        <v>1</v>
      </c>
      <c r="F1119" s="166" t="s">
        <v>1492</v>
      </c>
      <c r="H1119" s="165" t="s">
        <v>1</v>
      </c>
      <c r="I1119" s="167"/>
      <c r="L1119" s="163"/>
      <c r="M1119" s="168"/>
      <c r="N1119" s="169"/>
      <c r="O1119" s="169"/>
      <c r="P1119" s="169"/>
      <c r="Q1119" s="169"/>
      <c r="R1119" s="169"/>
      <c r="S1119" s="169"/>
      <c r="T1119" s="170"/>
      <c r="AT1119" s="165" t="s">
        <v>139</v>
      </c>
      <c r="AU1119" s="165" t="s">
        <v>84</v>
      </c>
      <c r="AV1119" s="13" t="s">
        <v>32</v>
      </c>
      <c r="AW1119" s="13" t="s">
        <v>31</v>
      </c>
      <c r="AX1119" s="13" t="s">
        <v>76</v>
      </c>
      <c r="AY1119" s="165" t="s">
        <v>130</v>
      </c>
    </row>
    <row r="1120" spans="2:51" s="14" customFormat="1" ht="12">
      <c r="B1120" s="171"/>
      <c r="D1120" s="164" t="s">
        <v>139</v>
      </c>
      <c r="E1120" s="172" t="s">
        <v>1</v>
      </c>
      <c r="F1120" s="173" t="s">
        <v>1493</v>
      </c>
      <c r="H1120" s="174">
        <v>30</v>
      </c>
      <c r="I1120" s="175"/>
      <c r="L1120" s="171"/>
      <c r="M1120" s="176"/>
      <c r="N1120" s="177"/>
      <c r="O1120" s="177"/>
      <c r="P1120" s="177"/>
      <c r="Q1120" s="177"/>
      <c r="R1120" s="177"/>
      <c r="S1120" s="177"/>
      <c r="T1120" s="178"/>
      <c r="AT1120" s="172" t="s">
        <v>139</v>
      </c>
      <c r="AU1120" s="172" t="s">
        <v>84</v>
      </c>
      <c r="AV1120" s="14" t="s">
        <v>84</v>
      </c>
      <c r="AW1120" s="14" t="s">
        <v>31</v>
      </c>
      <c r="AX1120" s="14" t="s">
        <v>32</v>
      </c>
      <c r="AY1120" s="172" t="s">
        <v>130</v>
      </c>
    </row>
    <row r="1121" spans="1:65" s="2" customFormat="1" ht="16.5" customHeight="1">
      <c r="A1121" s="33"/>
      <c r="B1121" s="149"/>
      <c r="C1121" s="195" t="s">
        <v>1494</v>
      </c>
      <c r="D1121" s="195" t="s">
        <v>268</v>
      </c>
      <c r="E1121" s="196" t="s">
        <v>1495</v>
      </c>
      <c r="F1121" s="197" t="s">
        <v>1496</v>
      </c>
      <c r="G1121" s="198" t="s">
        <v>271</v>
      </c>
      <c r="H1121" s="199">
        <v>17.255</v>
      </c>
      <c r="I1121" s="200"/>
      <c r="J1121" s="201">
        <f>ROUND(I1121*H1121,2)</f>
        <v>0</v>
      </c>
      <c r="K1121" s="197" t="s">
        <v>136</v>
      </c>
      <c r="L1121" s="202"/>
      <c r="M1121" s="203" t="s">
        <v>1</v>
      </c>
      <c r="N1121" s="204" t="s">
        <v>41</v>
      </c>
      <c r="O1121" s="59"/>
      <c r="P1121" s="159">
        <f>O1121*H1121</f>
        <v>0</v>
      </c>
      <c r="Q1121" s="159">
        <v>0.00359</v>
      </c>
      <c r="R1121" s="159">
        <f>Q1121*H1121</f>
        <v>0.06194544999999999</v>
      </c>
      <c r="S1121" s="159">
        <v>0</v>
      </c>
      <c r="T1121" s="160">
        <f>S1121*H1121</f>
        <v>0</v>
      </c>
      <c r="U1121" s="33"/>
      <c r="V1121" s="33"/>
      <c r="W1121" s="33"/>
      <c r="X1121" s="33"/>
      <c r="Y1121" s="33"/>
      <c r="Z1121" s="33"/>
      <c r="AA1121" s="33"/>
      <c r="AB1121" s="33"/>
      <c r="AC1121" s="33"/>
      <c r="AD1121" s="33"/>
      <c r="AE1121" s="33"/>
      <c r="AR1121" s="161" t="s">
        <v>184</v>
      </c>
      <c r="AT1121" s="161" t="s">
        <v>268</v>
      </c>
      <c r="AU1121" s="161" t="s">
        <v>84</v>
      </c>
      <c r="AY1121" s="18" t="s">
        <v>130</v>
      </c>
      <c r="BE1121" s="162">
        <f>IF(N1121="základní",J1121,0)</f>
        <v>0</v>
      </c>
      <c r="BF1121" s="162">
        <f>IF(N1121="snížená",J1121,0)</f>
        <v>0</v>
      </c>
      <c r="BG1121" s="162">
        <f>IF(N1121="zákl. přenesená",J1121,0)</f>
        <v>0</v>
      </c>
      <c r="BH1121" s="162">
        <f>IF(N1121="sníž. přenesená",J1121,0)</f>
        <v>0</v>
      </c>
      <c r="BI1121" s="162">
        <f>IF(N1121="nulová",J1121,0)</f>
        <v>0</v>
      </c>
      <c r="BJ1121" s="18" t="s">
        <v>32</v>
      </c>
      <c r="BK1121" s="162">
        <f>ROUND(I1121*H1121,2)</f>
        <v>0</v>
      </c>
      <c r="BL1121" s="18" t="s">
        <v>137</v>
      </c>
      <c r="BM1121" s="161" t="s">
        <v>1497</v>
      </c>
    </row>
    <row r="1122" spans="2:51" s="14" customFormat="1" ht="12">
      <c r="B1122" s="171"/>
      <c r="D1122" s="164" t="s">
        <v>139</v>
      </c>
      <c r="E1122" s="172" t="s">
        <v>1</v>
      </c>
      <c r="F1122" s="173" t="s">
        <v>1498</v>
      </c>
      <c r="H1122" s="174">
        <v>17.255</v>
      </c>
      <c r="I1122" s="175"/>
      <c r="L1122" s="171"/>
      <c r="M1122" s="176"/>
      <c r="N1122" s="177"/>
      <c r="O1122" s="177"/>
      <c r="P1122" s="177"/>
      <c r="Q1122" s="177"/>
      <c r="R1122" s="177"/>
      <c r="S1122" s="177"/>
      <c r="T1122" s="178"/>
      <c r="AT1122" s="172" t="s">
        <v>139</v>
      </c>
      <c r="AU1122" s="172" t="s">
        <v>84</v>
      </c>
      <c r="AV1122" s="14" t="s">
        <v>84</v>
      </c>
      <c r="AW1122" s="14" t="s">
        <v>31</v>
      </c>
      <c r="AX1122" s="14" t="s">
        <v>76</v>
      </c>
      <c r="AY1122" s="172" t="s">
        <v>130</v>
      </c>
    </row>
    <row r="1123" spans="2:51" s="15" customFormat="1" ht="12">
      <c r="B1123" s="179"/>
      <c r="D1123" s="164" t="s">
        <v>139</v>
      </c>
      <c r="E1123" s="180" t="s">
        <v>1</v>
      </c>
      <c r="F1123" s="181" t="s">
        <v>144</v>
      </c>
      <c r="H1123" s="182">
        <v>17.255</v>
      </c>
      <c r="I1123" s="183"/>
      <c r="L1123" s="179"/>
      <c r="M1123" s="184"/>
      <c r="N1123" s="185"/>
      <c r="O1123" s="185"/>
      <c r="P1123" s="185"/>
      <c r="Q1123" s="185"/>
      <c r="R1123" s="185"/>
      <c r="S1123" s="185"/>
      <c r="T1123" s="186"/>
      <c r="AT1123" s="180" t="s">
        <v>139</v>
      </c>
      <c r="AU1123" s="180" t="s">
        <v>84</v>
      </c>
      <c r="AV1123" s="15" t="s">
        <v>137</v>
      </c>
      <c r="AW1123" s="15" t="s">
        <v>31</v>
      </c>
      <c r="AX1123" s="15" t="s">
        <v>32</v>
      </c>
      <c r="AY1123" s="180" t="s">
        <v>130</v>
      </c>
    </row>
    <row r="1124" spans="1:65" s="2" customFormat="1" ht="16.5" customHeight="1">
      <c r="A1124" s="33"/>
      <c r="B1124" s="149"/>
      <c r="C1124" s="195" t="s">
        <v>1499</v>
      </c>
      <c r="D1124" s="195" t="s">
        <v>268</v>
      </c>
      <c r="E1124" s="196" t="s">
        <v>1500</v>
      </c>
      <c r="F1124" s="197" t="s">
        <v>1501</v>
      </c>
      <c r="G1124" s="198" t="s">
        <v>271</v>
      </c>
      <c r="H1124" s="199">
        <v>4.06</v>
      </c>
      <c r="I1124" s="200"/>
      <c r="J1124" s="201">
        <f>ROUND(I1124*H1124,2)</f>
        <v>0</v>
      </c>
      <c r="K1124" s="197" t="s">
        <v>136</v>
      </c>
      <c r="L1124" s="202"/>
      <c r="M1124" s="203" t="s">
        <v>1</v>
      </c>
      <c r="N1124" s="204" t="s">
        <v>41</v>
      </c>
      <c r="O1124" s="59"/>
      <c r="P1124" s="159">
        <f>O1124*H1124</f>
        <v>0</v>
      </c>
      <c r="Q1124" s="159">
        <v>0.00297</v>
      </c>
      <c r="R1124" s="159">
        <f>Q1124*H1124</f>
        <v>0.012058199999999998</v>
      </c>
      <c r="S1124" s="159">
        <v>0</v>
      </c>
      <c r="T1124" s="160">
        <f>S1124*H1124</f>
        <v>0</v>
      </c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33"/>
      <c r="AE1124" s="33"/>
      <c r="AR1124" s="161" t="s">
        <v>184</v>
      </c>
      <c r="AT1124" s="161" t="s">
        <v>268</v>
      </c>
      <c r="AU1124" s="161" t="s">
        <v>84</v>
      </c>
      <c r="AY1124" s="18" t="s">
        <v>130</v>
      </c>
      <c r="BE1124" s="162">
        <f>IF(N1124="základní",J1124,0)</f>
        <v>0</v>
      </c>
      <c r="BF1124" s="162">
        <f>IF(N1124="snížená",J1124,0)</f>
        <v>0</v>
      </c>
      <c r="BG1124" s="162">
        <f>IF(N1124="zákl. přenesená",J1124,0)</f>
        <v>0</v>
      </c>
      <c r="BH1124" s="162">
        <f>IF(N1124="sníž. přenesená",J1124,0)</f>
        <v>0</v>
      </c>
      <c r="BI1124" s="162">
        <f>IF(N1124="nulová",J1124,0)</f>
        <v>0</v>
      </c>
      <c r="BJ1124" s="18" t="s">
        <v>32</v>
      </c>
      <c r="BK1124" s="162">
        <f>ROUND(I1124*H1124,2)</f>
        <v>0</v>
      </c>
      <c r="BL1124" s="18" t="s">
        <v>137</v>
      </c>
      <c r="BM1124" s="161" t="s">
        <v>1502</v>
      </c>
    </row>
    <row r="1125" spans="2:51" s="14" customFormat="1" ht="12">
      <c r="B1125" s="171"/>
      <c r="D1125" s="164" t="s">
        <v>139</v>
      </c>
      <c r="E1125" s="172" t="s">
        <v>1</v>
      </c>
      <c r="F1125" s="173" t="s">
        <v>1357</v>
      </c>
      <c r="H1125" s="174">
        <v>4.06</v>
      </c>
      <c r="I1125" s="175"/>
      <c r="L1125" s="171"/>
      <c r="M1125" s="176"/>
      <c r="N1125" s="177"/>
      <c r="O1125" s="177"/>
      <c r="P1125" s="177"/>
      <c r="Q1125" s="177"/>
      <c r="R1125" s="177"/>
      <c r="S1125" s="177"/>
      <c r="T1125" s="178"/>
      <c r="AT1125" s="172" t="s">
        <v>139</v>
      </c>
      <c r="AU1125" s="172" t="s">
        <v>84</v>
      </c>
      <c r="AV1125" s="14" t="s">
        <v>84</v>
      </c>
      <c r="AW1125" s="14" t="s">
        <v>31</v>
      </c>
      <c r="AX1125" s="14" t="s">
        <v>76</v>
      </c>
      <c r="AY1125" s="172" t="s">
        <v>130</v>
      </c>
    </row>
    <row r="1126" spans="2:51" s="15" customFormat="1" ht="12">
      <c r="B1126" s="179"/>
      <c r="D1126" s="164" t="s">
        <v>139</v>
      </c>
      <c r="E1126" s="180" t="s">
        <v>1</v>
      </c>
      <c r="F1126" s="181" t="s">
        <v>144</v>
      </c>
      <c r="H1126" s="182">
        <v>4.06</v>
      </c>
      <c r="I1126" s="183"/>
      <c r="L1126" s="179"/>
      <c r="M1126" s="184"/>
      <c r="N1126" s="185"/>
      <c r="O1126" s="185"/>
      <c r="P1126" s="185"/>
      <c r="Q1126" s="185"/>
      <c r="R1126" s="185"/>
      <c r="S1126" s="185"/>
      <c r="T1126" s="186"/>
      <c r="AT1126" s="180" t="s">
        <v>139</v>
      </c>
      <c r="AU1126" s="180" t="s">
        <v>84</v>
      </c>
      <c r="AV1126" s="15" t="s">
        <v>137</v>
      </c>
      <c r="AW1126" s="15" t="s">
        <v>31</v>
      </c>
      <c r="AX1126" s="15" t="s">
        <v>32</v>
      </c>
      <c r="AY1126" s="180" t="s">
        <v>130</v>
      </c>
    </row>
    <row r="1127" spans="1:65" s="2" customFormat="1" ht="16.5" customHeight="1">
      <c r="A1127" s="33"/>
      <c r="B1127" s="149"/>
      <c r="C1127" s="195" t="s">
        <v>1503</v>
      </c>
      <c r="D1127" s="195" t="s">
        <v>268</v>
      </c>
      <c r="E1127" s="196" t="s">
        <v>1504</v>
      </c>
      <c r="F1127" s="197" t="s">
        <v>1505</v>
      </c>
      <c r="G1127" s="198" t="s">
        <v>271</v>
      </c>
      <c r="H1127" s="199">
        <v>2.03</v>
      </c>
      <c r="I1127" s="200"/>
      <c r="J1127" s="201">
        <f>ROUND(I1127*H1127,2)</f>
        <v>0</v>
      </c>
      <c r="K1127" s="197" t="s">
        <v>1</v>
      </c>
      <c r="L1127" s="202"/>
      <c r="M1127" s="203" t="s">
        <v>1</v>
      </c>
      <c r="N1127" s="204" t="s">
        <v>41</v>
      </c>
      <c r="O1127" s="59"/>
      <c r="P1127" s="159">
        <f>O1127*H1127</f>
        <v>0</v>
      </c>
      <c r="Q1127" s="159">
        <v>0.0158</v>
      </c>
      <c r="R1127" s="159">
        <f>Q1127*H1127</f>
        <v>0.032074</v>
      </c>
      <c r="S1127" s="159">
        <v>0</v>
      </c>
      <c r="T1127" s="160">
        <f>S1127*H1127</f>
        <v>0</v>
      </c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33"/>
      <c r="AE1127" s="33"/>
      <c r="AR1127" s="161" t="s">
        <v>184</v>
      </c>
      <c r="AT1127" s="161" t="s">
        <v>268</v>
      </c>
      <c r="AU1127" s="161" t="s">
        <v>84</v>
      </c>
      <c r="AY1127" s="18" t="s">
        <v>130</v>
      </c>
      <c r="BE1127" s="162">
        <f>IF(N1127="základní",J1127,0)</f>
        <v>0</v>
      </c>
      <c r="BF1127" s="162">
        <f>IF(N1127="snížená",J1127,0)</f>
        <v>0</v>
      </c>
      <c r="BG1127" s="162">
        <f>IF(N1127="zákl. přenesená",J1127,0)</f>
        <v>0</v>
      </c>
      <c r="BH1127" s="162">
        <f>IF(N1127="sníž. přenesená",J1127,0)</f>
        <v>0</v>
      </c>
      <c r="BI1127" s="162">
        <f>IF(N1127="nulová",J1127,0)</f>
        <v>0</v>
      </c>
      <c r="BJ1127" s="18" t="s">
        <v>32</v>
      </c>
      <c r="BK1127" s="162">
        <f>ROUND(I1127*H1127,2)</f>
        <v>0</v>
      </c>
      <c r="BL1127" s="18" t="s">
        <v>137</v>
      </c>
      <c r="BM1127" s="161" t="s">
        <v>1506</v>
      </c>
    </row>
    <row r="1128" spans="2:51" s="14" customFormat="1" ht="12">
      <c r="B1128" s="171"/>
      <c r="D1128" s="164" t="s">
        <v>139</v>
      </c>
      <c r="E1128" s="172" t="s">
        <v>1</v>
      </c>
      <c r="F1128" s="173" t="s">
        <v>1391</v>
      </c>
      <c r="H1128" s="174">
        <v>2.03</v>
      </c>
      <c r="I1128" s="175"/>
      <c r="L1128" s="171"/>
      <c r="M1128" s="176"/>
      <c r="N1128" s="177"/>
      <c r="O1128" s="177"/>
      <c r="P1128" s="177"/>
      <c r="Q1128" s="177"/>
      <c r="R1128" s="177"/>
      <c r="S1128" s="177"/>
      <c r="T1128" s="178"/>
      <c r="AT1128" s="172" t="s">
        <v>139</v>
      </c>
      <c r="AU1128" s="172" t="s">
        <v>84</v>
      </c>
      <c r="AV1128" s="14" t="s">
        <v>84</v>
      </c>
      <c r="AW1128" s="14" t="s">
        <v>31</v>
      </c>
      <c r="AX1128" s="14" t="s">
        <v>76</v>
      </c>
      <c r="AY1128" s="172" t="s">
        <v>130</v>
      </c>
    </row>
    <row r="1129" spans="2:51" s="15" customFormat="1" ht="12">
      <c r="B1129" s="179"/>
      <c r="D1129" s="164" t="s">
        <v>139</v>
      </c>
      <c r="E1129" s="180" t="s">
        <v>1</v>
      </c>
      <c r="F1129" s="181" t="s">
        <v>144</v>
      </c>
      <c r="H1129" s="182">
        <v>2.03</v>
      </c>
      <c r="I1129" s="183"/>
      <c r="L1129" s="179"/>
      <c r="M1129" s="184"/>
      <c r="N1129" s="185"/>
      <c r="O1129" s="185"/>
      <c r="P1129" s="185"/>
      <c r="Q1129" s="185"/>
      <c r="R1129" s="185"/>
      <c r="S1129" s="185"/>
      <c r="T1129" s="186"/>
      <c r="AT1129" s="180" t="s">
        <v>139</v>
      </c>
      <c r="AU1129" s="180" t="s">
        <v>84</v>
      </c>
      <c r="AV1129" s="15" t="s">
        <v>137</v>
      </c>
      <c r="AW1129" s="15" t="s">
        <v>31</v>
      </c>
      <c r="AX1129" s="15" t="s">
        <v>32</v>
      </c>
      <c r="AY1129" s="180" t="s">
        <v>130</v>
      </c>
    </row>
    <row r="1130" spans="1:65" s="2" customFormat="1" ht="16.5" customHeight="1">
      <c r="A1130" s="33"/>
      <c r="B1130" s="149"/>
      <c r="C1130" s="195" t="s">
        <v>1507</v>
      </c>
      <c r="D1130" s="195" t="s">
        <v>268</v>
      </c>
      <c r="E1130" s="196" t="s">
        <v>1508</v>
      </c>
      <c r="F1130" s="197" t="s">
        <v>1509</v>
      </c>
      <c r="G1130" s="198" t="s">
        <v>271</v>
      </c>
      <c r="H1130" s="199">
        <v>2.03</v>
      </c>
      <c r="I1130" s="200"/>
      <c r="J1130" s="201">
        <f>ROUND(I1130*H1130,2)</f>
        <v>0</v>
      </c>
      <c r="K1130" s="197" t="s">
        <v>136</v>
      </c>
      <c r="L1130" s="202"/>
      <c r="M1130" s="203" t="s">
        <v>1</v>
      </c>
      <c r="N1130" s="204" t="s">
        <v>41</v>
      </c>
      <c r="O1130" s="59"/>
      <c r="P1130" s="159">
        <f>O1130*H1130</f>
        <v>0</v>
      </c>
      <c r="Q1130" s="159">
        <v>0.0158</v>
      </c>
      <c r="R1130" s="159">
        <f>Q1130*H1130</f>
        <v>0.032074</v>
      </c>
      <c r="S1130" s="159">
        <v>0</v>
      </c>
      <c r="T1130" s="160">
        <f>S1130*H1130</f>
        <v>0</v>
      </c>
      <c r="U1130" s="33"/>
      <c r="V1130" s="33"/>
      <c r="W1130" s="33"/>
      <c r="X1130" s="33"/>
      <c r="Y1130" s="33"/>
      <c r="Z1130" s="33"/>
      <c r="AA1130" s="33"/>
      <c r="AB1130" s="33"/>
      <c r="AC1130" s="33"/>
      <c r="AD1130" s="33"/>
      <c r="AE1130" s="33"/>
      <c r="AR1130" s="161" t="s">
        <v>184</v>
      </c>
      <c r="AT1130" s="161" t="s">
        <v>268</v>
      </c>
      <c r="AU1130" s="161" t="s">
        <v>84</v>
      </c>
      <c r="AY1130" s="18" t="s">
        <v>130</v>
      </c>
      <c r="BE1130" s="162">
        <f>IF(N1130="základní",J1130,0)</f>
        <v>0</v>
      </c>
      <c r="BF1130" s="162">
        <f>IF(N1130="snížená",J1130,0)</f>
        <v>0</v>
      </c>
      <c r="BG1130" s="162">
        <f>IF(N1130="zákl. přenesená",J1130,0)</f>
        <v>0</v>
      </c>
      <c r="BH1130" s="162">
        <f>IF(N1130="sníž. přenesená",J1130,0)</f>
        <v>0</v>
      </c>
      <c r="BI1130" s="162">
        <f>IF(N1130="nulová",J1130,0)</f>
        <v>0</v>
      </c>
      <c r="BJ1130" s="18" t="s">
        <v>32</v>
      </c>
      <c r="BK1130" s="162">
        <f>ROUND(I1130*H1130,2)</f>
        <v>0</v>
      </c>
      <c r="BL1130" s="18" t="s">
        <v>137</v>
      </c>
      <c r="BM1130" s="161" t="s">
        <v>1510</v>
      </c>
    </row>
    <row r="1131" spans="2:51" s="14" customFormat="1" ht="12">
      <c r="B1131" s="171"/>
      <c r="D1131" s="164" t="s">
        <v>139</v>
      </c>
      <c r="E1131" s="172" t="s">
        <v>1</v>
      </c>
      <c r="F1131" s="173" t="s">
        <v>1391</v>
      </c>
      <c r="H1131" s="174">
        <v>2.03</v>
      </c>
      <c r="I1131" s="175"/>
      <c r="L1131" s="171"/>
      <c r="M1131" s="176"/>
      <c r="N1131" s="177"/>
      <c r="O1131" s="177"/>
      <c r="P1131" s="177"/>
      <c r="Q1131" s="177"/>
      <c r="R1131" s="177"/>
      <c r="S1131" s="177"/>
      <c r="T1131" s="178"/>
      <c r="AT1131" s="172" t="s">
        <v>139</v>
      </c>
      <c r="AU1131" s="172" t="s">
        <v>84</v>
      </c>
      <c r="AV1131" s="14" t="s">
        <v>84</v>
      </c>
      <c r="AW1131" s="14" t="s">
        <v>31</v>
      </c>
      <c r="AX1131" s="14" t="s">
        <v>76</v>
      </c>
      <c r="AY1131" s="172" t="s">
        <v>130</v>
      </c>
    </row>
    <row r="1132" spans="2:51" s="15" customFormat="1" ht="12">
      <c r="B1132" s="179"/>
      <c r="D1132" s="164" t="s">
        <v>139</v>
      </c>
      <c r="E1132" s="180" t="s">
        <v>1</v>
      </c>
      <c r="F1132" s="181" t="s">
        <v>144</v>
      </c>
      <c r="H1132" s="182">
        <v>2.03</v>
      </c>
      <c r="I1132" s="183"/>
      <c r="L1132" s="179"/>
      <c r="M1132" s="184"/>
      <c r="N1132" s="185"/>
      <c r="O1132" s="185"/>
      <c r="P1132" s="185"/>
      <c r="Q1132" s="185"/>
      <c r="R1132" s="185"/>
      <c r="S1132" s="185"/>
      <c r="T1132" s="186"/>
      <c r="AT1132" s="180" t="s">
        <v>139</v>
      </c>
      <c r="AU1132" s="180" t="s">
        <v>84</v>
      </c>
      <c r="AV1132" s="15" t="s">
        <v>137</v>
      </c>
      <c r="AW1132" s="15" t="s">
        <v>31</v>
      </c>
      <c r="AX1132" s="15" t="s">
        <v>32</v>
      </c>
      <c r="AY1132" s="180" t="s">
        <v>130</v>
      </c>
    </row>
    <row r="1133" spans="1:65" s="2" customFormat="1" ht="16.5" customHeight="1">
      <c r="A1133" s="33"/>
      <c r="B1133" s="149"/>
      <c r="C1133" s="195" t="s">
        <v>1511</v>
      </c>
      <c r="D1133" s="195" t="s">
        <v>268</v>
      </c>
      <c r="E1133" s="196" t="s">
        <v>1512</v>
      </c>
      <c r="F1133" s="197" t="s">
        <v>1513</v>
      </c>
      <c r="G1133" s="198" t="s">
        <v>271</v>
      </c>
      <c r="H1133" s="199">
        <v>5.075</v>
      </c>
      <c r="I1133" s="200"/>
      <c r="J1133" s="201">
        <f>ROUND(I1133*H1133,2)</f>
        <v>0</v>
      </c>
      <c r="K1133" s="197" t="s">
        <v>136</v>
      </c>
      <c r="L1133" s="202"/>
      <c r="M1133" s="203" t="s">
        <v>1</v>
      </c>
      <c r="N1133" s="204" t="s">
        <v>41</v>
      </c>
      <c r="O1133" s="59"/>
      <c r="P1133" s="159">
        <f>O1133*H1133</f>
        <v>0</v>
      </c>
      <c r="Q1133" s="159">
        <v>0.0177</v>
      </c>
      <c r="R1133" s="159">
        <f>Q1133*H1133</f>
        <v>0.0898275</v>
      </c>
      <c r="S1133" s="159">
        <v>0</v>
      </c>
      <c r="T1133" s="160">
        <f>S1133*H1133</f>
        <v>0</v>
      </c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  <c r="AE1133" s="33"/>
      <c r="AR1133" s="161" t="s">
        <v>184</v>
      </c>
      <c r="AT1133" s="161" t="s">
        <v>268</v>
      </c>
      <c r="AU1133" s="161" t="s">
        <v>84</v>
      </c>
      <c r="AY1133" s="18" t="s">
        <v>130</v>
      </c>
      <c r="BE1133" s="162">
        <f>IF(N1133="základní",J1133,0)</f>
        <v>0</v>
      </c>
      <c r="BF1133" s="162">
        <f>IF(N1133="snížená",J1133,0)</f>
        <v>0</v>
      </c>
      <c r="BG1133" s="162">
        <f>IF(N1133="zákl. přenesená",J1133,0)</f>
        <v>0</v>
      </c>
      <c r="BH1133" s="162">
        <f>IF(N1133="sníž. přenesená",J1133,0)</f>
        <v>0</v>
      </c>
      <c r="BI1133" s="162">
        <f>IF(N1133="nulová",J1133,0)</f>
        <v>0</v>
      </c>
      <c r="BJ1133" s="18" t="s">
        <v>32</v>
      </c>
      <c r="BK1133" s="162">
        <f>ROUND(I1133*H1133,2)</f>
        <v>0</v>
      </c>
      <c r="BL1133" s="18" t="s">
        <v>137</v>
      </c>
      <c r="BM1133" s="161" t="s">
        <v>1514</v>
      </c>
    </row>
    <row r="1134" spans="2:51" s="14" customFormat="1" ht="12">
      <c r="B1134" s="171"/>
      <c r="D1134" s="164" t="s">
        <v>139</v>
      </c>
      <c r="E1134" s="172" t="s">
        <v>1</v>
      </c>
      <c r="F1134" s="173" t="s">
        <v>1515</v>
      </c>
      <c r="H1134" s="174">
        <v>5.075</v>
      </c>
      <c r="I1134" s="175"/>
      <c r="L1134" s="171"/>
      <c r="M1134" s="176"/>
      <c r="N1134" s="177"/>
      <c r="O1134" s="177"/>
      <c r="P1134" s="177"/>
      <c r="Q1134" s="177"/>
      <c r="R1134" s="177"/>
      <c r="S1134" s="177"/>
      <c r="T1134" s="178"/>
      <c r="AT1134" s="172" t="s">
        <v>139</v>
      </c>
      <c r="AU1134" s="172" t="s">
        <v>84</v>
      </c>
      <c r="AV1134" s="14" t="s">
        <v>84</v>
      </c>
      <c r="AW1134" s="14" t="s">
        <v>31</v>
      </c>
      <c r="AX1134" s="14" t="s">
        <v>76</v>
      </c>
      <c r="AY1134" s="172" t="s">
        <v>130</v>
      </c>
    </row>
    <row r="1135" spans="2:51" s="15" customFormat="1" ht="12">
      <c r="B1135" s="179"/>
      <c r="D1135" s="164" t="s">
        <v>139</v>
      </c>
      <c r="E1135" s="180" t="s">
        <v>1</v>
      </c>
      <c r="F1135" s="181" t="s">
        <v>144</v>
      </c>
      <c r="H1135" s="182">
        <v>5.075</v>
      </c>
      <c r="I1135" s="183"/>
      <c r="L1135" s="179"/>
      <c r="M1135" s="184"/>
      <c r="N1135" s="185"/>
      <c r="O1135" s="185"/>
      <c r="P1135" s="185"/>
      <c r="Q1135" s="185"/>
      <c r="R1135" s="185"/>
      <c r="S1135" s="185"/>
      <c r="T1135" s="186"/>
      <c r="AT1135" s="180" t="s">
        <v>139</v>
      </c>
      <c r="AU1135" s="180" t="s">
        <v>84</v>
      </c>
      <c r="AV1135" s="15" t="s">
        <v>137</v>
      </c>
      <c r="AW1135" s="15" t="s">
        <v>31</v>
      </c>
      <c r="AX1135" s="15" t="s">
        <v>32</v>
      </c>
      <c r="AY1135" s="180" t="s">
        <v>130</v>
      </c>
    </row>
    <row r="1136" spans="1:65" s="2" customFormat="1" ht="21.75" customHeight="1">
      <c r="A1136" s="33"/>
      <c r="B1136" s="149"/>
      <c r="C1136" s="150" t="s">
        <v>1516</v>
      </c>
      <c r="D1136" s="150" t="s">
        <v>132</v>
      </c>
      <c r="E1136" s="151" t="s">
        <v>1517</v>
      </c>
      <c r="F1136" s="152" t="s">
        <v>1518</v>
      </c>
      <c r="G1136" s="153" t="s">
        <v>211</v>
      </c>
      <c r="H1136" s="154">
        <v>17</v>
      </c>
      <c r="I1136" s="155"/>
      <c r="J1136" s="156">
        <f>ROUND(I1136*H1136,2)</f>
        <v>0</v>
      </c>
      <c r="K1136" s="152" t="s">
        <v>136</v>
      </c>
      <c r="L1136" s="34"/>
      <c r="M1136" s="157" t="s">
        <v>1</v>
      </c>
      <c r="N1136" s="158" t="s">
        <v>41</v>
      </c>
      <c r="O1136" s="59"/>
      <c r="P1136" s="159">
        <f>O1136*H1136</f>
        <v>0</v>
      </c>
      <c r="Q1136" s="159">
        <v>0.00019</v>
      </c>
      <c r="R1136" s="159">
        <f>Q1136*H1136</f>
        <v>0.0032300000000000002</v>
      </c>
      <c r="S1136" s="159">
        <v>0</v>
      </c>
      <c r="T1136" s="160">
        <f>S1136*H1136</f>
        <v>0</v>
      </c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33"/>
      <c r="AE1136" s="33"/>
      <c r="AR1136" s="161" t="s">
        <v>137</v>
      </c>
      <c r="AT1136" s="161" t="s">
        <v>132</v>
      </c>
      <c r="AU1136" s="161" t="s">
        <v>84</v>
      </c>
      <c r="AY1136" s="18" t="s">
        <v>130</v>
      </c>
      <c r="BE1136" s="162">
        <f>IF(N1136="základní",J1136,0)</f>
        <v>0</v>
      </c>
      <c r="BF1136" s="162">
        <f>IF(N1136="snížená",J1136,0)</f>
        <v>0</v>
      </c>
      <c r="BG1136" s="162">
        <f>IF(N1136="zákl. přenesená",J1136,0)</f>
        <v>0</v>
      </c>
      <c r="BH1136" s="162">
        <f>IF(N1136="sníž. přenesená",J1136,0)</f>
        <v>0</v>
      </c>
      <c r="BI1136" s="162">
        <f>IF(N1136="nulová",J1136,0)</f>
        <v>0</v>
      </c>
      <c r="BJ1136" s="18" t="s">
        <v>32</v>
      </c>
      <c r="BK1136" s="162">
        <f>ROUND(I1136*H1136,2)</f>
        <v>0</v>
      </c>
      <c r="BL1136" s="18" t="s">
        <v>137</v>
      </c>
      <c r="BM1136" s="161" t="s">
        <v>1519</v>
      </c>
    </row>
    <row r="1137" spans="2:51" s="14" customFormat="1" ht="12">
      <c r="B1137" s="171"/>
      <c r="D1137" s="164" t="s">
        <v>139</v>
      </c>
      <c r="E1137" s="172" t="s">
        <v>1</v>
      </c>
      <c r="F1137" s="173" t="s">
        <v>1520</v>
      </c>
      <c r="H1137" s="174">
        <v>17</v>
      </c>
      <c r="I1137" s="175"/>
      <c r="L1137" s="171"/>
      <c r="M1137" s="176"/>
      <c r="N1137" s="177"/>
      <c r="O1137" s="177"/>
      <c r="P1137" s="177"/>
      <c r="Q1137" s="177"/>
      <c r="R1137" s="177"/>
      <c r="S1137" s="177"/>
      <c r="T1137" s="178"/>
      <c r="AT1137" s="172" t="s">
        <v>139</v>
      </c>
      <c r="AU1137" s="172" t="s">
        <v>84</v>
      </c>
      <c r="AV1137" s="14" t="s">
        <v>84</v>
      </c>
      <c r="AW1137" s="14" t="s">
        <v>31</v>
      </c>
      <c r="AX1137" s="14" t="s">
        <v>32</v>
      </c>
      <c r="AY1137" s="172" t="s">
        <v>130</v>
      </c>
    </row>
    <row r="1138" spans="1:65" s="2" customFormat="1" ht="24.2" customHeight="1">
      <c r="A1138" s="33"/>
      <c r="B1138" s="149"/>
      <c r="C1138" s="195" t="s">
        <v>1521</v>
      </c>
      <c r="D1138" s="195" t="s">
        <v>268</v>
      </c>
      <c r="E1138" s="196" t="s">
        <v>1522</v>
      </c>
      <c r="F1138" s="197" t="s">
        <v>1523</v>
      </c>
      <c r="G1138" s="198" t="s">
        <v>211</v>
      </c>
      <c r="H1138" s="199">
        <v>13.26</v>
      </c>
      <c r="I1138" s="200"/>
      <c r="J1138" s="201">
        <f>ROUND(I1138*H1138,2)</f>
        <v>0</v>
      </c>
      <c r="K1138" s="197" t="s">
        <v>1</v>
      </c>
      <c r="L1138" s="202"/>
      <c r="M1138" s="203" t="s">
        <v>1</v>
      </c>
      <c r="N1138" s="204" t="s">
        <v>41</v>
      </c>
      <c r="O1138" s="59"/>
      <c r="P1138" s="159">
        <f>O1138*H1138</f>
        <v>0</v>
      </c>
      <c r="Q1138" s="159">
        <v>0.00101</v>
      </c>
      <c r="R1138" s="159">
        <f>Q1138*H1138</f>
        <v>0.013392600000000001</v>
      </c>
      <c r="S1138" s="159">
        <v>0</v>
      </c>
      <c r="T1138" s="160">
        <f>S1138*H1138</f>
        <v>0</v>
      </c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33"/>
      <c r="AE1138" s="33"/>
      <c r="AR1138" s="161" t="s">
        <v>184</v>
      </c>
      <c r="AT1138" s="161" t="s">
        <v>268</v>
      </c>
      <c r="AU1138" s="161" t="s">
        <v>84</v>
      </c>
      <c r="AY1138" s="18" t="s">
        <v>130</v>
      </c>
      <c r="BE1138" s="162">
        <f>IF(N1138="základní",J1138,0)</f>
        <v>0</v>
      </c>
      <c r="BF1138" s="162">
        <f>IF(N1138="snížená",J1138,0)</f>
        <v>0</v>
      </c>
      <c r="BG1138" s="162">
        <f>IF(N1138="zákl. přenesená",J1138,0)</f>
        <v>0</v>
      </c>
      <c r="BH1138" s="162">
        <f>IF(N1138="sníž. přenesená",J1138,0)</f>
        <v>0</v>
      </c>
      <c r="BI1138" s="162">
        <f>IF(N1138="nulová",J1138,0)</f>
        <v>0</v>
      </c>
      <c r="BJ1138" s="18" t="s">
        <v>32</v>
      </c>
      <c r="BK1138" s="162">
        <f>ROUND(I1138*H1138,2)</f>
        <v>0</v>
      </c>
      <c r="BL1138" s="18" t="s">
        <v>137</v>
      </c>
      <c r="BM1138" s="161" t="s">
        <v>1524</v>
      </c>
    </row>
    <row r="1139" spans="2:51" s="14" customFormat="1" ht="12">
      <c r="B1139" s="171"/>
      <c r="D1139" s="164" t="s">
        <v>139</v>
      </c>
      <c r="F1139" s="173" t="s">
        <v>1525</v>
      </c>
      <c r="H1139" s="174">
        <v>13.26</v>
      </c>
      <c r="I1139" s="175"/>
      <c r="L1139" s="171"/>
      <c r="M1139" s="176"/>
      <c r="N1139" s="177"/>
      <c r="O1139" s="177"/>
      <c r="P1139" s="177"/>
      <c r="Q1139" s="177"/>
      <c r="R1139" s="177"/>
      <c r="S1139" s="177"/>
      <c r="T1139" s="178"/>
      <c r="AT1139" s="172" t="s">
        <v>139</v>
      </c>
      <c r="AU1139" s="172" t="s">
        <v>84</v>
      </c>
      <c r="AV1139" s="14" t="s">
        <v>84</v>
      </c>
      <c r="AW1139" s="14" t="s">
        <v>3</v>
      </c>
      <c r="AX1139" s="14" t="s">
        <v>32</v>
      </c>
      <c r="AY1139" s="172" t="s">
        <v>130</v>
      </c>
    </row>
    <row r="1140" spans="1:65" s="2" customFormat="1" ht="24.2" customHeight="1">
      <c r="A1140" s="33"/>
      <c r="B1140" s="149"/>
      <c r="C1140" s="195" t="s">
        <v>1526</v>
      </c>
      <c r="D1140" s="195" t="s">
        <v>268</v>
      </c>
      <c r="E1140" s="196" t="s">
        <v>1527</v>
      </c>
      <c r="F1140" s="197" t="s">
        <v>1528</v>
      </c>
      <c r="G1140" s="198" t="s">
        <v>211</v>
      </c>
      <c r="H1140" s="199">
        <v>4.08</v>
      </c>
      <c r="I1140" s="200"/>
      <c r="J1140" s="201">
        <f>ROUND(I1140*H1140,2)</f>
        <v>0</v>
      </c>
      <c r="K1140" s="197" t="s">
        <v>1</v>
      </c>
      <c r="L1140" s="202"/>
      <c r="M1140" s="203" t="s">
        <v>1</v>
      </c>
      <c r="N1140" s="204" t="s">
        <v>41</v>
      </c>
      <c r="O1140" s="59"/>
      <c r="P1140" s="159">
        <f>O1140*H1140</f>
        <v>0</v>
      </c>
      <c r="Q1140" s="159">
        <v>0.00101</v>
      </c>
      <c r="R1140" s="159">
        <f>Q1140*H1140</f>
        <v>0.0041208</v>
      </c>
      <c r="S1140" s="159">
        <v>0</v>
      </c>
      <c r="T1140" s="160">
        <f>S1140*H1140</f>
        <v>0</v>
      </c>
      <c r="U1140" s="33"/>
      <c r="V1140" s="33"/>
      <c r="W1140" s="33"/>
      <c r="X1140" s="33"/>
      <c r="Y1140" s="33"/>
      <c r="Z1140" s="33"/>
      <c r="AA1140" s="33"/>
      <c r="AB1140" s="33"/>
      <c r="AC1140" s="33"/>
      <c r="AD1140" s="33"/>
      <c r="AE1140" s="33"/>
      <c r="AR1140" s="161" t="s">
        <v>184</v>
      </c>
      <c r="AT1140" s="161" t="s">
        <v>268</v>
      </c>
      <c r="AU1140" s="161" t="s">
        <v>84</v>
      </c>
      <c r="AY1140" s="18" t="s">
        <v>130</v>
      </c>
      <c r="BE1140" s="162">
        <f>IF(N1140="základní",J1140,0)</f>
        <v>0</v>
      </c>
      <c r="BF1140" s="162">
        <f>IF(N1140="snížená",J1140,0)</f>
        <v>0</v>
      </c>
      <c r="BG1140" s="162">
        <f>IF(N1140="zákl. přenesená",J1140,0)</f>
        <v>0</v>
      </c>
      <c r="BH1140" s="162">
        <f>IF(N1140="sníž. přenesená",J1140,0)</f>
        <v>0</v>
      </c>
      <c r="BI1140" s="162">
        <f>IF(N1140="nulová",J1140,0)</f>
        <v>0</v>
      </c>
      <c r="BJ1140" s="18" t="s">
        <v>32</v>
      </c>
      <c r="BK1140" s="162">
        <f>ROUND(I1140*H1140,2)</f>
        <v>0</v>
      </c>
      <c r="BL1140" s="18" t="s">
        <v>137</v>
      </c>
      <c r="BM1140" s="161" t="s">
        <v>1529</v>
      </c>
    </row>
    <row r="1141" spans="2:51" s="14" customFormat="1" ht="12">
      <c r="B1141" s="171"/>
      <c r="D1141" s="164" t="s">
        <v>139</v>
      </c>
      <c r="F1141" s="173" t="s">
        <v>1530</v>
      </c>
      <c r="H1141" s="174">
        <v>4.08</v>
      </c>
      <c r="I1141" s="175"/>
      <c r="L1141" s="171"/>
      <c r="M1141" s="176"/>
      <c r="N1141" s="177"/>
      <c r="O1141" s="177"/>
      <c r="P1141" s="177"/>
      <c r="Q1141" s="177"/>
      <c r="R1141" s="177"/>
      <c r="S1141" s="177"/>
      <c r="T1141" s="178"/>
      <c r="AT1141" s="172" t="s">
        <v>139</v>
      </c>
      <c r="AU1141" s="172" t="s">
        <v>84</v>
      </c>
      <c r="AV1141" s="14" t="s">
        <v>84</v>
      </c>
      <c r="AW1141" s="14" t="s">
        <v>3</v>
      </c>
      <c r="AX1141" s="14" t="s">
        <v>32</v>
      </c>
      <c r="AY1141" s="172" t="s">
        <v>130</v>
      </c>
    </row>
    <row r="1142" spans="1:65" s="2" customFormat="1" ht="21.75" customHeight="1">
      <c r="A1142" s="33"/>
      <c r="B1142" s="149"/>
      <c r="C1142" s="150" t="s">
        <v>1531</v>
      </c>
      <c r="D1142" s="150" t="s">
        <v>132</v>
      </c>
      <c r="E1142" s="151" t="s">
        <v>1532</v>
      </c>
      <c r="F1142" s="152" t="s">
        <v>1533</v>
      </c>
      <c r="G1142" s="153" t="s">
        <v>211</v>
      </c>
      <c r="H1142" s="154">
        <v>63</v>
      </c>
      <c r="I1142" s="155"/>
      <c r="J1142" s="156">
        <f>ROUND(I1142*H1142,2)</f>
        <v>0</v>
      </c>
      <c r="K1142" s="152" t="s">
        <v>1</v>
      </c>
      <c r="L1142" s="34"/>
      <c r="M1142" s="157" t="s">
        <v>1</v>
      </c>
      <c r="N1142" s="158" t="s">
        <v>41</v>
      </c>
      <c r="O1142" s="59"/>
      <c r="P1142" s="159">
        <f>O1142*H1142</f>
        <v>0</v>
      </c>
      <c r="Q1142" s="159">
        <v>0.00027</v>
      </c>
      <c r="R1142" s="159">
        <f>Q1142*H1142</f>
        <v>0.01701</v>
      </c>
      <c r="S1142" s="159">
        <v>0</v>
      </c>
      <c r="T1142" s="160">
        <f>S1142*H1142</f>
        <v>0</v>
      </c>
      <c r="U1142" s="33"/>
      <c r="V1142" s="33"/>
      <c r="W1142" s="33"/>
      <c r="X1142" s="33"/>
      <c r="Y1142" s="33"/>
      <c r="Z1142" s="33"/>
      <c r="AA1142" s="33"/>
      <c r="AB1142" s="33"/>
      <c r="AC1142" s="33"/>
      <c r="AD1142" s="33"/>
      <c r="AE1142" s="33"/>
      <c r="AR1142" s="161" t="s">
        <v>137</v>
      </c>
      <c r="AT1142" s="161" t="s">
        <v>132</v>
      </c>
      <c r="AU1142" s="161" t="s">
        <v>84</v>
      </c>
      <c r="AY1142" s="18" t="s">
        <v>130</v>
      </c>
      <c r="BE1142" s="162">
        <f>IF(N1142="základní",J1142,0)</f>
        <v>0</v>
      </c>
      <c r="BF1142" s="162">
        <f>IF(N1142="snížená",J1142,0)</f>
        <v>0</v>
      </c>
      <c r="BG1142" s="162">
        <f>IF(N1142="zákl. přenesená",J1142,0)</f>
        <v>0</v>
      </c>
      <c r="BH1142" s="162">
        <f>IF(N1142="sníž. přenesená",J1142,0)</f>
        <v>0</v>
      </c>
      <c r="BI1142" s="162">
        <f>IF(N1142="nulová",J1142,0)</f>
        <v>0</v>
      </c>
      <c r="BJ1142" s="18" t="s">
        <v>32</v>
      </c>
      <c r="BK1142" s="162">
        <f>ROUND(I1142*H1142,2)</f>
        <v>0</v>
      </c>
      <c r="BL1142" s="18" t="s">
        <v>137</v>
      </c>
      <c r="BM1142" s="161" t="s">
        <v>1534</v>
      </c>
    </row>
    <row r="1143" spans="2:51" s="14" customFormat="1" ht="12">
      <c r="B1143" s="171"/>
      <c r="D1143" s="164" t="s">
        <v>139</v>
      </c>
      <c r="E1143" s="172" t="s">
        <v>1</v>
      </c>
      <c r="F1143" s="173" t="s">
        <v>1535</v>
      </c>
      <c r="H1143" s="174">
        <v>2</v>
      </c>
      <c r="I1143" s="175"/>
      <c r="L1143" s="171"/>
      <c r="M1143" s="176"/>
      <c r="N1143" s="177"/>
      <c r="O1143" s="177"/>
      <c r="P1143" s="177"/>
      <c r="Q1143" s="177"/>
      <c r="R1143" s="177"/>
      <c r="S1143" s="177"/>
      <c r="T1143" s="178"/>
      <c r="AT1143" s="172" t="s">
        <v>139</v>
      </c>
      <c r="AU1143" s="172" t="s">
        <v>84</v>
      </c>
      <c r="AV1143" s="14" t="s">
        <v>84</v>
      </c>
      <c r="AW1143" s="14" t="s">
        <v>31</v>
      </c>
      <c r="AX1143" s="14" t="s">
        <v>76</v>
      </c>
      <c r="AY1143" s="172" t="s">
        <v>130</v>
      </c>
    </row>
    <row r="1144" spans="2:51" s="14" customFormat="1" ht="12">
      <c r="B1144" s="171"/>
      <c r="D1144" s="164" t="s">
        <v>139</v>
      </c>
      <c r="E1144" s="172" t="s">
        <v>1</v>
      </c>
      <c r="F1144" s="173" t="s">
        <v>1536</v>
      </c>
      <c r="H1144" s="174">
        <v>61</v>
      </c>
      <c r="I1144" s="175"/>
      <c r="L1144" s="171"/>
      <c r="M1144" s="176"/>
      <c r="N1144" s="177"/>
      <c r="O1144" s="177"/>
      <c r="P1144" s="177"/>
      <c r="Q1144" s="177"/>
      <c r="R1144" s="177"/>
      <c r="S1144" s="177"/>
      <c r="T1144" s="178"/>
      <c r="AT1144" s="172" t="s">
        <v>139</v>
      </c>
      <c r="AU1144" s="172" t="s">
        <v>84</v>
      </c>
      <c r="AV1144" s="14" t="s">
        <v>84</v>
      </c>
      <c r="AW1144" s="14" t="s">
        <v>31</v>
      </c>
      <c r="AX1144" s="14" t="s">
        <v>76</v>
      </c>
      <c r="AY1144" s="172" t="s">
        <v>130</v>
      </c>
    </row>
    <row r="1145" spans="2:51" s="15" customFormat="1" ht="12">
      <c r="B1145" s="179"/>
      <c r="D1145" s="164" t="s">
        <v>139</v>
      </c>
      <c r="E1145" s="180" t="s">
        <v>1</v>
      </c>
      <c r="F1145" s="181" t="s">
        <v>144</v>
      </c>
      <c r="H1145" s="182">
        <v>63</v>
      </c>
      <c r="I1145" s="183"/>
      <c r="L1145" s="179"/>
      <c r="M1145" s="184"/>
      <c r="N1145" s="185"/>
      <c r="O1145" s="185"/>
      <c r="P1145" s="185"/>
      <c r="Q1145" s="185"/>
      <c r="R1145" s="185"/>
      <c r="S1145" s="185"/>
      <c r="T1145" s="186"/>
      <c r="AT1145" s="180" t="s">
        <v>139</v>
      </c>
      <c r="AU1145" s="180" t="s">
        <v>84</v>
      </c>
      <c r="AV1145" s="15" t="s">
        <v>137</v>
      </c>
      <c r="AW1145" s="15" t="s">
        <v>31</v>
      </c>
      <c r="AX1145" s="15" t="s">
        <v>32</v>
      </c>
      <c r="AY1145" s="180" t="s">
        <v>130</v>
      </c>
    </row>
    <row r="1146" spans="1:65" s="2" customFormat="1" ht="24.2" customHeight="1">
      <c r="A1146" s="33"/>
      <c r="B1146" s="149"/>
      <c r="C1146" s="195" t="s">
        <v>1537</v>
      </c>
      <c r="D1146" s="195" t="s">
        <v>268</v>
      </c>
      <c r="E1146" s="196" t="s">
        <v>1538</v>
      </c>
      <c r="F1146" s="197" t="s">
        <v>1539</v>
      </c>
      <c r="G1146" s="198" t="s">
        <v>211</v>
      </c>
      <c r="H1146" s="199">
        <v>64.26</v>
      </c>
      <c r="I1146" s="200"/>
      <c r="J1146" s="201">
        <f>ROUND(I1146*H1146,2)</f>
        <v>0</v>
      </c>
      <c r="K1146" s="197" t="s">
        <v>1</v>
      </c>
      <c r="L1146" s="202"/>
      <c r="M1146" s="203" t="s">
        <v>1</v>
      </c>
      <c r="N1146" s="204" t="s">
        <v>41</v>
      </c>
      <c r="O1146" s="59"/>
      <c r="P1146" s="159">
        <f>O1146*H1146</f>
        <v>0</v>
      </c>
      <c r="Q1146" s="159">
        <v>0.0013</v>
      </c>
      <c r="R1146" s="159">
        <f>Q1146*H1146</f>
        <v>0.083538</v>
      </c>
      <c r="S1146" s="159">
        <v>0</v>
      </c>
      <c r="T1146" s="160">
        <f>S1146*H1146</f>
        <v>0</v>
      </c>
      <c r="U1146" s="33"/>
      <c r="V1146" s="33"/>
      <c r="W1146" s="33"/>
      <c r="X1146" s="33"/>
      <c r="Y1146" s="33"/>
      <c r="Z1146" s="33"/>
      <c r="AA1146" s="33"/>
      <c r="AB1146" s="33"/>
      <c r="AC1146" s="33"/>
      <c r="AD1146" s="33"/>
      <c r="AE1146" s="33"/>
      <c r="AR1146" s="161" t="s">
        <v>184</v>
      </c>
      <c r="AT1146" s="161" t="s">
        <v>268</v>
      </c>
      <c r="AU1146" s="161" t="s">
        <v>84</v>
      </c>
      <c r="AY1146" s="18" t="s">
        <v>130</v>
      </c>
      <c r="BE1146" s="162">
        <f>IF(N1146="základní",J1146,0)</f>
        <v>0</v>
      </c>
      <c r="BF1146" s="162">
        <f>IF(N1146="snížená",J1146,0)</f>
        <v>0</v>
      </c>
      <c r="BG1146" s="162">
        <f>IF(N1146="zákl. přenesená",J1146,0)</f>
        <v>0</v>
      </c>
      <c r="BH1146" s="162">
        <f>IF(N1146="sníž. přenesená",J1146,0)</f>
        <v>0</v>
      </c>
      <c r="BI1146" s="162">
        <f>IF(N1146="nulová",J1146,0)</f>
        <v>0</v>
      </c>
      <c r="BJ1146" s="18" t="s">
        <v>32</v>
      </c>
      <c r="BK1146" s="162">
        <f>ROUND(I1146*H1146,2)</f>
        <v>0</v>
      </c>
      <c r="BL1146" s="18" t="s">
        <v>137</v>
      </c>
      <c r="BM1146" s="161" t="s">
        <v>1540</v>
      </c>
    </row>
    <row r="1147" spans="2:51" s="14" customFormat="1" ht="12">
      <c r="B1147" s="171"/>
      <c r="D1147" s="164" t="s">
        <v>139</v>
      </c>
      <c r="F1147" s="173" t="s">
        <v>1541</v>
      </c>
      <c r="H1147" s="174">
        <v>64.26</v>
      </c>
      <c r="I1147" s="175"/>
      <c r="L1147" s="171"/>
      <c r="M1147" s="176"/>
      <c r="N1147" s="177"/>
      <c r="O1147" s="177"/>
      <c r="P1147" s="177"/>
      <c r="Q1147" s="177"/>
      <c r="R1147" s="177"/>
      <c r="S1147" s="177"/>
      <c r="T1147" s="178"/>
      <c r="AT1147" s="172" t="s">
        <v>139</v>
      </c>
      <c r="AU1147" s="172" t="s">
        <v>84</v>
      </c>
      <c r="AV1147" s="14" t="s">
        <v>84</v>
      </c>
      <c r="AW1147" s="14" t="s">
        <v>3</v>
      </c>
      <c r="AX1147" s="14" t="s">
        <v>32</v>
      </c>
      <c r="AY1147" s="172" t="s">
        <v>130</v>
      </c>
    </row>
    <row r="1148" spans="1:65" s="2" customFormat="1" ht="21.75" customHeight="1">
      <c r="A1148" s="33"/>
      <c r="B1148" s="149"/>
      <c r="C1148" s="150" t="s">
        <v>1542</v>
      </c>
      <c r="D1148" s="150" t="s">
        <v>132</v>
      </c>
      <c r="E1148" s="151" t="s">
        <v>1543</v>
      </c>
      <c r="F1148" s="152" t="s">
        <v>1544</v>
      </c>
      <c r="G1148" s="153" t="s">
        <v>211</v>
      </c>
      <c r="H1148" s="154">
        <v>19</v>
      </c>
      <c r="I1148" s="155"/>
      <c r="J1148" s="156">
        <f>ROUND(I1148*H1148,2)</f>
        <v>0</v>
      </c>
      <c r="K1148" s="152" t="s">
        <v>136</v>
      </c>
      <c r="L1148" s="34"/>
      <c r="M1148" s="157" t="s">
        <v>1</v>
      </c>
      <c r="N1148" s="158" t="s">
        <v>41</v>
      </c>
      <c r="O1148" s="59"/>
      <c r="P1148" s="159">
        <f>O1148*H1148</f>
        <v>0</v>
      </c>
      <c r="Q1148" s="159">
        <v>0.00045</v>
      </c>
      <c r="R1148" s="159">
        <f>Q1148*H1148</f>
        <v>0.00855</v>
      </c>
      <c r="S1148" s="159">
        <v>0</v>
      </c>
      <c r="T1148" s="160">
        <f>S1148*H1148</f>
        <v>0</v>
      </c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33"/>
      <c r="AE1148" s="33"/>
      <c r="AR1148" s="161" t="s">
        <v>137</v>
      </c>
      <c r="AT1148" s="161" t="s">
        <v>132</v>
      </c>
      <c r="AU1148" s="161" t="s">
        <v>84</v>
      </c>
      <c r="AY1148" s="18" t="s">
        <v>130</v>
      </c>
      <c r="BE1148" s="162">
        <f>IF(N1148="základní",J1148,0)</f>
        <v>0</v>
      </c>
      <c r="BF1148" s="162">
        <f>IF(N1148="snížená",J1148,0)</f>
        <v>0</v>
      </c>
      <c r="BG1148" s="162">
        <f>IF(N1148="zákl. přenesená",J1148,0)</f>
        <v>0</v>
      </c>
      <c r="BH1148" s="162">
        <f>IF(N1148="sníž. přenesená",J1148,0)</f>
        <v>0</v>
      </c>
      <c r="BI1148" s="162">
        <f>IF(N1148="nulová",J1148,0)</f>
        <v>0</v>
      </c>
      <c r="BJ1148" s="18" t="s">
        <v>32</v>
      </c>
      <c r="BK1148" s="162">
        <f>ROUND(I1148*H1148,2)</f>
        <v>0</v>
      </c>
      <c r="BL1148" s="18" t="s">
        <v>137</v>
      </c>
      <c r="BM1148" s="161" t="s">
        <v>1545</v>
      </c>
    </row>
    <row r="1149" spans="2:51" s="14" customFormat="1" ht="12">
      <c r="B1149" s="171"/>
      <c r="D1149" s="164" t="s">
        <v>139</v>
      </c>
      <c r="E1149" s="172" t="s">
        <v>1</v>
      </c>
      <c r="F1149" s="173" t="s">
        <v>1546</v>
      </c>
      <c r="H1149" s="174">
        <v>19</v>
      </c>
      <c r="I1149" s="175"/>
      <c r="L1149" s="171"/>
      <c r="M1149" s="176"/>
      <c r="N1149" s="177"/>
      <c r="O1149" s="177"/>
      <c r="P1149" s="177"/>
      <c r="Q1149" s="177"/>
      <c r="R1149" s="177"/>
      <c r="S1149" s="177"/>
      <c r="T1149" s="178"/>
      <c r="AT1149" s="172" t="s">
        <v>139</v>
      </c>
      <c r="AU1149" s="172" t="s">
        <v>84</v>
      </c>
      <c r="AV1149" s="14" t="s">
        <v>84</v>
      </c>
      <c r="AW1149" s="14" t="s">
        <v>31</v>
      </c>
      <c r="AX1149" s="14" t="s">
        <v>32</v>
      </c>
      <c r="AY1149" s="172" t="s">
        <v>130</v>
      </c>
    </row>
    <row r="1150" spans="1:65" s="2" customFormat="1" ht="24.2" customHeight="1">
      <c r="A1150" s="33"/>
      <c r="B1150" s="149"/>
      <c r="C1150" s="195" t="s">
        <v>1547</v>
      </c>
      <c r="D1150" s="195" t="s">
        <v>268</v>
      </c>
      <c r="E1150" s="196" t="s">
        <v>1548</v>
      </c>
      <c r="F1150" s="197" t="s">
        <v>1549</v>
      </c>
      <c r="G1150" s="198" t="s">
        <v>211</v>
      </c>
      <c r="H1150" s="199">
        <v>19.38</v>
      </c>
      <c r="I1150" s="200"/>
      <c r="J1150" s="201">
        <f>ROUND(I1150*H1150,2)</f>
        <v>0</v>
      </c>
      <c r="K1150" s="197" t="s">
        <v>1</v>
      </c>
      <c r="L1150" s="202"/>
      <c r="M1150" s="203" t="s">
        <v>1</v>
      </c>
      <c r="N1150" s="204" t="s">
        <v>41</v>
      </c>
      <c r="O1150" s="59"/>
      <c r="P1150" s="159">
        <f>O1150*H1150</f>
        <v>0</v>
      </c>
      <c r="Q1150" s="159">
        <v>0.0038</v>
      </c>
      <c r="R1150" s="159">
        <f>Q1150*H1150</f>
        <v>0.073644</v>
      </c>
      <c r="S1150" s="159">
        <v>0</v>
      </c>
      <c r="T1150" s="160">
        <f>S1150*H1150</f>
        <v>0</v>
      </c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R1150" s="161" t="s">
        <v>184</v>
      </c>
      <c r="AT1150" s="161" t="s">
        <v>268</v>
      </c>
      <c r="AU1150" s="161" t="s">
        <v>84</v>
      </c>
      <c r="AY1150" s="18" t="s">
        <v>130</v>
      </c>
      <c r="BE1150" s="162">
        <f>IF(N1150="základní",J1150,0)</f>
        <v>0</v>
      </c>
      <c r="BF1150" s="162">
        <f>IF(N1150="snížená",J1150,0)</f>
        <v>0</v>
      </c>
      <c r="BG1150" s="162">
        <f>IF(N1150="zákl. přenesená",J1150,0)</f>
        <v>0</v>
      </c>
      <c r="BH1150" s="162">
        <f>IF(N1150="sníž. přenesená",J1150,0)</f>
        <v>0</v>
      </c>
      <c r="BI1150" s="162">
        <f>IF(N1150="nulová",J1150,0)</f>
        <v>0</v>
      </c>
      <c r="BJ1150" s="18" t="s">
        <v>32</v>
      </c>
      <c r="BK1150" s="162">
        <f>ROUND(I1150*H1150,2)</f>
        <v>0</v>
      </c>
      <c r="BL1150" s="18" t="s">
        <v>137</v>
      </c>
      <c r="BM1150" s="161" t="s">
        <v>1550</v>
      </c>
    </row>
    <row r="1151" spans="2:51" s="14" customFormat="1" ht="12">
      <c r="B1151" s="171"/>
      <c r="D1151" s="164" t="s">
        <v>139</v>
      </c>
      <c r="F1151" s="173" t="s">
        <v>1551</v>
      </c>
      <c r="H1151" s="174">
        <v>19.38</v>
      </c>
      <c r="I1151" s="175"/>
      <c r="L1151" s="171"/>
      <c r="M1151" s="176"/>
      <c r="N1151" s="177"/>
      <c r="O1151" s="177"/>
      <c r="P1151" s="177"/>
      <c r="Q1151" s="177"/>
      <c r="R1151" s="177"/>
      <c r="S1151" s="177"/>
      <c r="T1151" s="178"/>
      <c r="AT1151" s="172" t="s">
        <v>139</v>
      </c>
      <c r="AU1151" s="172" t="s">
        <v>84</v>
      </c>
      <c r="AV1151" s="14" t="s">
        <v>84</v>
      </c>
      <c r="AW1151" s="14" t="s">
        <v>3</v>
      </c>
      <c r="AX1151" s="14" t="s">
        <v>32</v>
      </c>
      <c r="AY1151" s="172" t="s">
        <v>130</v>
      </c>
    </row>
    <row r="1152" spans="1:65" s="2" customFormat="1" ht="16.5" customHeight="1">
      <c r="A1152" s="33"/>
      <c r="B1152" s="149"/>
      <c r="C1152" s="150" t="s">
        <v>1552</v>
      </c>
      <c r="D1152" s="150" t="s">
        <v>132</v>
      </c>
      <c r="E1152" s="151" t="s">
        <v>594</v>
      </c>
      <c r="F1152" s="152" t="s">
        <v>595</v>
      </c>
      <c r="G1152" s="153" t="s">
        <v>287</v>
      </c>
      <c r="H1152" s="154">
        <v>0.555</v>
      </c>
      <c r="I1152" s="155"/>
      <c r="J1152" s="156">
        <f>ROUND(I1152*H1152,2)</f>
        <v>0</v>
      </c>
      <c r="K1152" s="152" t="s">
        <v>1</v>
      </c>
      <c r="L1152" s="34"/>
      <c r="M1152" s="157" t="s">
        <v>1</v>
      </c>
      <c r="N1152" s="158" t="s">
        <v>41</v>
      </c>
      <c r="O1152" s="59"/>
      <c r="P1152" s="159">
        <f>O1152*H1152</f>
        <v>0</v>
      </c>
      <c r="Q1152" s="159">
        <v>2.429</v>
      </c>
      <c r="R1152" s="159">
        <f>Q1152*H1152</f>
        <v>1.348095</v>
      </c>
      <c r="S1152" s="159">
        <v>0</v>
      </c>
      <c r="T1152" s="160">
        <f>S1152*H1152</f>
        <v>0</v>
      </c>
      <c r="U1152" s="33"/>
      <c r="V1152" s="33"/>
      <c r="W1152" s="33"/>
      <c r="X1152" s="33"/>
      <c r="Y1152" s="33"/>
      <c r="Z1152" s="33"/>
      <c r="AA1152" s="33"/>
      <c r="AB1152" s="33"/>
      <c r="AC1152" s="33"/>
      <c r="AD1152" s="33"/>
      <c r="AE1152" s="33"/>
      <c r="AR1152" s="161" t="s">
        <v>137</v>
      </c>
      <c r="AT1152" s="161" t="s">
        <v>132</v>
      </c>
      <c r="AU1152" s="161" t="s">
        <v>84</v>
      </c>
      <c r="AY1152" s="18" t="s">
        <v>130</v>
      </c>
      <c r="BE1152" s="162">
        <f>IF(N1152="základní",J1152,0)</f>
        <v>0</v>
      </c>
      <c r="BF1152" s="162">
        <f>IF(N1152="snížená",J1152,0)</f>
        <v>0</v>
      </c>
      <c r="BG1152" s="162">
        <f>IF(N1152="zákl. přenesená",J1152,0)</f>
        <v>0</v>
      </c>
      <c r="BH1152" s="162">
        <f>IF(N1152="sníž. přenesená",J1152,0)</f>
        <v>0</v>
      </c>
      <c r="BI1152" s="162">
        <f>IF(N1152="nulová",J1152,0)</f>
        <v>0</v>
      </c>
      <c r="BJ1152" s="18" t="s">
        <v>32</v>
      </c>
      <c r="BK1152" s="162">
        <f>ROUND(I1152*H1152,2)</f>
        <v>0</v>
      </c>
      <c r="BL1152" s="18" t="s">
        <v>137</v>
      </c>
      <c r="BM1152" s="161" t="s">
        <v>1553</v>
      </c>
    </row>
    <row r="1153" spans="2:51" s="14" customFormat="1" ht="12">
      <c r="B1153" s="171"/>
      <c r="D1153" s="164" t="s">
        <v>139</v>
      </c>
      <c r="E1153" s="172" t="s">
        <v>1</v>
      </c>
      <c r="F1153" s="173" t="s">
        <v>1554</v>
      </c>
      <c r="H1153" s="174">
        <v>0.06</v>
      </c>
      <c r="I1153" s="175"/>
      <c r="L1153" s="171"/>
      <c r="M1153" s="176"/>
      <c r="N1153" s="177"/>
      <c r="O1153" s="177"/>
      <c r="P1153" s="177"/>
      <c r="Q1153" s="177"/>
      <c r="R1153" s="177"/>
      <c r="S1153" s="177"/>
      <c r="T1153" s="178"/>
      <c r="AT1153" s="172" t="s">
        <v>139</v>
      </c>
      <c r="AU1153" s="172" t="s">
        <v>84</v>
      </c>
      <c r="AV1153" s="14" t="s">
        <v>84</v>
      </c>
      <c r="AW1153" s="14" t="s">
        <v>31</v>
      </c>
      <c r="AX1153" s="14" t="s">
        <v>76</v>
      </c>
      <c r="AY1153" s="172" t="s">
        <v>130</v>
      </c>
    </row>
    <row r="1154" spans="2:51" s="14" customFormat="1" ht="12">
      <c r="B1154" s="171"/>
      <c r="D1154" s="164" t="s">
        <v>139</v>
      </c>
      <c r="E1154" s="172" t="s">
        <v>1</v>
      </c>
      <c r="F1154" s="173" t="s">
        <v>1555</v>
      </c>
      <c r="H1154" s="174">
        <v>0.495</v>
      </c>
      <c r="I1154" s="175"/>
      <c r="L1154" s="171"/>
      <c r="M1154" s="176"/>
      <c r="N1154" s="177"/>
      <c r="O1154" s="177"/>
      <c r="P1154" s="177"/>
      <c r="Q1154" s="177"/>
      <c r="R1154" s="177"/>
      <c r="S1154" s="177"/>
      <c r="T1154" s="178"/>
      <c r="AT1154" s="172" t="s">
        <v>139</v>
      </c>
      <c r="AU1154" s="172" t="s">
        <v>84</v>
      </c>
      <c r="AV1154" s="14" t="s">
        <v>84</v>
      </c>
      <c r="AW1154" s="14" t="s">
        <v>31</v>
      </c>
      <c r="AX1154" s="14" t="s">
        <v>76</v>
      </c>
      <c r="AY1154" s="172" t="s">
        <v>130</v>
      </c>
    </row>
    <row r="1155" spans="2:51" s="15" customFormat="1" ht="12">
      <c r="B1155" s="179"/>
      <c r="D1155" s="164" t="s">
        <v>139</v>
      </c>
      <c r="E1155" s="180" t="s">
        <v>1</v>
      </c>
      <c r="F1155" s="181" t="s">
        <v>144</v>
      </c>
      <c r="H1155" s="182">
        <v>0.555</v>
      </c>
      <c r="I1155" s="183"/>
      <c r="L1155" s="179"/>
      <c r="M1155" s="184"/>
      <c r="N1155" s="185"/>
      <c r="O1155" s="185"/>
      <c r="P1155" s="185"/>
      <c r="Q1155" s="185"/>
      <c r="R1155" s="185"/>
      <c r="S1155" s="185"/>
      <c r="T1155" s="186"/>
      <c r="AT1155" s="180" t="s">
        <v>139</v>
      </c>
      <c r="AU1155" s="180" t="s">
        <v>84</v>
      </c>
      <c r="AV1155" s="15" t="s">
        <v>137</v>
      </c>
      <c r="AW1155" s="15" t="s">
        <v>31</v>
      </c>
      <c r="AX1155" s="15" t="s">
        <v>32</v>
      </c>
      <c r="AY1155" s="180" t="s">
        <v>130</v>
      </c>
    </row>
    <row r="1156" spans="1:65" s="2" customFormat="1" ht="16.5" customHeight="1">
      <c r="A1156" s="33"/>
      <c r="B1156" s="149"/>
      <c r="C1156" s="150" t="s">
        <v>1556</v>
      </c>
      <c r="D1156" s="150" t="s">
        <v>132</v>
      </c>
      <c r="E1156" s="151" t="s">
        <v>600</v>
      </c>
      <c r="F1156" s="152" t="s">
        <v>601</v>
      </c>
      <c r="G1156" s="153" t="s">
        <v>135</v>
      </c>
      <c r="H1156" s="154">
        <v>5.92</v>
      </c>
      <c r="I1156" s="155"/>
      <c r="J1156" s="156">
        <f>ROUND(I1156*H1156,2)</f>
        <v>0</v>
      </c>
      <c r="K1156" s="152" t="s">
        <v>136</v>
      </c>
      <c r="L1156" s="34"/>
      <c r="M1156" s="157" t="s">
        <v>1</v>
      </c>
      <c r="N1156" s="158" t="s">
        <v>41</v>
      </c>
      <c r="O1156" s="59"/>
      <c r="P1156" s="159">
        <f>O1156*H1156</f>
        <v>0</v>
      </c>
      <c r="Q1156" s="159">
        <v>0.00639</v>
      </c>
      <c r="R1156" s="159">
        <f>Q1156*H1156</f>
        <v>0.037828799999999996</v>
      </c>
      <c r="S1156" s="159">
        <v>0</v>
      </c>
      <c r="T1156" s="160">
        <f>S1156*H1156</f>
        <v>0</v>
      </c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33"/>
      <c r="AE1156" s="33"/>
      <c r="AR1156" s="161" t="s">
        <v>137</v>
      </c>
      <c r="AT1156" s="161" t="s">
        <v>132</v>
      </c>
      <c r="AU1156" s="161" t="s">
        <v>84</v>
      </c>
      <c r="AY1156" s="18" t="s">
        <v>130</v>
      </c>
      <c r="BE1156" s="162">
        <f>IF(N1156="základní",J1156,0)</f>
        <v>0</v>
      </c>
      <c r="BF1156" s="162">
        <f>IF(N1156="snížená",J1156,0)</f>
        <v>0</v>
      </c>
      <c r="BG1156" s="162">
        <f>IF(N1156="zákl. přenesená",J1156,0)</f>
        <v>0</v>
      </c>
      <c r="BH1156" s="162">
        <f>IF(N1156="sníž. přenesená",J1156,0)</f>
        <v>0</v>
      </c>
      <c r="BI1156" s="162">
        <f>IF(N1156="nulová",J1156,0)</f>
        <v>0</v>
      </c>
      <c r="BJ1156" s="18" t="s">
        <v>32</v>
      </c>
      <c r="BK1156" s="162">
        <f>ROUND(I1156*H1156,2)</f>
        <v>0</v>
      </c>
      <c r="BL1156" s="18" t="s">
        <v>137</v>
      </c>
      <c r="BM1156" s="161" t="s">
        <v>1557</v>
      </c>
    </row>
    <row r="1157" spans="2:51" s="14" customFormat="1" ht="12">
      <c r="B1157" s="171"/>
      <c r="D1157" s="164" t="s">
        <v>139</v>
      </c>
      <c r="E1157" s="172" t="s">
        <v>1</v>
      </c>
      <c r="F1157" s="173" t="s">
        <v>1558</v>
      </c>
      <c r="H1157" s="174">
        <v>0.64</v>
      </c>
      <c r="I1157" s="175"/>
      <c r="L1157" s="171"/>
      <c r="M1157" s="176"/>
      <c r="N1157" s="177"/>
      <c r="O1157" s="177"/>
      <c r="P1157" s="177"/>
      <c r="Q1157" s="177"/>
      <c r="R1157" s="177"/>
      <c r="S1157" s="177"/>
      <c r="T1157" s="178"/>
      <c r="AT1157" s="172" t="s">
        <v>139</v>
      </c>
      <c r="AU1157" s="172" t="s">
        <v>84</v>
      </c>
      <c r="AV1157" s="14" t="s">
        <v>84</v>
      </c>
      <c r="AW1157" s="14" t="s">
        <v>31</v>
      </c>
      <c r="AX1157" s="14" t="s">
        <v>76</v>
      </c>
      <c r="AY1157" s="172" t="s">
        <v>130</v>
      </c>
    </row>
    <row r="1158" spans="2:51" s="14" customFormat="1" ht="12">
      <c r="B1158" s="171"/>
      <c r="D1158" s="164" t="s">
        <v>139</v>
      </c>
      <c r="E1158" s="172" t="s">
        <v>1</v>
      </c>
      <c r="F1158" s="173" t="s">
        <v>1559</v>
      </c>
      <c r="H1158" s="174">
        <v>5.28</v>
      </c>
      <c r="I1158" s="175"/>
      <c r="L1158" s="171"/>
      <c r="M1158" s="176"/>
      <c r="N1158" s="177"/>
      <c r="O1158" s="177"/>
      <c r="P1158" s="177"/>
      <c r="Q1158" s="177"/>
      <c r="R1158" s="177"/>
      <c r="S1158" s="177"/>
      <c r="T1158" s="178"/>
      <c r="AT1158" s="172" t="s">
        <v>139</v>
      </c>
      <c r="AU1158" s="172" t="s">
        <v>84</v>
      </c>
      <c r="AV1158" s="14" t="s">
        <v>84</v>
      </c>
      <c r="AW1158" s="14" t="s">
        <v>31</v>
      </c>
      <c r="AX1158" s="14" t="s">
        <v>76</v>
      </c>
      <c r="AY1158" s="172" t="s">
        <v>130</v>
      </c>
    </row>
    <row r="1159" spans="2:51" s="15" customFormat="1" ht="12">
      <c r="B1159" s="179"/>
      <c r="D1159" s="164" t="s">
        <v>139</v>
      </c>
      <c r="E1159" s="180" t="s">
        <v>1</v>
      </c>
      <c r="F1159" s="181" t="s">
        <v>144</v>
      </c>
      <c r="H1159" s="182">
        <v>5.92</v>
      </c>
      <c r="I1159" s="183"/>
      <c r="L1159" s="179"/>
      <c r="M1159" s="184"/>
      <c r="N1159" s="185"/>
      <c r="O1159" s="185"/>
      <c r="P1159" s="185"/>
      <c r="Q1159" s="185"/>
      <c r="R1159" s="185"/>
      <c r="S1159" s="185"/>
      <c r="T1159" s="186"/>
      <c r="AT1159" s="180" t="s">
        <v>139</v>
      </c>
      <c r="AU1159" s="180" t="s">
        <v>84</v>
      </c>
      <c r="AV1159" s="15" t="s">
        <v>137</v>
      </c>
      <c r="AW1159" s="15" t="s">
        <v>31</v>
      </c>
      <c r="AX1159" s="15" t="s">
        <v>32</v>
      </c>
      <c r="AY1159" s="180" t="s">
        <v>130</v>
      </c>
    </row>
    <row r="1160" spans="1:65" s="2" customFormat="1" ht="24.2" customHeight="1">
      <c r="A1160" s="33"/>
      <c r="B1160" s="149"/>
      <c r="C1160" s="150" t="s">
        <v>1560</v>
      </c>
      <c r="D1160" s="150" t="s">
        <v>132</v>
      </c>
      <c r="E1160" s="151" t="s">
        <v>1561</v>
      </c>
      <c r="F1160" s="152" t="s">
        <v>1562</v>
      </c>
      <c r="G1160" s="153" t="s">
        <v>135</v>
      </c>
      <c r="H1160" s="154">
        <v>19.8</v>
      </c>
      <c r="I1160" s="155"/>
      <c r="J1160" s="156">
        <f>ROUND(I1160*H1160,2)</f>
        <v>0</v>
      </c>
      <c r="K1160" s="152" t="s">
        <v>1</v>
      </c>
      <c r="L1160" s="34"/>
      <c r="M1160" s="157" t="s">
        <v>1</v>
      </c>
      <c r="N1160" s="158" t="s">
        <v>41</v>
      </c>
      <c r="O1160" s="59"/>
      <c r="P1160" s="159">
        <f>O1160*H1160</f>
        <v>0</v>
      </c>
      <c r="Q1160" s="159">
        <v>0</v>
      </c>
      <c r="R1160" s="159">
        <f>Q1160*H1160</f>
        <v>0</v>
      </c>
      <c r="S1160" s="159">
        <v>0</v>
      </c>
      <c r="T1160" s="160">
        <f>S1160*H1160</f>
        <v>0</v>
      </c>
      <c r="U1160" s="33"/>
      <c r="V1160" s="33"/>
      <c r="W1160" s="33"/>
      <c r="X1160" s="33"/>
      <c r="Y1160" s="33"/>
      <c r="Z1160" s="33"/>
      <c r="AA1160" s="33"/>
      <c r="AB1160" s="33"/>
      <c r="AC1160" s="33"/>
      <c r="AD1160" s="33"/>
      <c r="AE1160" s="33"/>
      <c r="AR1160" s="161" t="s">
        <v>137</v>
      </c>
      <c r="AT1160" s="161" t="s">
        <v>132</v>
      </c>
      <c r="AU1160" s="161" t="s">
        <v>84</v>
      </c>
      <c r="AY1160" s="18" t="s">
        <v>130</v>
      </c>
      <c r="BE1160" s="162">
        <f>IF(N1160="základní",J1160,0)</f>
        <v>0</v>
      </c>
      <c r="BF1160" s="162">
        <f>IF(N1160="snížená",J1160,0)</f>
        <v>0</v>
      </c>
      <c r="BG1160" s="162">
        <f>IF(N1160="zákl. přenesená",J1160,0)</f>
        <v>0</v>
      </c>
      <c r="BH1160" s="162">
        <f>IF(N1160="sníž. přenesená",J1160,0)</f>
        <v>0</v>
      </c>
      <c r="BI1160" s="162">
        <f>IF(N1160="nulová",J1160,0)</f>
        <v>0</v>
      </c>
      <c r="BJ1160" s="18" t="s">
        <v>32</v>
      </c>
      <c r="BK1160" s="162">
        <f>ROUND(I1160*H1160,2)</f>
        <v>0</v>
      </c>
      <c r="BL1160" s="18" t="s">
        <v>137</v>
      </c>
      <c r="BM1160" s="161" t="s">
        <v>1563</v>
      </c>
    </row>
    <row r="1161" spans="2:51" s="13" customFormat="1" ht="12">
      <c r="B1161" s="163"/>
      <c r="D1161" s="164" t="s">
        <v>139</v>
      </c>
      <c r="E1161" s="165" t="s">
        <v>1</v>
      </c>
      <c r="F1161" s="166" t="s">
        <v>1564</v>
      </c>
      <c r="H1161" s="165" t="s">
        <v>1</v>
      </c>
      <c r="I1161" s="167"/>
      <c r="L1161" s="163"/>
      <c r="M1161" s="168"/>
      <c r="N1161" s="169"/>
      <c r="O1161" s="169"/>
      <c r="P1161" s="169"/>
      <c r="Q1161" s="169"/>
      <c r="R1161" s="169"/>
      <c r="S1161" s="169"/>
      <c r="T1161" s="170"/>
      <c r="AT1161" s="165" t="s">
        <v>139</v>
      </c>
      <c r="AU1161" s="165" t="s">
        <v>84</v>
      </c>
      <c r="AV1161" s="13" t="s">
        <v>32</v>
      </c>
      <c r="AW1161" s="13" t="s">
        <v>31</v>
      </c>
      <c r="AX1161" s="13" t="s">
        <v>76</v>
      </c>
      <c r="AY1161" s="165" t="s">
        <v>130</v>
      </c>
    </row>
    <row r="1162" spans="2:51" s="14" customFormat="1" ht="12">
      <c r="B1162" s="171"/>
      <c r="D1162" s="164" t="s">
        <v>139</v>
      </c>
      <c r="E1162" s="172" t="s">
        <v>1</v>
      </c>
      <c r="F1162" s="173" t="s">
        <v>1565</v>
      </c>
      <c r="H1162" s="174">
        <v>7.2</v>
      </c>
      <c r="I1162" s="175"/>
      <c r="L1162" s="171"/>
      <c r="M1162" s="176"/>
      <c r="N1162" s="177"/>
      <c r="O1162" s="177"/>
      <c r="P1162" s="177"/>
      <c r="Q1162" s="177"/>
      <c r="R1162" s="177"/>
      <c r="S1162" s="177"/>
      <c r="T1162" s="178"/>
      <c r="AT1162" s="172" t="s">
        <v>139</v>
      </c>
      <c r="AU1162" s="172" t="s">
        <v>84</v>
      </c>
      <c r="AV1162" s="14" t="s">
        <v>84</v>
      </c>
      <c r="AW1162" s="14" t="s">
        <v>31</v>
      </c>
      <c r="AX1162" s="14" t="s">
        <v>76</v>
      </c>
      <c r="AY1162" s="172" t="s">
        <v>130</v>
      </c>
    </row>
    <row r="1163" spans="2:51" s="14" customFormat="1" ht="12">
      <c r="B1163" s="171"/>
      <c r="D1163" s="164" t="s">
        <v>139</v>
      </c>
      <c r="E1163" s="172" t="s">
        <v>1</v>
      </c>
      <c r="F1163" s="173" t="s">
        <v>1566</v>
      </c>
      <c r="H1163" s="174">
        <v>9.45</v>
      </c>
      <c r="I1163" s="175"/>
      <c r="L1163" s="171"/>
      <c r="M1163" s="176"/>
      <c r="N1163" s="177"/>
      <c r="O1163" s="177"/>
      <c r="P1163" s="177"/>
      <c r="Q1163" s="177"/>
      <c r="R1163" s="177"/>
      <c r="S1163" s="177"/>
      <c r="T1163" s="178"/>
      <c r="AT1163" s="172" t="s">
        <v>139</v>
      </c>
      <c r="AU1163" s="172" t="s">
        <v>84</v>
      </c>
      <c r="AV1163" s="14" t="s">
        <v>84</v>
      </c>
      <c r="AW1163" s="14" t="s">
        <v>31</v>
      </c>
      <c r="AX1163" s="14" t="s">
        <v>76</v>
      </c>
      <c r="AY1163" s="172" t="s">
        <v>130</v>
      </c>
    </row>
    <row r="1164" spans="2:51" s="13" customFormat="1" ht="12">
      <c r="B1164" s="163"/>
      <c r="D1164" s="164" t="s">
        <v>139</v>
      </c>
      <c r="E1164" s="165" t="s">
        <v>1</v>
      </c>
      <c r="F1164" s="166" t="s">
        <v>1567</v>
      </c>
      <c r="H1164" s="165" t="s">
        <v>1</v>
      </c>
      <c r="I1164" s="167"/>
      <c r="L1164" s="163"/>
      <c r="M1164" s="168"/>
      <c r="N1164" s="169"/>
      <c r="O1164" s="169"/>
      <c r="P1164" s="169"/>
      <c r="Q1164" s="169"/>
      <c r="R1164" s="169"/>
      <c r="S1164" s="169"/>
      <c r="T1164" s="170"/>
      <c r="AT1164" s="165" t="s">
        <v>139</v>
      </c>
      <c r="AU1164" s="165" t="s">
        <v>84</v>
      </c>
      <c r="AV1164" s="13" t="s">
        <v>32</v>
      </c>
      <c r="AW1164" s="13" t="s">
        <v>31</v>
      </c>
      <c r="AX1164" s="13" t="s">
        <v>76</v>
      </c>
      <c r="AY1164" s="165" t="s">
        <v>130</v>
      </c>
    </row>
    <row r="1165" spans="2:51" s="14" customFormat="1" ht="12">
      <c r="B1165" s="171"/>
      <c r="D1165" s="164" t="s">
        <v>139</v>
      </c>
      <c r="E1165" s="172" t="s">
        <v>1</v>
      </c>
      <c r="F1165" s="173" t="s">
        <v>1568</v>
      </c>
      <c r="H1165" s="174">
        <v>3.15</v>
      </c>
      <c r="I1165" s="175"/>
      <c r="L1165" s="171"/>
      <c r="M1165" s="176"/>
      <c r="N1165" s="177"/>
      <c r="O1165" s="177"/>
      <c r="P1165" s="177"/>
      <c r="Q1165" s="177"/>
      <c r="R1165" s="177"/>
      <c r="S1165" s="177"/>
      <c r="T1165" s="178"/>
      <c r="AT1165" s="172" t="s">
        <v>139</v>
      </c>
      <c r="AU1165" s="172" t="s">
        <v>84</v>
      </c>
      <c r="AV1165" s="14" t="s">
        <v>84</v>
      </c>
      <c r="AW1165" s="14" t="s">
        <v>31</v>
      </c>
      <c r="AX1165" s="14" t="s">
        <v>76</v>
      </c>
      <c r="AY1165" s="172" t="s">
        <v>130</v>
      </c>
    </row>
    <row r="1166" spans="2:51" s="15" customFormat="1" ht="12">
      <c r="B1166" s="179"/>
      <c r="D1166" s="164" t="s">
        <v>139</v>
      </c>
      <c r="E1166" s="180" t="s">
        <v>1</v>
      </c>
      <c r="F1166" s="181" t="s">
        <v>144</v>
      </c>
      <c r="H1166" s="182">
        <v>19.8</v>
      </c>
      <c r="I1166" s="183"/>
      <c r="L1166" s="179"/>
      <c r="M1166" s="184"/>
      <c r="N1166" s="185"/>
      <c r="O1166" s="185"/>
      <c r="P1166" s="185"/>
      <c r="Q1166" s="185"/>
      <c r="R1166" s="185"/>
      <c r="S1166" s="185"/>
      <c r="T1166" s="186"/>
      <c r="AT1166" s="180" t="s">
        <v>139</v>
      </c>
      <c r="AU1166" s="180" t="s">
        <v>84</v>
      </c>
      <c r="AV1166" s="15" t="s">
        <v>137</v>
      </c>
      <c r="AW1166" s="15" t="s">
        <v>31</v>
      </c>
      <c r="AX1166" s="15" t="s">
        <v>32</v>
      </c>
      <c r="AY1166" s="180" t="s">
        <v>130</v>
      </c>
    </row>
    <row r="1167" spans="1:65" s="2" customFormat="1" ht="16.5" customHeight="1">
      <c r="A1167" s="33"/>
      <c r="B1167" s="149"/>
      <c r="C1167" s="150" t="s">
        <v>1569</v>
      </c>
      <c r="D1167" s="150" t="s">
        <v>132</v>
      </c>
      <c r="E1167" s="151" t="s">
        <v>1570</v>
      </c>
      <c r="F1167" s="152" t="s">
        <v>1571</v>
      </c>
      <c r="G1167" s="153" t="s">
        <v>220</v>
      </c>
      <c r="H1167" s="154">
        <v>1</v>
      </c>
      <c r="I1167" s="155"/>
      <c r="J1167" s="156">
        <f>ROUND(I1167*H1167,2)</f>
        <v>0</v>
      </c>
      <c r="K1167" s="152" t="s">
        <v>1</v>
      </c>
      <c r="L1167" s="34"/>
      <c r="M1167" s="157" t="s">
        <v>1</v>
      </c>
      <c r="N1167" s="158" t="s">
        <v>41</v>
      </c>
      <c r="O1167" s="59"/>
      <c r="P1167" s="159">
        <f>O1167*H1167</f>
        <v>0</v>
      </c>
      <c r="Q1167" s="159">
        <v>0</v>
      </c>
      <c r="R1167" s="159">
        <f>Q1167*H1167</f>
        <v>0</v>
      </c>
      <c r="S1167" s="159">
        <v>0</v>
      </c>
      <c r="T1167" s="160">
        <f>S1167*H1167</f>
        <v>0</v>
      </c>
      <c r="U1167" s="33"/>
      <c r="V1167" s="33"/>
      <c r="W1167" s="33"/>
      <c r="X1167" s="33"/>
      <c r="Y1167" s="33"/>
      <c r="Z1167" s="33"/>
      <c r="AA1167" s="33"/>
      <c r="AB1167" s="33"/>
      <c r="AC1167" s="33"/>
      <c r="AD1167" s="33"/>
      <c r="AE1167" s="33"/>
      <c r="AR1167" s="161" t="s">
        <v>137</v>
      </c>
      <c r="AT1167" s="161" t="s">
        <v>132</v>
      </c>
      <c r="AU1167" s="161" t="s">
        <v>84</v>
      </c>
      <c r="AY1167" s="18" t="s">
        <v>130</v>
      </c>
      <c r="BE1167" s="162">
        <f>IF(N1167="základní",J1167,0)</f>
        <v>0</v>
      </c>
      <c r="BF1167" s="162">
        <f>IF(N1167="snížená",J1167,0)</f>
        <v>0</v>
      </c>
      <c r="BG1167" s="162">
        <f>IF(N1167="zákl. přenesená",J1167,0)</f>
        <v>0</v>
      </c>
      <c r="BH1167" s="162">
        <f>IF(N1167="sníž. přenesená",J1167,0)</f>
        <v>0</v>
      </c>
      <c r="BI1167" s="162">
        <f>IF(N1167="nulová",J1167,0)</f>
        <v>0</v>
      </c>
      <c r="BJ1167" s="18" t="s">
        <v>32</v>
      </c>
      <c r="BK1167" s="162">
        <f>ROUND(I1167*H1167,2)</f>
        <v>0</v>
      </c>
      <c r="BL1167" s="18" t="s">
        <v>137</v>
      </c>
      <c r="BM1167" s="161" t="s">
        <v>1572</v>
      </c>
    </row>
    <row r="1168" spans="2:51" s="14" customFormat="1" ht="12">
      <c r="B1168" s="171"/>
      <c r="D1168" s="164" t="s">
        <v>139</v>
      </c>
      <c r="E1168" s="172" t="s">
        <v>1</v>
      </c>
      <c r="F1168" s="173" t="s">
        <v>1573</v>
      </c>
      <c r="H1168" s="174">
        <v>1</v>
      </c>
      <c r="I1168" s="175"/>
      <c r="L1168" s="171"/>
      <c r="M1168" s="176"/>
      <c r="N1168" s="177"/>
      <c r="O1168" s="177"/>
      <c r="P1168" s="177"/>
      <c r="Q1168" s="177"/>
      <c r="R1168" s="177"/>
      <c r="S1168" s="177"/>
      <c r="T1168" s="178"/>
      <c r="AT1168" s="172" t="s">
        <v>139</v>
      </c>
      <c r="AU1168" s="172" t="s">
        <v>84</v>
      </c>
      <c r="AV1168" s="14" t="s">
        <v>84</v>
      </c>
      <c r="AW1168" s="14" t="s">
        <v>31</v>
      </c>
      <c r="AX1168" s="14" t="s">
        <v>32</v>
      </c>
      <c r="AY1168" s="172" t="s">
        <v>130</v>
      </c>
    </row>
    <row r="1169" spans="1:65" s="2" customFormat="1" ht="24.2" customHeight="1">
      <c r="A1169" s="33"/>
      <c r="B1169" s="149"/>
      <c r="C1169" s="150" t="s">
        <v>1574</v>
      </c>
      <c r="D1169" s="150" t="s">
        <v>132</v>
      </c>
      <c r="E1169" s="151" t="s">
        <v>1575</v>
      </c>
      <c r="F1169" s="152" t="s">
        <v>1576</v>
      </c>
      <c r="G1169" s="153" t="s">
        <v>211</v>
      </c>
      <c r="H1169" s="154">
        <v>5</v>
      </c>
      <c r="I1169" s="155"/>
      <c r="J1169" s="156">
        <f>ROUND(I1169*H1169,2)</f>
        <v>0</v>
      </c>
      <c r="K1169" s="152" t="s">
        <v>1</v>
      </c>
      <c r="L1169" s="34"/>
      <c r="M1169" s="157" t="s">
        <v>1</v>
      </c>
      <c r="N1169" s="158" t="s">
        <v>41</v>
      </c>
      <c r="O1169" s="59"/>
      <c r="P1169" s="159">
        <f>O1169*H1169</f>
        <v>0</v>
      </c>
      <c r="Q1169" s="159">
        <v>0</v>
      </c>
      <c r="R1169" s="159">
        <f>Q1169*H1169</f>
        <v>0</v>
      </c>
      <c r="S1169" s="159">
        <v>0</v>
      </c>
      <c r="T1169" s="160">
        <f>S1169*H1169</f>
        <v>0</v>
      </c>
      <c r="U1169" s="33"/>
      <c r="V1169" s="33"/>
      <c r="W1169" s="33"/>
      <c r="X1169" s="33"/>
      <c r="Y1169" s="33"/>
      <c r="Z1169" s="33"/>
      <c r="AA1169" s="33"/>
      <c r="AB1169" s="33"/>
      <c r="AC1169" s="33"/>
      <c r="AD1169" s="33"/>
      <c r="AE1169" s="33"/>
      <c r="AR1169" s="161" t="s">
        <v>137</v>
      </c>
      <c r="AT1169" s="161" t="s">
        <v>132</v>
      </c>
      <c r="AU1169" s="161" t="s">
        <v>84</v>
      </c>
      <c r="AY1169" s="18" t="s">
        <v>130</v>
      </c>
      <c r="BE1169" s="162">
        <f>IF(N1169="základní",J1169,0)</f>
        <v>0</v>
      </c>
      <c r="BF1169" s="162">
        <f>IF(N1169="snížená",J1169,0)</f>
        <v>0</v>
      </c>
      <c r="BG1169" s="162">
        <f>IF(N1169="zákl. přenesená",J1169,0)</f>
        <v>0</v>
      </c>
      <c r="BH1169" s="162">
        <f>IF(N1169="sníž. přenesená",J1169,0)</f>
        <v>0</v>
      </c>
      <c r="BI1169" s="162">
        <f>IF(N1169="nulová",J1169,0)</f>
        <v>0</v>
      </c>
      <c r="BJ1169" s="18" t="s">
        <v>32</v>
      </c>
      <c r="BK1169" s="162">
        <f>ROUND(I1169*H1169,2)</f>
        <v>0</v>
      </c>
      <c r="BL1169" s="18" t="s">
        <v>137</v>
      </c>
      <c r="BM1169" s="161" t="s">
        <v>1577</v>
      </c>
    </row>
    <row r="1170" spans="2:51" s="14" customFormat="1" ht="12">
      <c r="B1170" s="171"/>
      <c r="D1170" s="164" t="s">
        <v>139</v>
      </c>
      <c r="E1170" s="172" t="s">
        <v>1</v>
      </c>
      <c r="F1170" s="173" t="s">
        <v>1578</v>
      </c>
      <c r="H1170" s="174">
        <v>5</v>
      </c>
      <c r="I1170" s="175"/>
      <c r="L1170" s="171"/>
      <c r="M1170" s="176"/>
      <c r="N1170" s="177"/>
      <c r="O1170" s="177"/>
      <c r="P1170" s="177"/>
      <c r="Q1170" s="177"/>
      <c r="R1170" s="177"/>
      <c r="S1170" s="177"/>
      <c r="T1170" s="178"/>
      <c r="AT1170" s="172" t="s">
        <v>139</v>
      </c>
      <c r="AU1170" s="172" t="s">
        <v>84</v>
      </c>
      <c r="AV1170" s="14" t="s">
        <v>84</v>
      </c>
      <c r="AW1170" s="14" t="s">
        <v>31</v>
      </c>
      <c r="AX1170" s="14" t="s">
        <v>32</v>
      </c>
      <c r="AY1170" s="172" t="s">
        <v>130</v>
      </c>
    </row>
    <row r="1171" spans="1:65" s="2" customFormat="1" ht="16.5" customHeight="1">
      <c r="A1171" s="33"/>
      <c r="B1171" s="149"/>
      <c r="C1171" s="150" t="s">
        <v>1579</v>
      </c>
      <c r="D1171" s="150" t="s">
        <v>132</v>
      </c>
      <c r="E1171" s="151" t="s">
        <v>1580</v>
      </c>
      <c r="F1171" s="152" t="s">
        <v>1581</v>
      </c>
      <c r="G1171" s="153" t="s">
        <v>211</v>
      </c>
      <c r="H1171" s="154">
        <v>5</v>
      </c>
      <c r="I1171" s="155"/>
      <c r="J1171" s="156">
        <f>ROUND(I1171*H1171,2)</f>
        <v>0</v>
      </c>
      <c r="K1171" s="152" t="s">
        <v>1</v>
      </c>
      <c r="L1171" s="34"/>
      <c r="M1171" s="157" t="s">
        <v>1</v>
      </c>
      <c r="N1171" s="158" t="s">
        <v>41</v>
      </c>
      <c r="O1171" s="59"/>
      <c r="P1171" s="159">
        <f>O1171*H1171</f>
        <v>0</v>
      </c>
      <c r="Q1171" s="159">
        <v>0</v>
      </c>
      <c r="R1171" s="159">
        <f>Q1171*H1171</f>
        <v>0</v>
      </c>
      <c r="S1171" s="159">
        <v>0</v>
      </c>
      <c r="T1171" s="160">
        <f>S1171*H1171</f>
        <v>0</v>
      </c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  <c r="AE1171" s="33"/>
      <c r="AR1171" s="161" t="s">
        <v>137</v>
      </c>
      <c r="AT1171" s="161" t="s">
        <v>132</v>
      </c>
      <c r="AU1171" s="161" t="s">
        <v>84</v>
      </c>
      <c r="AY1171" s="18" t="s">
        <v>130</v>
      </c>
      <c r="BE1171" s="162">
        <f>IF(N1171="základní",J1171,0)</f>
        <v>0</v>
      </c>
      <c r="BF1171" s="162">
        <f>IF(N1171="snížená",J1171,0)</f>
        <v>0</v>
      </c>
      <c r="BG1171" s="162">
        <f>IF(N1171="zákl. přenesená",J1171,0)</f>
        <v>0</v>
      </c>
      <c r="BH1171" s="162">
        <f>IF(N1171="sníž. přenesená",J1171,0)</f>
        <v>0</v>
      </c>
      <c r="BI1171" s="162">
        <f>IF(N1171="nulová",J1171,0)</f>
        <v>0</v>
      </c>
      <c r="BJ1171" s="18" t="s">
        <v>32</v>
      </c>
      <c r="BK1171" s="162">
        <f>ROUND(I1171*H1171,2)</f>
        <v>0</v>
      </c>
      <c r="BL1171" s="18" t="s">
        <v>137</v>
      </c>
      <c r="BM1171" s="161" t="s">
        <v>1582</v>
      </c>
    </row>
    <row r="1172" spans="2:51" s="14" customFormat="1" ht="12">
      <c r="B1172" s="171"/>
      <c r="D1172" s="164" t="s">
        <v>139</v>
      </c>
      <c r="E1172" s="172" t="s">
        <v>1</v>
      </c>
      <c r="F1172" s="173" t="s">
        <v>1578</v>
      </c>
      <c r="H1172" s="174">
        <v>5</v>
      </c>
      <c r="I1172" s="175"/>
      <c r="L1172" s="171"/>
      <c r="M1172" s="176"/>
      <c r="N1172" s="177"/>
      <c r="O1172" s="177"/>
      <c r="P1172" s="177"/>
      <c r="Q1172" s="177"/>
      <c r="R1172" s="177"/>
      <c r="S1172" s="177"/>
      <c r="T1172" s="178"/>
      <c r="AT1172" s="172" t="s">
        <v>139</v>
      </c>
      <c r="AU1172" s="172" t="s">
        <v>84</v>
      </c>
      <c r="AV1172" s="14" t="s">
        <v>84</v>
      </c>
      <c r="AW1172" s="14" t="s">
        <v>31</v>
      </c>
      <c r="AX1172" s="14" t="s">
        <v>32</v>
      </c>
      <c r="AY1172" s="172" t="s">
        <v>130</v>
      </c>
    </row>
    <row r="1173" spans="1:65" s="2" customFormat="1" ht="24.2" customHeight="1">
      <c r="A1173" s="33"/>
      <c r="B1173" s="149"/>
      <c r="C1173" s="150" t="s">
        <v>1583</v>
      </c>
      <c r="D1173" s="150" t="s">
        <v>132</v>
      </c>
      <c r="E1173" s="151" t="s">
        <v>1584</v>
      </c>
      <c r="F1173" s="152" t="s">
        <v>1585</v>
      </c>
      <c r="G1173" s="153" t="s">
        <v>211</v>
      </c>
      <c r="H1173" s="154">
        <v>79.8</v>
      </c>
      <c r="I1173" s="155"/>
      <c r="J1173" s="156">
        <f>ROUND(I1173*H1173,2)</f>
        <v>0</v>
      </c>
      <c r="K1173" s="152" t="s">
        <v>1</v>
      </c>
      <c r="L1173" s="34"/>
      <c r="M1173" s="157" t="s">
        <v>1</v>
      </c>
      <c r="N1173" s="158" t="s">
        <v>41</v>
      </c>
      <c r="O1173" s="59"/>
      <c r="P1173" s="159">
        <f>O1173*H1173</f>
        <v>0</v>
      </c>
      <c r="Q1173" s="159">
        <v>0</v>
      </c>
      <c r="R1173" s="159">
        <f>Q1173*H1173</f>
        <v>0</v>
      </c>
      <c r="S1173" s="159">
        <v>0</v>
      </c>
      <c r="T1173" s="160">
        <f>S1173*H1173</f>
        <v>0</v>
      </c>
      <c r="U1173" s="33"/>
      <c r="V1173" s="33"/>
      <c r="W1173" s="33"/>
      <c r="X1173" s="33"/>
      <c r="Y1173" s="33"/>
      <c r="Z1173" s="33"/>
      <c r="AA1173" s="33"/>
      <c r="AB1173" s="33"/>
      <c r="AC1173" s="33"/>
      <c r="AD1173" s="33"/>
      <c r="AE1173" s="33"/>
      <c r="AR1173" s="161" t="s">
        <v>137</v>
      </c>
      <c r="AT1173" s="161" t="s">
        <v>132</v>
      </c>
      <c r="AU1173" s="161" t="s">
        <v>84</v>
      </c>
      <c r="AY1173" s="18" t="s">
        <v>130</v>
      </c>
      <c r="BE1173" s="162">
        <f>IF(N1173="základní",J1173,0)</f>
        <v>0</v>
      </c>
      <c r="BF1173" s="162">
        <f>IF(N1173="snížená",J1173,0)</f>
        <v>0</v>
      </c>
      <c r="BG1173" s="162">
        <f>IF(N1173="zákl. přenesená",J1173,0)</f>
        <v>0</v>
      </c>
      <c r="BH1173" s="162">
        <f>IF(N1173="sníž. přenesená",J1173,0)</f>
        <v>0</v>
      </c>
      <c r="BI1173" s="162">
        <f>IF(N1173="nulová",J1173,0)</f>
        <v>0</v>
      </c>
      <c r="BJ1173" s="18" t="s">
        <v>32</v>
      </c>
      <c r="BK1173" s="162">
        <f>ROUND(I1173*H1173,2)</f>
        <v>0</v>
      </c>
      <c r="BL1173" s="18" t="s">
        <v>137</v>
      </c>
      <c r="BM1173" s="161" t="s">
        <v>1586</v>
      </c>
    </row>
    <row r="1174" spans="2:51" s="14" customFormat="1" ht="12">
      <c r="B1174" s="171"/>
      <c r="D1174" s="164" t="s">
        <v>139</v>
      </c>
      <c r="E1174" s="172" t="s">
        <v>1</v>
      </c>
      <c r="F1174" s="173" t="s">
        <v>1587</v>
      </c>
      <c r="H1174" s="174">
        <v>1.8</v>
      </c>
      <c r="I1174" s="175"/>
      <c r="L1174" s="171"/>
      <c r="M1174" s="176"/>
      <c r="N1174" s="177"/>
      <c r="O1174" s="177"/>
      <c r="P1174" s="177"/>
      <c r="Q1174" s="177"/>
      <c r="R1174" s="177"/>
      <c r="S1174" s="177"/>
      <c r="T1174" s="178"/>
      <c r="AT1174" s="172" t="s">
        <v>139</v>
      </c>
      <c r="AU1174" s="172" t="s">
        <v>84</v>
      </c>
      <c r="AV1174" s="14" t="s">
        <v>84</v>
      </c>
      <c r="AW1174" s="14" t="s">
        <v>31</v>
      </c>
      <c r="AX1174" s="14" t="s">
        <v>76</v>
      </c>
      <c r="AY1174" s="172" t="s">
        <v>130</v>
      </c>
    </row>
    <row r="1175" spans="2:51" s="14" customFormat="1" ht="12">
      <c r="B1175" s="171"/>
      <c r="D1175" s="164" t="s">
        <v>139</v>
      </c>
      <c r="E1175" s="172" t="s">
        <v>1</v>
      </c>
      <c r="F1175" s="173" t="s">
        <v>1588</v>
      </c>
      <c r="H1175" s="174">
        <v>78</v>
      </c>
      <c r="I1175" s="175"/>
      <c r="L1175" s="171"/>
      <c r="M1175" s="176"/>
      <c r="N1175" s="177"/>
      <c r="O1175" s="177"/>
      <c r="P1175" s="177"/>
      <c r="Q1175" s="177"/>
      <c r="R1175" s="177"/>
      <c r="S1175" s="177"/>
      <c r="T1175" s="178"/>
      <c r="AT1175" s="172" t="s">
        <v>139</v>
      </c>
      <c r="AU1175" s="172" t="s">
        <v>84</v>
      </c>
      <c r="AV1175" s="14" t="s">
        <v>84</v>
      </c>
      <c r="AW1175" s="14" t="s">
        <v>31</v>
      </c>
      <c r="AX1175" s="14" t="s">
        <v>76</v>
      </c>
      <c r="AY1175" s="172" t="s">
        <v>130</v>
      </c>
    </row>
    <row r="1176" spans="2:51" s="15" customFormat="1" ht="12">
      <c r="B1176" s="179"/>
      <c r="D1176" s="164" t="s">
        <v>139</v>
      </c>
      <c r="E1176" s="180" t="s">
        <v>1</v>
      </c>
      <c r="F1176" s="181" t="s">
        <v>144</v>
      </c>
      <c r="H1176" s="182">
        <v>79.8</v>
      </c>
      <c r="I1176" s="183"/>
      <c r="L1176" s="179"/>
      <c r="M1176" s="184"/>
      <c r="N1176" s="185"/>
      <c r="O1176" s="185"/>
      <c r="P1176" s="185"/>
      <c r="Q1176" s="185"/>
      <c r="R1176" s="185"/>
      <c r="S1176" s="185"/>
      <c r="T1176" s="186"/>
      <c r="AT1176" s="180" t="s">
        <v>139</v>
      </c>
      <c r="AU1176" s="180" t="s">
        <v>84</v>
      </c>
      <c r="AV1176" s="15" t="s">
        <v>137</v>
      </c>
      <c r="AW1176" s="15" t="s">
        <v>31</v>
      </c>
      <c r="AX1176" s="15" t="s">
        <v>32</v>
      </c>
      <c r="AY1176" s="180" t="s">
        <v>130</v>
      </c>
    </row>
    <row r="1177" spans="1:65" s="2" customFormat="1" ht="24.2" customHeight="1">
      <c r="A1177" s="33"/>
      <c r="B1177" s="149"/>
      <c r="C1177" s="150" t="s">
        <v>1589</v>
      </c>
      <c r="D1177" s="150" t="s">
        <v>132</v>
      </c>
      <c r="E1177" s="151" t="s">
        <v>1590</v>
      </c>
      <c r="F1177" s="152" t="s">
        <v>1591</v>
      </c>
      <c r="G1177" s="153" t="s">
        <v>211</v>
      </c>
      <c r="H1177" s="154">
        <v>19.4</v>
      </c>
      <c r="I1177" s="155"/>
      <c r="J1177" s="156">
        <f>ROUND(I1177*H1177,2)</f>
        <v>0</v>
      </c>
      <c r="K1177" s="152" t="s">
        <v>1</v>
      </c>
      <c r="L1177" s="34"/>
      <c r="M1177" s="157" t="s">
        <v>1</v>
      </c>
      <c r="N1177" s="158" t="s">
        <v>41</v>
      </c>
      <c r="O1177" s="59"/>
      <c r="P1177" s="159">
        <f>O1177*H1177</f>
        <v>0</v>
      </c>
      <c r="Q1177" s="159">
        <v>0</v>
      </c>
      <c r="R1177" s="159">
        <f>Q1177*H1177</f>
        <v>0</v>
      </c>
      <c r="S1177" s="159">
        <v>0</v>
      </c>
      <c r="T1177" s="160">
        <f>S1177*H1177</f>
        <v>0</v>
      </c>
      <c r="U1177" s="33"/>
      <c r="V1177" s="33"/>
      <c r="W1177" s="33"/>
      <c r="X1177" s="33"/>
      <c r="Y1177" s="33"/>
      <c r="Z1177" s="33"/>
      <c r="AA1177" s="33"/>
      <c r="AB1177" s="33"/>
      <c r="AC1177" s="33"/>
      <c r="AD1177" s="33"/>
      <c r="AE1177" s="33"/>
      <c r="AR1177" s="161" t="s">
        <v>137</v>
      </c>
      <c r="AT1177" s="161" t="s">
        <v>132</v>
      </c>
      <c r="AU1177" s="161" t="s">
        <v>84</v>
      </c>
      <c r="AY1177" s="18" t="s">
        <v>130</v>
      </c>
      <c r="BE1177" s="162">
        <f>IF(N1177="základní",J1177,0)</f>
        <v>0</v>
      </c>
      <c r="BF1177" s="162">
        <f>IF(N1177="snížená",J1177,0)</f>
        <v>0</v>
      </c>
      <c r="BG1177" s="162">
        <f>IF(N1177="zákl. přenesená",J1177,0)</f>
        <v>0</v>
      </c>
      <c r="BH1177" s="162">
        <f>IF(N1177="sníž. přenesená",J1177,0)</f>
        <v>0</v>
      </c>
      <c r="BI1177" s="162">
        <f>IF(N1177="nulová",J1177,0)</f>
        <v>0</v>
      </c>
      <c r="BJ1177" s="18" t="s">
        <v>32</v>
      </c>
      <c r="BK1177" s="162">
        <f>ROUND(I1177*H1177,2)</f>
        <v>0</v>
      </c>
      <c r="BL1177" s="18" t="s">
        <v>137</v>
      </c>
      <c r="BM1177" s="161" t="s">
        <v>1592</v>
      </c>
    </row>
    <row r="1178" spans="2:51" s="14" customFormat="1" ht="12">
      <c r="B1178" s="171"/>
      <c r="D1178" s="164" t="s">
        <v>139</v>
      </c>
      <c r="E1178" s="172" t="s">
        <v>1</v>
      </c>
      <c r="F1178" s="173" t="s">
        <v>1416</v>
      </c>
      <c r="H1178" s="174">
        <v>19.4</v>
      </c>
      <c r="I1178" s="175"/>
      <c r="L1178" s="171"/>
      <c r="M1178" s="176"/>
      <c r="N1178" s="177"/>
      <c r="O1178" s="177"/>
      <c r="P1178" s="177"/>
      <c r="Q1178" s="177"/>
      <c r="R1178" s="177"/>
      <c r="S1178" s="177"/>
      <c r="T1178" s="178"/>
      <c r="AT1178" s="172" t="s">
        <v>139</v>
      </c>
      <c r="AU1178" s="172" t="s">
        <v>84</v>
      </c>
      <c r="AV1178" s="14" t="s">
        <v>84</v>
      </c>
      <c r="AW1178" s="14" t="s">
        <v>31</v>
      </c>
      <c r="AX1178" s="14" t="s">
        <v>32</v>
      </c>
      <c r="AY1178" s="172" t="s">
        <v>130</v>
      </c>
    </row>
    <row r="1179" spans="1:65" s="2" customFormat="1" ht="24.2" customHeight="1">
      <c r="A1179" s="33"/>
      <c r="B1179" s="149"/>
      <c r="C1179" s="150" t="s">
        <v>1593</v>
      </c>
      <c r="D1179" s="150" t="s">
        <v>132</v>
      </c>
      <c r="E1179" s="151" t="s">
        <v>1594</v>
      </c>
      <c r="F1179" s="152" t="s">
        <v>1595</v>
      </c>
      <c r="G1179" s="153" t="s">
        <v>211</v>
      </c>
      <c r="H1179" s="154">
        <v>5</v>
      </c>
      <c r="I1179" s="155"/>
      <c r="J1179" s="156">
        <f>ROUND(I1179*H1179,2)</f>
        <v>0</v>
      </c>
      <c r="K1179" s="152" t="s">
        <v>1</v>
      </c>
      <c r="L1179" s="34"/>
      <c r="M1179" s="157" t="s">
        <v>1</v>
      </c>
      <c r="N1179" s="158" t="s">
        <v>41</v>
      </c>
      <c r="O1179" s="59"/>
      <c r="P1179" s="159">
        <f>O1179*H1179</f>
        <v>0</v>
      </c>
      <c r="Q1179" s="159">
        <v>0</v>
      </c>
      <c r="R1179" s="159">
        <f>Q1179*H1179</f>
        <v>0</v>
      </c>
      <c r="S1179" s="159">
        <v>0</v>
      </c>
      <c r="T1179" s="160">
        <f>S1179*H1179</f>
        <v>0</v>
      </c>
      <c r="U1179" s="33"/>
      <c r="V1179" s="33"/>
      <c r="W1179" s="33"/>
      <c r="X1179" s="33"/>
      <c r="Y1179" s="33"/>
      <c r="Z1179" s="33"/>
      <c r="AA1179" s="33"/>
      <c r="AB1179" s="33"/>
      <c r="AC1179" s="33"/>
      <c r="AD1179" s="33"/>
      <c r="AE1179" s="33"/>
      <c r="AR1179" s="161" t="s">
        <v>137</v>
      </c>
      <c r="AT1179" s="161" t="s">
        <v>132</v>
      </c>
      <c r="AU1179" s="161" t="s">
        <v>84</v>
      </c>
      <c r="AY1179" s="18" t="s">
        <v>130</v>
      </c>
      <c r="BE1179" s="162">
        <f>IF(N1179="základní",J1179,0)</f>
        <v>0</v>
      </c>
      <c r="BF1179" s="162">
        <f>IF(N1179="snížená",J1179,0)</f>
        <v>0</v>
      </c>
      <c r="BG1179" s="162">
        <f>IF(N1179="zákl. přenesená",J1179,0)</f>
        <v>0</v>
      </c>
      <c r="BH1179" s="162">
        <f>IF(N1179="sníž. přenesená",J1179,0)</f>
        <v>0</v>
      </c>
      <c r="BI1179" s="162">
        <f>IF(N1179="nulová",J1179,0)</f>
        <v>0</v>
      </c>
      <c r="BJ1179" s="18" t="s">
        <v>32</v>
      </c>
      <c r="BK1179" s="162">
        <f>ROUND(I1179*H1179,2)</f>
        <v>0</v>
      </c>
      <c r="BL1179" s="18" t="s">
        <v>137</v>
      </c>
      <c r="BM1179" s="161" t="s">
        <v>1596</v>
      </c>
    </row>
    <row r="1180" spans="2:51" s="14" customFormat="1" ht="12">
      <c r="B1180" s="171"/>
      <c r="D1180" s="164" t="s">
        <v>139</v>
      </c>
      <c r="E1180" s="172" t="s">
        <v>1</v>
      </c>
      <c r="F1180" s="173" t="s">
        <v>1578</v>
      </c>
      <c r="H1180" s="174">
        <v>5</v>
      </c>
      <c r="I1180" s="175"/>
      <c r="L1180" s="171"/>
      <c r="M1180" s="176"/>
      <c r="N1180" s="177"/>
      <c r="O1180" s="177"/>
      <c r="P1180" s="177"/>
      <c r="Q1180" s="177"/>
      <c r="R1180" s="177"/>
      <c r="S1180" s="177"/>
      <c r="T1180" s="178"/>
      <c r="AT1180" s="172" t="s">
        <v>139</v>
      </c>
      <c r="AU1180" s="172" t="s">
        <v>84</v>
      </c>
      <c r="AV1180" s="14" t="s">
        <v>84</v>
      </c>
      <c r="AW1180" s="14" t="s">
        <v>31</v>
      </c>
      <c r="AX1180" s="14" t="s">
        <v>32</v>
      </c>
      <c r="AY1180" s="172" t="s">
        <v>130</v>
      </c>
    </row>
    <row r="1181" spans="2:63" s="12" customFormat="1" ht="22.9" customHeight="1">
      <c r="B1181" s="136"/>
      <c r="D1181" s="137" t="s">
        <v>75</v>
      </c>
      <c r="E1181" s="147" t="s">
        <v>198</v>
      </c>
      <c r="F1181" s="147" t="s">
        <v>1597</v>
      </c>
      <c r="I1181" s="139"/>
      <c r="J1181" s="148">
        <f>BK1181</f>
        <v>0</v>
      </c>
      <c r="L1181" s="136"/>
      <c r="M1181" s="141"/>
      <c r="N1181" s="142"/>
      <c r="O1181" s="142"/>
      <c r="P1181" s="143">
        <f>SUM(P1182:P1231)</f>
        <v>0</v>
      </c>
      <c r="Q1181" s="142"/>
      <c r="R1181" s="143">
        <f>SUM(R1182:R1231)</f>
        <v>2.0664000000000002</v>
      </c>
      <c r="S1181" s="142"/>
      <c r="T1181" s="144">
        <f>SUM(T1182:T1231)</f>
        <v>0</v>
      </c>
      <c r="AR1181" s="137" t="s">
        <v>32</v>
      </c>
      <c r="AT1181" s="145" t="s">
        <v>75</v>
      </c>
      <c r="AU1181" s="145" t="s">
        <v>32</v>
      </c>
      <c r="AY1181" s="137" t="s">
        <v>130</v>
      </c>
      <c r="BK1181" s="146">
        <f>SUM(BK1182:BK1231)</f>
        <v>0</v>
      </c>
    </row>
    <row r="1182" spans="1:65" s="2" customFormat="1" ht="16.5" customHeight="1">
      <c r="A1182" s="33"/>
      <c r="B1182" s="149"/>
      <c r="C1182" s="150" t="s">
        <v>1598</v>
      </c>
      <c r="D1182" s="150" t="s">
        <v>132</v>
      </c>
      <c r="E1182" s="151" t="s">
        <v>1599</v>
      </c>
      <c r="F1182" s="152" t="s">
        <v>1600</v>
      </c>
      <c r="G1182" s="153" t="s">
        <v>211</v>
      </c>
      <c r="H1182" s="154">
        <v>12</v>
      </c>
      <c r="I1182" s="155"/>
      <c r="J1182" s="156">
        <f>ROUND(I1182*H1182,2)</f>
        <v>0</v>
      </c>
      <c r="K1182" s="152" t="s">
        <v>136</v>
      </c>
      <c r="L1182" s="34"/>
      <c r="M1182" s="157" t="s">
        <v>1</v>
      </c>
      <c r="N1182" s="158" t="s">
        <v>41</v>
      </c>
      <c r="O1182" s="59"/>
      <c r="P1182" s="159">
        <f>O1182*H1182</f>
        <v>0</v>
      </c>
      <c r="Q1182" s="159">
        <v>0.1554</v>
      </c>
      <c r="R1182" s="159">
        <f>Q1182*H1182</f>
        <v>1.8648000000000002</v>
      </c>
      <c r="S1182" s="159">
        <v>0</v>
      </c>
      <c r="T1182" s="160">
        <f>S1182*H1182</f>
        <v>0</v>
      </c>
      <c r="U1182" s="33"/>
      <c r="V1182" s="33"/>
      <c r="W1182" s="33"/>
      <c r="X1182" s="33"/>
      <c r="Y1182" s="33"/>
      <c r="Z1182" s="33"/>
      <c r="AA1182" s="33"/>
      <c r="AB1182" s="33"/>
      <c r="AC1182" s="33"/>
      <c r="AD1182" s="33"/>
      <c r="AE1182" s="33"/>
      <c r="AR1182" s="161" t="s">
        <v>137</v>
      </c>
      <c r="AT1182" s="161" t="s">
        <v>132</v>
      </c>
      <c r="AU1182" s="161" t="s">
        <v>84</v>
      </c>
      <c r="AY1182" s="18" t="s">
        <v>130</v>
      </c>
      <c r="BE1182" s="162">
        <f>IF(N1182="základní",J1182,0)</f>
        <v>0</v>
      </c>
      <c r="BF1182" s="162">
        <f>IF(N1182="snížená",J1182,0)</f>
        <v>0</v>
      </c>
      <c r="BG1182" s="162">
        <f>IF(N1182="zákl. přenesená",J1182,0)</f>
        <v>0</v>
      </c>
      <c r="BH1182" s="162">
        <f>IF(N1182="sníž. přenesená",J1182,0)</f>
        <v>0</v>
      </c>
      <c r="BI1182" s="162">
        <f>IF(N1182="nulová",J1182,0)</f>
        <v>0</v>
      </c>
      <c r="BJ1182" s="18" t="s">
        <v>32</v>
      </c>
      <c r="BK1182" s="162">
        <f>ROUND(I1182*H1182,2)</f>
        <v>0</v>
      </c>
      <c r="BL1182" s="18" t="s">
        <v>137</v>
      </c>
      <c r="BM1182" s="161" t="s">
        <v>1601</v>
      </c>
    </row>
    <row r="1183" spans="2:51" s="13" customFormat="1" ht="12">
      <c r="B1183" s="163"/>
      <c r="D1183" s="164" t="s">
        <v>139</v>
      </c>
      <c r="E1183" s="165" t="s">
        <v>1</v>
      </c>
      <c r="F1183" s="166" t="s">
        <v>1602</v>
      </c>
      <c r="H1183" s="165" t="s">
        <v>1</v>
      </c>
      <c r="I1183" s="167"/>
      <c r="L1183" s="163"/>
      <c r="M1183" s="168"/>
      <c r="N1183" s="169"/>
      <c r="O1183" s="169"/>
      <c r="P1183" s="169"/>
      <c r="Q1183" s="169"/>
      <c r="R1183" s="169"/>
      <c r="S1183" s="169"/>
      <c r="T1183" s="170"/>
      <c r="AT1183" s="165" t="s">
        <v>139</v>
      </c>
      <c r="AU1183" s="165" t="s">
        <v>84</v>
      </c>
      <c r="AV1183" s="13" t="s">
        <v>32</v>
      </c>
      <c r="AW1183" s="13" t="s">
        <v>31</v>
      </c>
      <c r="AX1183" s="13" t="s">
        <v>76</v>
      </c>
      <c r="AY1183" s="165" t="s">
        <v>130</v>
      </c>
    </row>
    <row r="1184" spans="2:51" s="14" customFormat="1" ht="12">
      <c r="B1184" s="171"/>
      <c r="D1184" s="164" t="s">
        <v>139</v>
      </c>
      <c r="E1184" s="172" t="s">
        <v>1</v>
      </c>
      <c r="F1184" s="173" t="s">
        <v>222</v>
      </c>
      <c r="H1184" s="174">
        <v>12</v>
      </c>
      <c r="I1184" s="175"/>
      <c r="L1184" s="171"/>
      <c r="M1184" s="176"/>
      <c r="N1184" s="177"/>
      <c r="O1184" s="177"/>
      <c r="P1184" s="177"/>
      <c r="Q1184" s="177"/>
      <c r="R1184" s="177"/>
      <c r="S1184" s="177"/>
      <c r="T1184" s="178"/>
      <c r="AT1184" s="172" t="s">
        <v>139</v>
      </c>
      <c r="AU1184" s="172" t="s">
        <v>84</v>
      </c>
      <c r="AV1184" s="14" t="s">
        <v>84</v>
      </c>
      <c r="AW1184" s="14" t="s">
        <v>31</v>
      </c>
      <c r="AX1184" s="14" t="s">
        <v>32</v>
      </c>
      <c r="AY1184" s="172" t="s">
        <v>130</v>
      </c>
    </row>
    <row r="1185" spans="1:65" s="2" customFormat="1" ht="16.5" customHeight="1">
      <c r="A1185" s="33"/>
      <c r="B1185" s="149"/>
      <c r="C1185" s="195" t="s">
        <v>1603</v>
      </c>
      <c r="D1185" s="195" t="s">
        <v>268</v>
      </c>
      <c r="E1185" s="196" t="s">
        <v>1604</v>
      </c>
      <c r="F1185" s="197" t="s">
        <v>1605</v>
      </c>
      <c r="G1185" s="198" t="s">
        <v>211</v>
      </c>
      <c r="H1185" s="199">
        <v>2.52</v>
      </c>
      <c r="I1185" s="200"/>
      <c r="J1185" s="201">
        <f>ROUND(I1185*H1185,2)</f>
        <v>0</v>
      </c>
      <c r="K1185" s="197" t="s">
        <v>136</v>
      </c>
      <c r="L1185" s="202"/>
      <c r="M1185" s="203" t="s">
        <v>1</v>
      </c>
      <c r="N1185" s="204" t="s">
        <v>41</v>
      </c>
      <c r="O1185" s="59"/>
      <c r="P1185" s="159">
        <f>O1185*H1185</f>
        <v>0</v>
      </c>
      <c r="Q1185" s="159">
        <v>0.08</v>
      </c>
      <c r="R1185" s="159">
        <f>Q1185*H1185</f>
        <v>0.2016</v>
      </c>
      <c r="S1185" s="159">
        <v>0</v>
      </c>
      <c r="T1185" s="160">
        <f>S1185*H1185</f>
        <v>0</v>
      </c>
      <c r="U1185" s="33"/>
      <c r="V1185" s="33"/>
      <c r="W1185" s="33"/>
      <c r="X1185" s="33"/>
      <c r="Y1185" s="33"/>
      <c r="Z1185" s="33"/>
      <c r="AA1185" s="33"/>
      <c r="AB1185" s="33"/>
      <c r="AC1185" s="33"/>
      <c r="AD1185" s="33"/>
      <c r="AE1185" s="33"/>
      <c r="AR1185" s="161" t="s">
        <v>184</v>
      </c>
      <c r="AT1185" s="161" t="s">
        <v>268</v>
      </c>
      <c r="AU1185" s="161" t="s">
        <v>84</v>
      </c>
      <c r="AY1185" s="18" t="s">
        <v>130</v>
      </c>
      <c r="BE1185" s="162">
        <f>IF(N1185="základní",J1185,0)</f>
        <v>0</v>
      </c>
      <c r="BF1185" s="162">
        <f>IF(N1185="snížená",J1185,0)</f>
        <v>0</v>
      </c>
      <c r="BG1185" s="162">
        <f>IF(N1185="zákl. přenesená",J1185,0)</f>
        <v>0</v>
      </c>
      <c r="BH1185" s="162">
        <f>IF(N1185="sníž. přenesená",J1185,0)</f>
        <v>0</v>
      </c>
      <c r="BI1185" s="162">
        <f>IF(N1185="nulová",J1185,0)</f>
        <v>0</v>
      </c>
      <c r="BJ1185" s="18" t="s">
        <v>32</v>
      </c>
      <c r="BK1185" s="162">
        <f>ROUND(I1185*H1185,2)</f>
        <v>0</v>
      </c>
      <c r="BL1185" s="18" t="s">
        <v>137</v>
      </c>
      <c r="BM1185" s="161" t="s">
        <v>1606</v>
      </c>
    </row>
    <row r="1186" spans="2:51" s="13" customFormat="1" ht="12">
      <c r="B1186" s="163"/>
      <c r="D1186" s="164" t="s">
        <v>139</v>
      </c>
      <c r="E1186" s="165" t="s">
        <v>1</v>
      </c>
      <c r="F1186" s="166" t="s">
        <v>674</v>
      </c>
      <c r="H1186" s="165" t="s">
        <v>1</v>
      </c>
      <c r="I1186" s="167"/>
      <c r="L1186" s="163"/>
      <c r="M1186" s="168"/>
      <c r="N1186" s="169"/>
      <c r="O1186" s="169"/>
      <c r="P1186" s="169"/>
      <c r="Q1186" s="169"/>
      <c r="R1186" s="169"/>
      <c r="S1186" s="169"/>
      <c r="T1186" s="170"/>
      <c r="AT1186" s="165" t="s">
        <v>139</v>
      </c>
      <c r="AU1186" s="165" t="s">
        <v>84</v>
      </c>
      <c r="AV1186" s="13" t="s">
        <v>32</v>
      </c>
      <c r="AW1186" s="13" t="s">
        <v>31</v>
      </c>
      <c r="AX1186" s="13" t="s">
        <v>76</v>
      </c>
      <c r="AY1186" s="165" t="s">
        <v>130</v>
      </c>
    </row>
    <row r="1187" spans="2:51" s="14" customFormat="1" ht="12">
      <c r="B1187" s="171"/>
      <c r="D1187" s="164" t="s">
        <v>139</v>
      </c>
      <c r="E1187" s="172" t="s">
        <v>1</v>
      </c>
      <c r="F1187" s="173" t="s">
        <v>1607</v>
      </c>
      <c r="H1187" s="174">
        <v>2.4</v>
      </c>
      <c r="I1187" s="175"/>
      <c r="L1187" s="171"/>
      <c r="M1187" s="176"/>
      <c r="N1187" s="177"/>
      <c r="O1187" s="177"/>
      <c r="P1187" s="177"/>
      <c r="Q1187" s="177"/>
      <c r="R1187" s="177"/>
      <c r="S1187" s="177"/>
      <c r="T1187" s="178"/>
      <c r="AT1187" s="172" t="s">
        <v>139</v>
      </c>
      <c r="AU1187" s="172" t="s">
        <v>84</v>
      </c>
      <c r="AV1187" s="14" t="s">
        <v>84</v>
      </c>
      <c r="AW1187" s="14" t="s">
        <v>31</v>
      </c>
      <c r="AX1187" s="14" t="s">
        <v>32</v>
      </c>
      <c r="AY1187" s="172" t="s">
        <v>130</v>
      </c>
    </row>
    <row r="1188" spans="2:51" s="14" customFormat="1" ht="12">
      <c r="B1188" s="171"/>
      <c r="D1188" s="164" t="s">
        <v>139</v>
      </c>
      <c r="F1188" s="173" t="s">
        <v>1608</v>
      </c>
      <c r="H1188" s="174">
        <v>2.52</v>
      </c>
      <c r="I1188" s="175"/>
      <c r="L1188" s="171"/>
      <c r="M1188" s="176"/>
      <c r="N1188" s="177"/>
      <c r="O1188" s="177"/>
      <c r="P1188" s="177"/>
      <c r="Q1188" s="177"/>
      <c r="R1188" s="177"/>
      <c r="S1188" s="177"/>
      <c r="T1188" s="178"/>
      <c r="AT1188" s="172" t="s">
        <v>139</v>
      </c>
      <c r="AU1188" s="172" t="s">
        <v>84</v>
      </c>
      <c r="AV1188" s="14" t="s">
        <v>84</v>
      </c>
      <c r="AW1188" s="14" t="s">
        <v>3</v>
      </c>
      <c r="AX1188" s="14" t="s">
        <v>32</v>
      </c>
      <c r="AY1188" s="172" t="s">
        <v>130</v>
      </c>
    </row>
    <row r="1189" spans="1:65" s="2" customFormat="1" ht="16.5" customHeight="1">
      <c r="A1189" s="33"/>
      <c r="B1189" s="149"/>
      <c r="C1189" s="150" t="s">
        <v>1609</v>
      </c>
      <c r="D1189" s="150" t="s">
        <v>132</v>
      </c>
      <c r="E1189" s="151" t="s">
        <v>1610</v>
      </c>
      <c r="F1189" s="152" t="s">
        <v>1611</v>
      </c>
      <c r="G1189" s="153" t="s">
        <v>211</v>
      </c>
      <c r="H1189" s="154">
        <v>1961.5</v>
      </c>
      <c r="I1189" s="155"/>
      <c r="J1189" s="156">
        <f>ROUND(I1189*H1189,2)</f>
        <v>0</v>
      </c>
      <c r="K1189" s="152" t="s">
        <v>136</v>
      </c>
      <c r="L1189" s="34"/>
      <c r="M1189" s="157" t="s">
        <v>1</v>
      </c>
      <c r="N1189" s="158" t="s">
        <v>41</v>
      </c>
      <c r="O1189" s="59"/>
      <c r="P1189" s="159">
        <f>O1189*H1189</f>
        <v>0</v>
      </c>
      <c r="Q1189" s="159">
        <v>0</v>
      </c>
      <c r="R1189" s="159">
        <f>Q1189*H1189</f>
        <v>0</v>
      </c>
      <c r="S1189" s="159">
        <v>0</v>
      </c>
      <c r="T1189" s="160">
        <f>S1189*H1189</f>
        <v>0</v>
      </c>
      <c r="U1189" s="33"/>
      <c r="V1189" s="33"/>
      <c r="W1189" s="33"/>
      <c r="X1189" s="33"/>
      <c r="Y1189" s="33"/>
      <c r="Z1189" s="33"/>
      <c r="AA1189" s="33"/>
      <c r="AB1189" s="33"/>
      <c r="AC1189" s="33"/>
      <c r="AD1189" s="33"/>
      <c r="AE1189" s="33"/>
      <c r="AR1189" s="161" t="s">
        <v>137</v>
      </c>
      <c r="AT1189" s="161" t="s">
        <v>132</v>
      </c>
      <c r="AU1189" s="161" t="s">
        <v>84</v>
      </c>
      <c r="AY1189" s="18" t="s">
        <v>130</v>
      </c>
      <c r="BE1189" s="162">
        <f>IF(N1189="základní",J1189,0)</f>
        <v>0</v>
      </c>
      <c r="BF1189" s="162">
        <f>IF(N1189="snížená",J1189,0)</f>
        <v>0</v>
      </c>
      <c r="BG1189" s="162">
        <f>IF(N1189="zákl. přenesená",J1189,0)</f>
        <v>0</v>
      </c>
      <c r="BH1189" s="162">
        <f>IF(N1189="sníž. přenesená",J1189,0)</f>
        <v>0</v>
      </c>
      <c r="BI1189" s="162">
        <f>IF(N1189="nulová",J1189,0)</f>
        <v>0</v>
      </c>
      <c r="BJ1189" s="18" t="s">
        <v>32</v>
      </c>
      <c r="BK1189" s="162">
        <f>ROUND(I1189*H1189,2)</f>
        <v>0</v>
      </c>
      <c r="BL1189" s="18" t="s">
        <v>137</v>
      </c>
      <c r="BM1189" s="161" t="s">
        <v>1612</v>
      </c>
    </row>
    <row r="1190" spans="2:51" s="13" customFormat="1" ht="12">
      <c r="B1190" s="163"/>
      <c r="D1190" s="164" t="s">
        <v>139</v>
      </c>
      <c r="E1190" s="165" t="s">
        <v>1</v>
      </c>
      <c r="F1190" s="166" t="s">
        <v>163</v>
      </c>
      <c r="H1190" s="165" t="s">
        <v>1</v>
      </c>
      <c r="I1190" s="167"/>
      <c r="L1190" s="163"/>
      <c r="M1190" s="168"/>
      <c r="N1190" s="169"/>
      <c r="O1190" s="169"/>
      <c r="P1190" s="169"/>
      <c r="Q1190" s="169"/>
      <c r="R1190" s="169"/>
      <c r="S1190" s="169"/>
      <c r="T1190" s="170"/>
      <c r="AT1190" s="165" t="s">
        <v>139</v>
      </c>
      <c r="AU1190" s="165" t="s">
        <v>84</v>
      </c>
      <c r="AV1190" s="13" t="s">
        <v>32</v>
      </c>
      <c r="AW1190" s="13" t="s">
        <v>31</v>
      </c>
      <c r="AX1190" s="13" t="s">
        <v>76</v>
      </c>
      <c r="AY1190" s="165" t="s">
        <v>130</v>
      </c>
    </row>
    <row r="1191" spans="2:51" s="14" customFormat="1" ht="12">
      <c r="B1191" s="171"/>
      <c r="D1191" s="164" t="s">
        <v>139</v>
      </c>
      <c r="E1191" s="172" t="s">
        <v>1</v>
      </c>
      <c r="F1191" s="173" t="s">
        <v>1613</v>
      </c>
      <c r="H1191" s="174">
        <v>1866.8</v>
      </c>
      <c r="I1191" s="175"/>
      <c r="L1191" s="171"/>
      <c r="M1191" s="176"/>
      <c r="N1191" s="177"/>
      <c r="O1191" s="177"/>
      <c r="P1191" s="177"/>
      <c r="Q1191" s="177"/>
      <c r="R1191" s="177"/>
      <c r="S1191" s="177"/>
      <c r="T1191" s="178"/>
      <c r="AT1191" s="172" t="s">
        <v>139</v>
      </c>
      <c r="AU1191" s="172" t="s">
        <v>84</v>
      </c>
      <c r="AV1191" s="14" t="s">
        <v>84</v>
      </c>
      <c r="AW1191" s="14" t="s">
        <v>31</v>
      </c>
      <c r="AX1191" s="14" t="s">
        <v>76</v>
      </c>
      <c r="AY1191" s="172" t="s">
        <v>130</v>
      </c>
    </row>
    <row r="1192" spans="2:51" s="14" customFormat="1" ht="12">
      <c r="B1192" s="171"/>
      <c r="D1192" s="164" t="s">
        <v>139</v>
      </c>
      <c r="E1192" s="172" t="s">
        <v>1</v>
      </c>
      <c r="F1192" s="173" t="s">
        <v>1614</v>
      </c>
      <c r="H1192" s="174">
        <v>18.4</v>
      </c>
      <c r="I1192" s="175"/>
      <c r="L1192" s="171"/>
      <c r="M1192" s="176"/>
      <c r="N1192" s="177"/>
      <c r="O1192" s="177"/>
      <c r="P1192" s="177"/>
      <c r="Q1192" s="177"/>
      <c r="R1192" s="177"/>
      <c r="S1192" s="177"/>
      <c r="T1192" s="178"/>
      <c r="AT1192" s="172" t="s">
        <v>139</v>
      </c>
      <c r="AU1192" s="172" t="s">
        <v>84</v>
      </c>
      <c r="AV1192" s="14" t="s">
        <v>84</v>
      </c>
      <c r="AW1192" s="14" t="s">
        <v>31</v>
      </c>
      <c r="AX1192" s="14" t="s">
        <v>76</v>
      </c>
      <c r="AY1192" s="172" t="s">
        <v>130</v>
      </c>
    </row>
    <row r="1193" spans="2:51" s="14" customFormat="1" ht="12">
      <c r="B1193" s="171"/>
      <c r="D1193" s="164" t="s">
        <v>139</v>
      </c>
      <c r="E1193" s="172" t="s">
        <v>1</v>
      </c>
      <c r="F1193" s="173" t="s">
        <v>1615</v>
      </c>
      <c r="H1193" s="174">
        <v>10.8</v>
      </c>
      <c r="I1193" s="175"/>
      <c r="L1193" s="171"/>
      <c r="M1193" s="176"/>
      <c r="N1193" s="177"/>
      <c r="O1193" s="177"/>
      <c r="P1193" s="177"/>
      <c r="Q1193" s="177"/>
      <c r="R1193" s="177"/>
      <c r="S1193" s="177"/>
      <c r="T1193" s="178"/>
      <c r="AT1193" s="172" t="s">
        <v>139</v>
      </c>
      <c r="AU1193" s="172" t="s">
        <v>84</v>
      </c>
      <c r="AV1193" s="14" t="s">
        <v>84</v>
      </c>
      <c r="AW1193" s="14" t="s">
        <v>31</v>
      </c>
      <c r="AX1193" s="14" t="s">
        <v>76</v>
      </c>
      <c r="AY1193" s="172" t="s">
        <v>130</v>
      </c>
    </row>
    <row r="1194" spans="2:51" s="14" customFormat="1" ht="12">
      <c r="B1194" s="171"/>
      <c r="D1194" s="164" t="s">
        <v>139</v>
      </c>
      <c r="E1194" s="172" t="s">
        <v>1</v>
      </c>
      <c r="F1194" s="173" t="s">
        <v>1616</v>
      </c>
      <c r="H1194" s="174">
        <v>4</v>
      </c>
      <c r="I1194" s="175"/>
      <c r="L1194" s="171"/>
      <c r="M1194" s="176"/>
      <c r="N1194" s="177"/>
      <c r="O1194" s="177"/>
      <c r="P1194" s="177"/>
      <c r="Q1194" s="177"/>
      <c r="R1194" s="177"/>
      <c r="S1194" s="177"/>
      <c r="T1194" s="178"/>
      <c r="AT1194" s="172" t="s">
        <v>139</v>
      </c>
      <c r="AU1194" s="172" t="s">
        <v>84</v>
      </c>
      <c r="AV1194" s="14" t="s">
        <v>84</v>
      </c>
      <c r="AW1194" s="14" t="s">
        <v>31</v>
      </c>
      <c r="AX1194" s="14" t="s">
        <v>76</v>
      </c>
      <c r="AY1194" s="172" t="s">
        <v>130</v>
      </c>
    </row>
    <row r="1195" spans="2:51" s="14" customFormat="1" ht="12">
      <c r="B1195" s="171"/>
      <c r="D1195" s="164" t="s">
        <v>139</v>
      </c>
      <c r="E1195" s="172" t="s">
        <v>1</v>
      </c>
      <c r="F1195" s="173" t="s">
        <v>495</v>
      </c>
      <c r="H1195" s="174">
        <v>8.9</v>
      </c>
      <c r="I1195" s="175"/>
      <c r="L1195" s="171"/>
      <c r="M1195" s="176"/>
      <c r="N1195" s="177"/>
      <c r="O1195" s="177"/>
      <c r="P1195" s="177"/>
      <c r="Q1195" s="177"/>
      <c r="R1195" s="177"/>
      <c r="S1195" s="177"/>
      <c r="T1195" s="178"/>
      <c r="AT1195" s="172" t="s">
        <v>139</v>
      </c>
      <c r="AU1195" s="172" t="s">
        <v>84</v>
      </c>
      <c r="AV1195" s="14" t="s">
        <v>84</v>
      </c>
      <c r="AW1195" s="14" t="s">
        <v>31</v>
      </c>
      <c r="AX1195" s="14" t="s">
        <v>76</v>
      </c>
      <c r="AY1195" s="172" t="s">
        <v>130</v>
      </c>
    </row>
    <row r="1196" spans="2:51" s="14" customFormat="1" ht="12">
      <c r="B1196" s="171"/>
      <c r="D1196" s="164" t="s">
        <v>139</v>
      </c>
      <c r="E1196" s="172" t="s">
        <v>1</v>
      </c>
      <c r="F1196" s="173" t="s">
        <v>1617</v>
      </c>
      <c r="H1196" s="174">
        <v>20.6</v>
      </c>
      <c r="I1196" s="175"/>
      <c r="L1196" s="171"/>
      <c r="M1196" s="176"/>
      <c r="N1196" s="177"/>
      <c r="O1196" s="177"/>
      <c r="P1196" s="177"/>
      <c r="Q1196" s="177"/>
      <c r="R1196" s="177"/>
      <c r="S1196" s="177"/>
      <c r="T1196" s="178"/>
      <c r="AT1196" s="172" t="s">
        <v>139</v>
      </c>
      <c r="AU1196" s="172" t="s">
        <v>84</v>
      </c>
      <c r="AV1196" s="14" t="s">
        <v>84</v>
      </c>
      <c r="AW1196" s="14" t="s">
        <v>31</v>
      </c>
      <c r="AX1196" s="14" t="s">
        <v>76</v>
      </c>
      <c r="AY1196" s="172" t="s">
        <v>130</v>
      </c>
    </row>
    <row r="1197" spans="2:51" s="16" customFormat="1" ht="12">
      <c r="B1197" s="187"/>
      <c r="D1197" s="164" t="s">
        <v>139</v>
      </c>
      <c r="E1197" s="188" t="s">
        <v>1</v>
      </c>
      <c r="F1197" s="189" t="s">
        <v>165</v>
      </c>
      <c r="H1197" s="190">
        <v>1929.5</v>
      </c>
      <c r="I1197" s="191"/>
      <c r="L1197" s="187"/>
      <c r="M1197" s="192"/>
      <c r="N1197" s="193"/>
      <c r="O1197" s="193"/>
      <c r="P1197" s="193"/>
      <c r="Q1197" s="193"/>
      <c r="R1197" s="193"/>
      <c r="S1197" s="193"/>
      <c r="T1197" s="194"/>
      <c r="AT1197" s="188" t="s">
        <v>139</v>
      </c>
      <c r="AU1197" s="188" t="s">
        <v>84</v>
      </c>
      <c r="AV1197" s="16" t="s">
        <v>148</v>
      </c>
      <c r="AW1197" s="16" t="s">
        <v>31</v>
      </c>
      <c r="AX1197" s="16" t="s">
        <v>76</v>
      </c>
      <c r="AY1197" s="188" t="s">
        <v>130</v>
      </c>
    </row>
    <row r="1198" spans="2:51" s="13" customFormat="1" ht="12">
      <c r="B1198" s="163"/>
      <c r="D1198" s="164" t="s">
        <v>139</v>
      </c>
      <c r="E1198" s="165" t="s">
        <v>1</v>
      </c>
      <c r="F1198" s="166" t="s">
        <v>1618</v>
      </c>
      <c r="H1198" s="165" t="s">
        <v>1</v>
      </c>
      <c r="I1198" s="167"/>
      <c r="L1198" s="163"/>
      <c r="M1198" s="168"/>
      <c r="N1198" s="169"/>
      <c r="O1198" s="169"/>
      <c r="P1198" s="169"/>
      <c r="Q1198" s="169"/>
      <c r="R1198" s="169"/>
      <c r="S1198" s="169"/>
      <c r="T1198" s="170"/>
      <c r="AT1198" s="165" t="s">
        <v>139</v>
      </c>
      <c r="AU1198" s="165" t="s">
        <v>84</v>
      </c>
      <c r="AV1198" s="13" t="s">
        <v>32</v>
      </c>
      <c r="AW1198" s="13" t="s">
        <v>31</v>
      </c>
      <c r="AX1198" s="13" t="s">
        <v>76</v>
      </c>
      <c r="AY1198" s="165" t="s">
        <v>130</v>
      </c>
    </row>
    <row r="1199" spans="2:51" s="13" customFormat="1" ht="12">
      <c r="B1199" s="163"/>
      <c r="D1199" s="164" t="s">
        <v>139</v>
      </c>
      <c r="E1199" s="165" t="s">
        <v>1</v>
      </c>
      <c r="F1199" s="166" t="s">
        <v>656</v>
      </c>
      <c r="H1199" s="165" t="s">
        <v>1</v>
      </c>
      <c r="I1199" s="167"/>
      <c r="L1199" s="163"/>
      <c r="M1199" s="168"/>
      <c r="N1199" s="169"/>
      <c r="O1199" s="169"/>
      <c r="P1199" s="169"/>
      <c r="Q1199" s="169"/>
      <c r="R1199" s="169"/>
      <c r="S1199" s="169"/>
      <c r="T1199" s="170"/>
      <c r="AT1199" s="165" t="s">
        <v>139</v>
      </c>
      <c r="AU1199" s="165" t="s">
        <v>84</v>
      </c>
      <c r="AV1199" s="13" t="s">
        <v>32</v>
      </c>
      <c r="AW1199" s="13" t="s">
        <v>31</v>
      </c>
      <c r="AX1199" s="13" t="s">
        <v>76</v>
      </c>
      <c r="AY1199" s="165" t="s">
        <v>130</v>
      </c>
    </row>
    <row r="1200" spans="2:51" s="14" customFormat="1" ht="12">
      <c r="B1200" s="171"/>
      <c r="D1200" s="164" t="s">
        <v>139</v>
      </c>
      <c r="E1200" s="172" t="s">
        <v>1</v>
      </c>
      <c r="F1200" s="173" t="s">
        <v>657</v>
      </c>
      <c r="H1200" s="174">
        <v>20.5</v>
      </c>
      <c r="I1200" s="175"/>
      <c r="L1200" s="171"/>
      <c r="M1200" s="176"/>
      <c r="N1200" s="177"/>
      <c r="O1200" s="177"/>
      <c r="P1200" s="177"/>
      <c r="Q1200" s="177"/>
      <c r="R1200" s="177"/>
      <c r="S1200" s="177"/>
      <c r="T1200" s="178"/>
      <c r="AT1200" s="172" t="s">
        <v>139</v>
      </c>
      <c r="AU1200" s="172" t="s">
        <v>84</v>
      </c>
      <c r="AV1200" s="14" t="s">
        <v>84</v>
      </c>
      <c r="AW1200" s="14" t="s">
        <v>31</v>
      </c>
      <c r="AX1200" s="14" t="s">
        <v>76</v>
      </c>
      <c r="AY1200" s="172" t="s">
        <v>130</v>
      </c>
    </row>
    <row r="1201" spans="2:51" s="14" customFormat="1" ht="12">
      <c r="B1201" s="171"/>
      <c r="D1201" s="164" t="s">
        <v>139</v>
      </c>
      <c r="E1201" s="172" t="s">
        <v>1</v>
      </c>
      <c r="F1201" s="173" t="s">
        <v>658</v>
      </c>
      <c r="H1201" s="174">
        <v>6</v>
      </c>
      <c r="I1201" s="175"/>
      <c r="L1201" s="171"/>
      <c r="M1201" s="176"/>
      <c r="N1201" s="177"/>
      <c r="O1201" s="177"/>
      <c r="P1201" s="177"/>
      <c r="Q1201" s="177"/>
      <c r="R1201" s="177"/>
      <c r="S1201" s="177"/>
      <c r="T1201" s="178"/>
      <c r="AT1201" s="172" t="s">
        <v>139</v>
      </c>
      <c r="AU1201" s="172" t="s">
        <v>84</v>
      </c>
      <c r="AV1201" s="14" t="s">
        <v>84</v>
      </c>
      <c r="AW1201" s="14" t="s">
        <v>31</v>
      </c>
      <c r="AX1201" s="14" t="s">
        <v>76</v>
      </c>
      <c r="AY1201" s="172" t="s">
        <v>130</v>
      </c>
    </row>
    <row r="1202" spans="2:51" s="14" customFormat="1" ht="12">
      <c r="B1202" s="171"/>
      <c r="D1202" s="164" t="s">
        <v>139</v>
      </c>
      <c r="E1202" s="172" t="s">
        <v>1</v>
      </c>
      <c r="F1202" s="173" t="s">
        <v>659</v>
      </c>
      <c r="H1202" s="174">
        <v>5.5</v>
      </c>
      <c r="I1202" s="175"/>
      <c r="L1202" s="171"/>
      <c r="M1202" s="176"/>
      <c r="N1202" s="177"/>
      <c r="O1202" s="177"/>
      <c r="P1202" s="177"/>
      <c r="Q1202" s="177"/>
      <c r="R1202" s="177"/>
      <c r="S1202" s="177"/>
      <c r="T1202" s="178"/>
      <c r="AT1202" s="172" t="s">
        <v>139</v>
      </c>
      <c r="AU1202" s="172" t="s">
        <v>84</v>
      </c>
      <c r="AV1202" s="14" t="s">
        <v>84</v>
      </c>
      <c r="AW1202" s="14" t="s">
        <v>31</v>
      </c>
      <c r="AX1202" s="14" t="s">
        <v>76</v>
      </c>
      <c r="AY1202" s="172" t="s">
        <v>130</v>
      </c>
    </row>
    <row r="1203" spans="2:51" s="16" customFormat="1" ht="12">
      <c r="B1203" s="187"/>
      <c r="D1203" s="164" t="s">
        <v>139</v>
      </c>
      <c r="E1203" s="188" t="s">
        <v>1</v>
      </c>
      <c r="F1203" s="189" t="s">
        <v>165</v>
      </c>
      <c r="H1203" s="190">
        <v>32</v>
      </c>
      <c r="I1203" s="191"/>
      <c r="L1203" s="187"/>
      <c r="M1203" s="192"/>
      <c r="N1203" s="193"/>
      <c r="O1203" s="193"/>
      <c r="P1203" s="193"/>
      <c r="Q1203" s="193"/>
      <c r="R1203" s="193"/>
      <c r="S1203" s="193"/>
      <c r="T1203" s="194"/>
      <c r="AT1203" s="188" t="s">
        <v>139</v>
      </c>
      <c r="AU1203" s="188" t="s">
        <v>84</v>
      </c>
      <c r="AV1203" s="16" t="s">
        <v>148</v>
      </c>
      <c r="AW1203" s="16" t="s">
        <v>31</v>
      </c>
      <c r="AX1203" s="16" t="s">
        <v>76</v>
      </c>
      <c r="AY1203" s="188" t="s">
        <v>130</v>
      </c>
    </row>
    <row r="1204" spans="2:51" s="15" customFormat="1" ht="12">
      <c r="B1204" s="179"/>
      <c r="D1204" s="164" t="s">
        <v>139</v>
      </c>
      <c r="E1204" s="180" t="s">
        <v>1</v>
      </c>
      <c r="F1204" s="181" t="s">
        <v>144</v>
      </c>
      <c r="H1204" s="182">
        <v>1961.5</v>
      </c>
      <c r="I1204" s="183"/>
      <c r="L1204" s="179"/>
      <c r="M1204" s="184"/>
      <c r="N1204" s="185"/>
      <c r="O1204" s="185"/>
      <c r="P1204" s="185"/>
      <c r="Q1204" s="185"/>
      <c r="R1204" s="185"/>
      <c r="S1204" s="185"/>
      <c r="T1204" s="186"/>
      <c r="AT1204" s="180" t="s">
        <v>139</v>
      </c>
      <c r="AU1204" s="180" t="s">
        <v>84</v>
      </c>
      <c r="AV1204" s="15" t="s">
        <v>137</v>
      </c>
      <c r="AW1204" s="15" t="s">
        <v>31</v>
      </c>
      <c r="AX1204" s="15" t="s">
        <v>32</v>
      </c>
      <c r="AY1204" s="180" t="s">
        <v>130</v>
      </c>
    </row>
    <row r="1205" spans="1:65" s="2" customFormat="1" ht="21.75" customHeight="1">
      <c r="A1205" s="33"/>
      <c r="B1205" s="149"/>
      <c r="C1205" s="150" t="s">
        <v>1619</v>
      </c>
      <c r="D1205" s="150" t="s">
        <v>132</v>
      </c>
      <c r="E1205" s="151" t="s">
        <v>1620</v>
      </c>
      <c r="F1205" s="152" t="s">
        <v>1621</v>
      </c>
      <c r="G1205" s="153" t="s">
        <v>135</v>
      </c>
      <c r="H1205" s="154">
        <v>129.552</v>
      </c>
      <c r="I1205" s="155"/>
      <c r="J1205" s="156">
        <f>ROUND(I1205*H1205,2)</f>
        <v>0</v>
      </c>
      <c r="K1205" s="152" t="s">
        <v>136</v>
      </c>
      <c r="L1205" s="34"/>
      <c r="M1205" s="157" t="s">
        <v>1</v>
      </c>
      <c r="N1205" s="158" t="s">
        <v>41</v>
      </c>
      <c r="O1205" s="59"/>
      <c r="P1205" s="159">
        <f>O1205*H1205</f>
        <v>0</v>
      </c>
      <c r="Q1205" s="159">
        <v>0</v>
      </c>
      <c r="R1205" s="159">
        <f>Q1205*H1205</f>
        <v>0</v>
      </c>
      <c r="S1205" s="159">
        <v>0</v>
      </c>
      <c r="T1205" s="160">
        <f>S1205*H1205</f>
        <v>0</v>
      </c>
      <c r="U1205" s="33"/>
      <c r="V1205" s="33"/>
      <c r="W1205" s="33"/>
      <c r="X1205" s="33"/>
      <c r="Y1205" s="33"/>
      <c r="Z1205" s="33"/>
      <c r="AA1205" s="33"/>
      <c r="AB1205" s="33"/>
      <c r="AC1205" s="33"/>
      <c r="AD1205" s="33"/>
      <c r="AE1205" s="33"/>
      <c r="AR1205" s="161" t="s">
        <v>137</v>
      </c>
      <c r="AT1205" s="161" t="s">
        <v>132</v>
      </c>
      <c r="AU1205" s="161" t="s">
        <v>84</v>
      </c>
      <c r="AY1205" s="18" t="s">
        <v>130</v>
      </c>
      <c r="BE1205" s="162">
        <f>IF(N1205="základní",J1205,0)</f>
        <v>0</v>
      </c>
      <c r="BF1205" s="162">
        <f>IF(N1205="snížená",J1205,0)</f>
        <v>0</v>
      </c>
      <c r="BG1205" s="162">
        <f>IF(N1205="zákl. přenesená",J1205,0)</f>
        <v>0</v>
      </c>
      <c r="BH1205" s="162">
        <f>IF(N1205="sníž. přenesená",J1205,0)</f>
        <v>0</v>
      </c>
      <c r="BI1205" s="162">
        <f>IF(N1205="nulová",J1205,0)</f>
        <v>0</v>
      </c>
      <c r="BJ1205" s="18" t="s">
        <v>32</v>
      </c>
      <c r="BK1205" s="162">
        <f>ROUND(I1205*H1205,2)</f>
        <v>0</v>
      </c>
      <c r="BL1205" s="18" t="s">
        <v>137</v>
      </c>
      <c r="BM1205" s="161" t="s">
        <v>1622</v>
      </c>
    </row>
    <row r="1206" spans="2:51" s="13" customFormat="1" ht="12">
      <c r="B1206" s="163"/>
      <c r="D1206" s="164" t="s">
        <v>139</v>
      </c>
      <c r="E1206" s="165" t="s">
        <v>1</v>
      </c>
      <c r="F1206" s="166" t="s">
        <v>1623</v>
      </c>
      <c r="H1206" s="165" t="s">
        <v>1</v>
      </c>
      <c r="I1206" s="167"/>
      <c r="L1206" s="163"/>
      <c r="M1206" s="168"/>
      <c r="N1206" s="169"/>
      <c r="O1206" s="169"/>
      <c r="P1206" s="169"/>
      <c r="Q1206" s="169"/>
      <c r="R1206" s="169"/>
      <c r="S1206" s="169"/>
      <c r="T1206" s="170"/>
      <c r="AT1206" s="165" t="s">
        <v>139</v>
      </c>
      <c r="AU1206" s="165" t="s">
        <v>84</v>
      </c>
      <c r="AV1206" s="13" t="s">
        <v>32</v>
      </c>
      <c r="AW1206" s="13" t="s">
        <v>31</v>
      </c>
      <c r="AX1206" s="13" t="s">
        <v>76</v>
      </c>
      <c r="AY1206" s="165" t="s">
        <v>130</v>
      </c>
    </row>
    <row r="1207" spans="2:51" s="13" customFormat="1" ht="12">
      <c r="B1207" s="163"/>
      <c r="D1207" s="164" t="s">
        <v>139</v>
      </c>
      <c r="E1207" s="165" t="s">
        <v>1</v>
      </c>
      <c r="F1207" s="166" t="s">
        <v>1624</v>
      </c>
      <c r="H1207" s="165" t="s">
        <v>1</v>
      </c>
      <c r="I1207" s="167"/>
      <c r="L1207" s="163"/>
      <c r="M1207" s="168"/>
      <c r="N1207" s="169"/>
      <c r="O1207" s="169"/>
      <c r="P1207" s="169"/>
      <c r="Q1207" s="169"/>
      <c r="R1207" s="169"/>
      <c r="S1207" s="169"/>
      <c r="T1207" s="170"/>
      <c r="AT1207" s="165" t="s">
        <v>139</v>
      </c>
      <c r="AU1207" s="165" t="s">
        <v>84</v>
      </c>
      <c r="AV1207" s="13" t="s">
        <v>32</v>
      </c>
      <c r="AW1207" s="13" t="s">
        <v>31</v>
      </c>
      <c r="AX1207" s="13" t="s">
        <v>76</v>
      </c>
      <c r="AY1207" s="165" t="s">
        <v>130</v>
      </c>
    </row>
    <row r="1208" spans="2:51" s="14" customFormat="1" ht="12">
      <c r="B1208" s="171"/>
      <c r="D1208" s="164" t="s">
        <v>139</v>
      </c>
      <c r="E1208" s="172" t="s">
        <v>1</v>
      </c>
      <c r="F1208" s="173" t="s">
        <v>1625</v>
      </c>
      <c r="H1208" s="174">
        <v>13.552</v>
      </c>
      <c r="I1208" s="175"/>
      <c r="L1208" s="171"/>
      <c r="M1208" s="176"/>
      <c r="N1208" s="177"/>
      <c r="O1208" s="177"/>
      <c r="P1208" s="177"/>
      <c r="Q1208" s="177"/>
      <c r="R1208" s="177"/>
      <c r="S1208" s="177"/>
      <c r="T1208" s="178"/>
      <c r="AT1208" s="172" t="s">
        <v>139</v>
      </c>
      <c r="AU1208" s="172" t="s">
        <v>84</v>
      </c>
      <c r="AV1208" s="14" t="s">
        <v>84</v>
      </c>
      <c r="AW1208" s="14" t="s">
        <v>31</v>
      </c>
      <c r="AX1208" s="14" t="s">
        <v>76</v>
      </c>
      <c r="AY1208" s="172" t="s">
        <v>130</v>
      </c>
    </row>
    <row r="1209" spans="2:51" s="14" customFormat="1" ht="12">
      <c r="B1209" s="171"/>
      <c r="D1209" s="164" t="s">
        <v>139</v>
      </c>
      <c r="E1209" s="172" t="s">
        <v>1</v>
      </c>
      <c r="F1209" s="173" t="s">
        <v>1626</v>
      </c>
      <c r="H1209" s="174">
        <v>116</v>
      </c>
      <c r="I1209" s="175"/>
      <c r="L1209" s="171"/>
      <c r="M1209" s="176"/>
      <c r="N1209" s="177"/>
      <c r="O1209" s="177"/>
      <c r="P1209" s="177"/>
      <c r="Q1209" s="177"/>
      <c r="R1209" s="177"/>
      <c r="S1209" s="177"/>
      <c r="T1209" s="178"/>
      <c r="AT1209" s="172" t="s">
        <v>139</v>
      </c>
      <c r="AU1209" s="172" t="s">
        <v>84</v>
      </c>
      <c r="AV1209" s="14" t="s">
        <v>84</v>
      </c>
      <c r="AW1209" s="14" t="s">
        <v>31</v>
      </c>
      <c r="AX1209" s="14" t="s">
        <v>76</v>
      </c>
      <c r="AY1209" s="172" t="s">
        <v>130</v>
      </c>
    </row>
    <row r="1210" spans="2:51" s="15" customFormat="1" ht="12">
      <c r="B1210" s="179"/>
      <c r="D1210" s="164" t="s">
        <v>139</v>
      </c>
      <c r="E1210" s="180" t="s">
        <v>1</v>
      </c>
      <c r="F1210" s="181" t="s">
        <v>144</v>
      </c>
      <c r="H1210" s="182">
        <v>129.552</v>
      </c>
      <c r="I1210" s="183"/>
      <c r="L1210" s="179"/>
      <c r="M1210" s="184"/>
      <c r="N1210" s="185"/>
      <c r="O1210" s="185"/>
      <c r="P1210" s="185"/>
      <c r="Q1210" s="185"/>
      <c r="R1210" s="185"/>
      <c r="S1210" s="185"/>
      <c r="T1210" s="186"/>
      <c r="AT1210" s="180" t="s">
        <v>139</v>
      </c>
      <c r="AU1210" s="180" t="s">
        <v>84</v>
      </c>
      <c r="AV1210" s="15" t="s">
        <v>137</v>
      </c>
      <c r="AW1210" s="15" t="s">
        <v>31</v>
      </c>
      <c r="AX1210" s="15" t="s">
        <v>32</v>
      </c>
      <c r="AY1210" s="180" t="s">
        <v>130</v>
      </c>
    </row>
    <row r="1211" spans="1:65" s="2" customFormat="1" ht="16.5" customHeight="1">
      <c r="A1211" s="33"/>
      <c r="B1211" s="149"/>
      <c r="C1211" s="150" t="s">
        <v>1627</v>
      </c>
      <c r="D1211" s="150" t="s">
        <v>132</v>
      </c>
      <c r="E1211" s="151" t="s">
        <v>1628</v>
      </c>
      <c r="F1211" s="152" t="s">
        <v>1629</v>
      </c>
      <c r="G1211" s="153" t="s">
        <v>407</v>
      </c>
      <c r="H1211" s="154">
        <v>34.67</v>
      </c>
      <c r="I1211" s="155"/>
      <c r="J1211" s="156">
        <f>ROUND(I1211*H1211,2)</f>
        <v>0</v>
      </c>
      <c r="K1211" s="152" t="s">
        <v>1</v>
      </c>
      <c r="L1211" s="34"/>
      <c r="M1211" s="157" t="s">
        <v>1</v>
      </c>
      <c r="N1211" s="158" t="s">
        <v>41</v>
      </c>
      <c r="O1211" s="59"/>
      <c r="P1211" s="159">
        <f>O1211*H1211</f>
        <v>0</v>
      </c>
      <c r="Q1211" s="159">
        <v>0</v>
      </c>
      <c r="R1211" s="159">
        <f>Q1211*H1211</f>
        <v>0</v>
      </c>
      <c r="S1211" s="159">
        <v>0</v>
      </c>
      <c r="T1211" s="160">
        <f>S1211*H1211</f>
        <v>0</v>
      </c>
      <c r="U1211" s="33"/>
      <c r="V1211" s="33"/>
      <c r="W1211" s="33"/>
      <c r="X1211" s="33"/>
      <c r="Y1211" s="33"/>
      <c r="Z1211" s="33"/>
      <c r="AA1211" s="33"/>
      <c r="AB1211" s="33"/>
      <c r="AC1211" s="33"/>
      <c r="AD1211" s="33"/>
      <c r="AE1211" s="33"/>
      <c r="AR1211" s="161" t="s">
        <v>137</v>
      </c>
      <c r="AT1211" s="161" t="s">
        <v>132</v>
      </c>
      <c r="AU1211" s="161" t="s">
        <v>84</v>
      </c>
      <c r="AY1211" s="18" t="s">
        <v>130</v>
      </c>
      <c r="BE1211" s="162">
        <f>IF(N1211="základní",J1211,0)</f>
        <v>0</v>
      </c>
      <c r="BF1211" s="162">
        <f>IF(N1211="snížená",J1211,0)</f>
        <v>0</v>
      </c>
      <c r="BG1211" s="162">
        <f>IF(N1211="zákl. přenesená",J1211,0)</f>
        <v>0</v>
      </c>
      <c r="BH1211" s="162">
        <f>IF(N1211="sníž. přenesená",J1211,0)</f>
        <v>0</v>
      </c>
      <c r="BI1211" s="162">
        <f>IF(N1211="nulová",J1211,0)</f>
        <v>0</v>
      </c>
      <c r="BJ1211" s="18" t="s">
        <v>32</v>
      </c>
      <c r="BK1211" s="162">
        <f>ROUND(I1211*H1211,2)</f>
        <v>0</v>
      </c>
      <c r="BL1211" s="18" t="s">
        <v>137</v>
      </c>
      <c r="BM1211" s="161" t="s">
        <v>1630</v>
      </c>
    </row>
    <row r="1212" spans="2:51" s="14" customFormat="1" ht="12">
      <c r="B1212" s="171"/>
      <c r="D1212" s="164" t="s">
        <v>139</v>
      </c>
      <c r="E1212" s="172" t="s">
        <v>1</v>
      </c>
      <c r="F1212" s="173" t="s">
        <v>1631</v>
      </c>
      <c r="H1212" s="174">
        <v>3.93</v>
      </c>
      <c r="I1212" s="175"/>
      <c r="L1212" s="171"/>
      <c r="M1212" s="176"/>
      <c r="N1212" s="177"/>
      <c r="O1212" s="177"/>
      <c r="P1212" s="177"/>
      <c r="Q1212" s="177"/>
      <c r="R1212" s="177"/>
      <c r="S1212" s="177"/>
      <c r="T1212" s="178"/>
      <c r="AT1212" s="172" t="s">
        <v>139</v>
      </c>
      <c r="AU1212" s="172" t="s">
        <v>84</v>
      </c>
      <c r="AV1212" s="14" t="s">
        <v>84</v>
      </c>
      <c r="AW1212" s="14" t="s">
        <v>31</v>
      </c>
      <c r="AX1212" s="14" t="s">
        <v>76</v>
      </c>
      <c r="AY1212" s="172" t="s">
        <v>130</v>
      </c>
    </row>
    <row r="1213" spans="2:51" s="14" customFormat="1" ht="12">
      <c r="B1213" s="171"/>
      <c r="D1213" s="164" t="s">
        <v>139</v>
      </c>
      <c r="E1213" s="172" t="s">
        <v>1</v>
      </c>
      <c r="F1213" s="173" t="s">
        <v>1632</v>
      </c>
      <c r="H1213" s="174">
        <v>30.74</v>
      </c>
      <c r="I1213" s="175"/>
      <c r="L1213" s="171"/>
      <c r="M1213" s="176"/>
      <c r="N1213" s="177"/>
      <c r="O1213" s="177"/>
      <c r="P1213" s="177"/>
      <c r="Q1213" s="177"/>
      <c r="R1213" s="177"/>
      <c r="S1213" s="177"/>
      <c r="T1213" s="178"/>
      <c r="AT1213" s="172" t="s">
        <v>139</v>
      </c>
      <c r="AU1213" s="172" t="s">
        <v>84</v>
      </c>
      <c r="AV1213" s="14" t="s">
        <v>84</v>
      </c>
      <c r="AW1213" s="14" t="s">
        <v>31</v>
      </c>
      <c r="AX1213" s="14" t="s">
        <v>76</v>
      </c>
      <c r="AY1213" s="172" t="s">
        <v>130</v>
      </c>
    </row>
    <row r="1214" spans="2:51" s="15" customFormat="1" ht="12">
      <c r="B1214" s="179"/>
      <c r="D1214" s="164" t="s">
        <v>139</v>
      </c>
      <c r="E1214" s="180" t="s">
        <v>1</v>
      </c>
      <c r="F1214" s="181" t="s">
        <v>144</v>
      </c>
      <c r="H1214" s="182">
        <v>34.67</v>
      </c>
      <c r="I1214" s="183"/>
      <c r="L1214" s="179"/>
      <c r="M1214" s="184"/>
      <c r="N1214" s="185"/>
      <c r="O1214" s="185"/>
      <c r="P1214" s="185"/>
      <c r="Q1214" s="185"/>
      <c r="R1214" s="185"/>
      <c r="S1214" s="185"/>
      <c r="T1214" s="186"/>
      <c r="AT1214" s="180" t="s">
        <v>139</v>
      </c>
      <c r="AU1214" s="180" t="s">
        <v>84</v>
      </c>
      <c r="AV1214" s="15" t="s">
        <v>137</v>
      </c>
      <c r="AW1214" s="15" t="s">
        <v>31</v>
      </c>
      <c r="AX1214" s="15" t="s">
        <v>32</v>
      </c>
      <c r="AY1214" s="180" t="s">
        <v>130</v>
      </c>
    </row>
    <row r="1215" spans="1:65" s="2" customFormat="1" ht="16.5" customHeight="1">
      <c r="A1215" s="33"/>
      <c r="B1215" s="149"/>
      <c r="C1215" s="150" t="s">
        <v>1633</v>
      </c>
      <c r="D1215" s="150" t="s">
        <v>132</v>
      </c>
      <c r="E1215" s="151" t="s">
        <v>1634</v>
      </c>
      <c r="F1215" s="152" t="s">
        <v>1635</v>
      </c>
      <c r="G1215" s="153" t="s">
        <v>407</v>
      </c>
      <c r="H1215" s="154">
        <v>1221.126</v>
      </c>
      <c r="I1215" s="155"/>
      <c r="J1215" s="156">
        <f>ROUND(I1215*H1215,2)</f>
        <v>0</v>
      </c>
      <c r="K1215" s="152" t="s">
        <v>136</v>
      </c>
      <c r="L1215" s="34"/>
      <c r="M1215" s="157" t="s">
        <v>1</v>
      </c>
      <c r="N1215" s="158" t="s">
        <v>41</v>
      </c>
      <c r="O1215" s="59"/>
      <c r="P1215" s="159">
        <f>O1215*H1215</f>
        <v>0</v>
      </c>
      <c r="Q1215" s="159">
        <v>0</v>
      </c>
      <c r="R1215" s="159">
        <f>Q1215*H1215</f>
        <v>0</v>
      </c>
      <c r="S1215" s="159">
        <v>0</v>
      </c>
      <c r="T1215" s="160">
        <f>S1215*H1215</f>
        <v>0</v>
      </c>
      <c r="U1215" s="33"/>
      <c r="V1215" s="33"/>
      <c r="W1215" s="33"/>
      <c r="X1215" s="33"/>
      <c r="Y1215" s="33"/>
      <c r="Z1215" s="33"/>
      <c r="AA1215" s="33"/>
      <c r="AB1215" s="33"/>
      <c r="AC1215" s="33"/>
      <c r="AD1215" s="33"/>
      <c r="AE1215" s="33"/>
      <c r="AR1215" s="161" t="s">
        <v>137</v>
      </c>
      <c r="AT1215" s="161" t="s">
        <v>132</v>
      </c>
      <c r="AU1215" s="161" t="s">
        <v>84</v>
      </c>
      <c r="AY1215" s="18" t="s">
        <v>130</v>
      </c>
      <c r="BE1215" s="162">
        <f>IF(N1215="základní",J1215,0)</f>
        <v>0</v>
      </c>
      <c r="BF1215" s="162">
        <f>IF(N1215="snížená",J1215,0)</f>
        <v>0</v>
      </c>
      <c r="BG1215" s="162">
        <f>IF(N1215="zákl. přenesená",J1215,0)</f>
        <v>0</v>
      </c>
      <c r="BH1215" s="162">
        <f>IF(N1215="sníž. přenesená",J1215,0)</f>
        <v>0</v>
      </c>
      <c r="BI1215" s="162">
        <f>IF(N1215="nulová",J1215,0)</f>
        <v>0</v>
      </c>
      <c r="BJ1215" s="18" t="s">
        <v>32</v>
      </c>
      <c r="BK1215" s="162">
        <f>ROUND(I1215*H1215,2)</f>
        <v>0</v>
      </c>
      <c r="BL1215" s="18" t="s">
        <v>137</v>
      </c>
      <c r="BM1215" s="161" t="s">
        <v>1636</v>
      </c>
    </row>
    <row r="1216" spans="2:51" s="14" customFormat="1" ht="12">
      <c r="B1216" s="171"/>
      <c r="D1216" s="164" t="s">
        <v>139</v>
      </c>
      <c r="E1216" s="172" t="s">
        <v>1</v>
      </c>
      <c r="F1216" s="173" t="s">
        <v>1637</v>
      </c>
      <c r="H1216" s="174">
        <v>1255.796</v>
      </c>
      <c r="I1216" s="175"/>
      <c r="L1216" s="171"/>
      <c r="M1216" s="176"/>
      <c r="N1216" s="177"/>
      <c r="O1216" s="177"/>
      <c r="P1216" s="177"/>
      <c r="Q1216" s="177"/>
      <c r="R1216" s="177"/>
      <c r="S1216" s="177"/>
      <c r="T1216" s="178"/>
      <c r="AT1216" s="172" t="s">
        <v>139</v>
      </c>
      <c r="AU1216" s="172" t="s">
        <v>84</v>
      </c>
      <c r="AV1216" s="14" t="s">
        <v>84</v>
      </c>
      <c r="AW1216" s="14" t="s">
        <v>31</v>
      </c>
      <c r="AX1216" s="14" t="s">
        <v>76</v>
      </c>
      <c r="AY1216" s="172" t="s">
        <v>130</v>
      </c>
    </row>
    <row r="1217" spans="2:51" s="14" customFormat="1" ht="12">
      <c r="B1217" s="171"/>
      <c r="D1217" s="164" t="s">
        <v>139</v>
      </c>
      <c r="E1217" s="172" t="s">
        <v>1</v>
      </c>
      <c r="F1217" s="173" t="s">
        <v>1638</v>
      </c>
      <c r="H1217" s="174">
        <v>-3.93</v>
      </c>
      <c r="I1217" s="175"/>
      <c r="L1217" s="171"/>
      <c r="M1217" s="176"/>
      <c r="N1217" s="177"/>
      <c r="O1217" s="177"/>
      <c r="P1217" s="177"/>
      <c r="Q1217" s="177"/>
      <c r="R1217" s="177"/>
      <c r="S1217" s="177"/>
      <c r="T1217" s="178"/>
      <c r="AT1217" s="172" t="s">
        <v>139</v>
      </c>
      <c r="AU1217" s="172" t="s">
        <v>84</v>
      </c>
      <c r="AV1217" s="14" t="s">
        <v>84</v>
      </c>
      <c r="AW1217" s="14" t="s">
        <v>31</v>
      </c>
      <c r="AX1217" s="14" t="s">
        <v>76</v>
      </c>
      <c r="AY1217" s="172" t="s">
        <v>130</v>
      </c>
    </row>
    <row r="1218" spans="2:51" s="14" customFormat="1" ht="12">
      <c r="B1218" s="171"/>
      <c r="D1218" s="164" t="s">
        <v>139</v>
      </c>
      <c r="E1218" s="172" t="s">
        <v>1</v>
      </c>
      <c r="F1218" s="173" t="s">
        <v>1639</v>
      </c>
      <c r="H1218" s="174">
        <v>-30.74</v>
      </c>
      <c r="I1218" s="175"/>
      <c r="L1218" s="171"/>
      <c r="M1218" s="176"/>
      <c r="N1218" s="177"/>
      <c r="O1218" s="177"/>
      <c r="P1218" s="177"/>
      <c r="Q1218" s="177"/>
      <c r="R1218" s="177"/>
      <c r="S1218" s="177"/>
      <c r="T1218" s="178"/>
      <c r="AT1218" s="172" t="s">
        <v>139</v>
      </c>
      <c r="AU1218" s="172" t="s">
        <v>84</v>
      </c>
      <c r="AV1218" s="14" t="s">
        <v>84</v>
      </c>
      <c r="AW1218" s="14" t="s">
        <v>31</v>
      </c>
      <c r="AX1218" s="14" t="s">
        <v>76</v>
      </c>
      <c r="AY1218" s="172" t="s">
        <v>130</v>
      </c>
    </row>
    <row r="1219" spans="2:51" s="15" customFormat="1" ht="12">
      <c r="B1219" s="179"/>
      <c r="D1219" s="164" t="s">
        <v>139</v>
      </c>
      <c r="E1219" s="180" t="s">
        <v>1</v>
      </c>
      <c r="F1219" s="181" t="s">
        <v>144</v>
      </c>
      <c r="H1219" s="182">
        <v>1221.126</v>
      </c>
      <c r="I1219" s="183"/>
      <c r="L1219" s="179"/>
      <c r="M1219" s="184"/>
      <c r="N1219" s="185"/>
      <c r="O1219" s="185"/>
      <c r="P1219" s="185"/>
      <c r="Q1219" s="185"/>
      <c r="R1219" s="185"/>
      <c r="S1219" s="185"/>
      <c r="T1219" s="186"/>
      <c r="AT1219" s="180" t="s">
        <v>139</v>
      </c>
      <c r="AU1219" s="180" t="s">
        <v>84</v>
      </c>
      <c r="AV1219" s="15" t="s">
        <v>137</v>
      </c>
      <c r="AW1219" s="15" t="s">
        <v>31</v>
      </c>
      <c r="AX1219" s="15" t="s">
        <v>32</v>
      </c>
      <c r="AY1219" s="180" t="s">
        <v>130</v>
      </c>
    </row>
    <row r="1220" spans="1:65" s="2" customFormat="1" ht="16.5" customHeight="1">
      <c r="A1220" s="33"/>
      <c r="B1220" s="149"/>
      <c r="C1220" s="150" t="s">
        <v>1640</v>
      </c>
      <c r="D1220" s="150" t="s">
        <v>132</v>
      </c>
      <c r="E1220" s="151" t="s">
        <v>1641</v>
      </c>
      <c r="F1220" s="152" t="s">
        <v>1642</v>
      </c>
      <c r="G1220" s="153" t="s">
        <v>407</v>
      </c>
      <c r="H1220" s="154">
        <v>17095.764</v>
      </c>
      <c r="I1220" s="155"/>
      <c r="J1220" s="156">
        <f>ROUND(I1220*H1220,2)</f>
        <v>0</v>
      </c>
      <c r="K1220" s="152" t="s">
        <v>136</v>
      </c>
      <c r="L1220" s="34"/>
      <c r="M1220" s="157" t="s">
        <v>1</v>
      </c>
      <c r="N1220" s="158" t="s">
        <v>41</v>
      </c>
      <c r="O1220" s="59"/>
      <c r="P1220" s="159">
        <f>O1220*H1220</f>
        <v>0</v>
      </c>
      <c r="Q1220" s="159">
        <v>0</v>
      </c>
      <c r="R1220" s="159">
        <f>Q1220*H1220</f>
        <v>0</v>
      </c>
      <c r="S1220" s="159">
        <v>0</v>
      </c>
      <c r="T1220" s="160">
        <f>S1220*H1220</f>
        <v>0</v>
      </c>
      <c r="U1220" s="33"/>
      <c r="V1220" s="33"/>
      <c r="W1220" s="33"/>
      <c r="X1220" s="33"/>
      <c r="Y1220" s="33"/>
      <c r="Z1220" s="33"/>
      <c r="AA1220" s="33"/>
      <c r="AB1220" s="33"/>
      <c r="AC1220" s="33"/>
      <c r="AD1220" s="33"/>
      <c r="AE1220" s="33"/>
      <c r="AR1220" s="161" t="s">
        <v>137</v>
      </c>
      <c r="AT1220" s="161" t="s">
        <v>132</v>
      </c>
      <c r="AU1220" s="161" t="s">
        <v>84</v>
      </c>
      <c r="AY1220" s="18" t="s">
        <v>130</v>
      </c>
      <c r="BE1220" s="162">
        <f>IF(N1220="základní",J1220,0)</f>
        <v>0</v>
      </c>
      <c r="BF1220" s="162">
        <f>IF(N1220="snížená",J1220,0)</f>
        <v>0</v>
      </c>
      <c r="BG1220" s="162">
        <f>IF(N1220="zákl. přenesená",J1220,0)</f>
        <v>0</v>
      </c>
      <c r="BH1220" s="162">
        <f>IF(N1220="sníž. přenesená",J1220,0)</f>
        <v>0</v>
      </c>
      <c r="BI1220" s="162">
        <f>IF(N1220="nulová",J1220,0)</f>
        <v>0</v>
      </c>
      <c r="BJ1220" s="18" t="s">
        <v>32</v>
      </c>
      <c r="BK1220" s="162">
        <f>ROUND(I1220*H1220,2)</f>
        <v>0</v>
      </c>
      <c r="BL1220" s="18" t="s">
        <v>137</v>
      </c>
      <c r="BM1220" s="161" t="s">
        <v>1643</v>
      </c>
    </row>
    <row r="1221" spans="2:51" s="14" customFormat="1" ht="12">
      <c r="B1221" s="171"/>
      <c r="D1221" s="164" t="s">
        <v>139</v>
      </c>
      <c r="E1221" s="172" t="s">
        <v>1</v>
      </c>
      <c r="F1221" s="173" t="s">
        <v>1644</v>
      </c>
      <c r="H1221" s="174">
        <v>17095.764</v>
      </c>
      <c r="I1221" s="175"/>
      <c r="L1221" s="171"/>
      <c r="M1221" s="176"/>
      <c r="N1221" s="177"/>
      <c r="O1221" s="177"/>
      <c r="P1221" s="177"/>
      <c r="Q1221" s="177"/>
      <c r="R1221" s="177"/>
      <c r="S1221" s="177"/>
      <c r="T1221" s="178"/>
      <c r="AT1221" s="172" t="s">
        <v>139</v>
      </c>
      <c r="AU1221" s="172" t="s">
        <v>84</v>
      </c>
      <c r="AV1221" s="14" t="s">
        <v>84</v>
      </c>
      <c r="AW1221" s="14" t="s">
        <v>31</v>
      </c>
      <c r="AX1221" s="14" t="s">
        <v>76</v>
      </c>
      <c r="AY1221" s="172" t="s">
        <v>130</v>
      </c>
    </row>
    <row r="1222" spans="2:51" s="15" customFormat="1" ht="12">
      <c r="B1222" s="179"/>
      <c r="D1222" s="164" t="s">
        <v>139</v>
      </c>
      <c r="E1222" s="180" t="s">
        <v>1</v>
      </c>
      <c r="F1222" s="181" t="s">
        <v>144</v>
      </c>
      <c r="H1222" s="182">
        <v>17095.764</v>
      </c>
      <c r="I1222" s="183"/>
      <c r="L1222" s="179"/>
      <c r="M1222" s="184"/>
      <c r="N1222" s="185"/>
      <c r="O1222" s="185"/>
      <c r="P1222" s="185"/>
      <c r="Q1222" s="185"/>
      <c r="R1222" s="185"/>
      <c r="S1222" s="185"/>
      <c r="T1222" s="186"/>
      <c r="AT1222" s="180" t="s">
        <v>139</v>
      </c>
      <c r="AU1222" s="180" t="s">
        <v>84</v>
      </c>
      <c r="AV1222" s="15" t="s">
        <v>137</v>
      </c>
      <c r="AW1222" s="15" t="s">
        <v>31</v>
      </c>
      <c r="AX1222" s="15" t="s">
        <v>32</v>
      </c>
      <c r="AY1222" s="180" t="s">
        <v>130</v>
      </c>
    </row>
    <row r="1223" spans="1:65" s="2" customFormat="1" ht="16.5" customHeight="1">
      <c r="A1223" s="33"/>
      <c r="B1223" s="149"/>
      <c r="C1223" s="150" t="s">
        <v>1645</v>
      </c>
      <c r="D1223" s="150" t="s">
        <v>132</v>
      </c>
      <c r="E1223" s="151" t="s">
        <v>1646</v>
      </c>
      <c r="F1223" s="152" t="s">
        <v>565</v>
      </c>
      <c r="G1223" s="153" t="s">
        <v>407</v>
      </c>
      <c r="H1223" s="154">
        <v>715.545</v>
      </c>
      <c r="I1223" s="155"/>
      <c r="J1223" s="156">
        <f>ROUND(I1223*H1223,2)</f>
        <v>0</v>
      </c>
      <c r="K1223" s="152" t="s">
        <v>1</v>
      </c>
      <c r="L1223" s="34"/>
      <c r="M1223" s="157" t="s">
        <v>1</v>
      </c>
      <c r="N1223" s="158" t="s">
        <v>41</v>
      </c>
      <c r="O1223" s="59"/>
      <c r="P1223" s="159">
        <f>O1223*H1223</f>
        <v>0</v>
      </c>
      <c r="Q1223" s="159">
        <v>0</v>
      </c>
      <c r="R1223" s="159">
        <f>Q1223*H1223</f>
        <v>0</v>
      </c>
      <c r="S1223" s="159">
        <v>0</v>
      </c>
      <c r="T1223" s="160">
        <f>S1223*H1223</f>
        <v>0</v>
      </c>
      <c r="U1223" s="33"/>
      <c r="V1223" s="33"/>
      <c r="W1223" s="33"/>
      <c r="X1223" s="33"/>
      <c r="Y1223" s="33"/>
      <c r="Z1223" s="33"/>
      <c r="AA1223" s="33"/>
      <c r="AB1223" s="33"/>
      <c r="AC1223" s="33"/>
      <c r="AD1223" s="33"/>
      <c r="AE1223" s="33"/>
      <c r="AR1223" s="161" t="s">
        <v>137</v>
      </c>
      <c r="AT1223" s="161" t="s">
        <v>132</v>
      </c>
      <c r="AU1223" s="161" t="s">
        <v>84</v>
      </c>
      <c r="AY1223" s="18" t="s">
        <v>130</v>
      </c>
      <c r="BE1223" s="162">
        <f>IF(N1223="základní",J1223,0)</f>
        <v>0</v>
      </c>
      <c r="BF1223" s="162">
        <f>IF(N1223="snížená",J1223,0)</f>
        <v>0</v>
      </c>
      <c r="BG1223" s="162">
        <f>IF(N1223="zákl. přenesená",J1223,0)</f>
        <v>0</v>
      </c>
      <c r="BH1223" s="162">
        <f>IF(N1223="sníž. přenesená",J1223,0)</f>
        <v>0</v>
      </c>
      <c r="BI1223" s="162">
        <f>IF(N1223="nulová",J1223,0)</f>
        <v>0</v>
      </c>
      <c r="BJ1223" s="18" t="s">
        <v>32</v>
      </c>
      <c r="BK1223" s="162">
        <f>ROUND(I1223*H1223,2)</f>
        <v>0</v>
      </c>
      <c r="BL1223" s="18" t="s">
        <v>137</v>
      </c>
      <c r="BM1223" s="161" t="s">
        <v>1647</v>
      </c>
    </row>
    <row r="1224" spans="2:51" s="14" customFormat="1" ht="12">
      <c r="B1224" s="171"/>
      <c r="D1224" s="164" t="s">
        <v>139</v>
      </c>
      <c r="E1224" s="172" t="s">
        <v>1</v>
      </c>
      <c r="F1224" s="173" t="s">
        <v>1648</v>
      </c>
      <c r="H1224" s="174">
        <v>715.545</v>
      </c>
      <c r="I1224" s="175"/>
      <c r="L1224" s="171"/>
      <c r="M1224" s="176"/>
      <c r="N1224" s="177"/>
      <c r="O1224" s="177"/>
      <c r="P1224" s="177"/>
      <c r="Q1224" s="177"/>
      <c r="R1224" s="177"/>
      <c r="S1224" s="177"/>
      <c r="T1224" s="178"/>
      <c r="AT1224" s="172" t="s">
        <v>139</v>
      </c>
      <c r="AU1224" s="172" t="s">
        <v>84</v>
      </c>
      <c r="AV1224" s="14" t="s">
        <v>84</v>
      </c>
      <c r="AW1224" s="14" t="s">
        <v>31</v>
      </c>
      <c r="AX1224" s="14" t="s">
        <v>76</v>
      </c>
      <c r="AY1224" s="172" t="s">
        <v>130</v>
      </c>
    </row>
    <row r="1225" spans="2:51" s="15" customFormat="1" ht="12">
      <c r="B1225" s="179"/>
      <c r="D1225" s="164" t="s">
        <v>139</v>
      </c>
      <c r="E1225" s="180" t="s">
        <v>1</v>
      </c>
      <c r="F1225" s="181" t="s">
        <v>144</v>
      </c>
      <c r="H1225" s="182">
        <v>715.545</v>
      </c>
      <c r="I1225" s="183"/>
      <c r="L1225" s="179"/>
      <c r="M1225" s="184"/>
      <c r="N1225" s="185"/>
      <c r="O1225" s="185"/>
      <c r="P1225" s="185"/>
      <c r="Q1225" s="185"/>
      <c r="R1225" s="185"/>
      <c r="S1225" s="185"/>
      <c r="T1225" s="186"/>
      <c r="AT1225" s="180" t="s">
        <v>139</v>
      </c>
      <c r="AU1225" s="180" t="s">
        <v>84</v>
      </c>
      <c r="AV1225" s="15" t="s">
        <v>137</v>
      </c>
      <c r="AW1225" s="15" t="s">
        <v>31</v>
      </c>
      <c r="AX1225" s="15" t="s">
        <v>32</v>
      </c>
      <c r="AY1225" s="180" t="s">
        <v>130</v>
      </c>
    </row>
    <row r="1226" spans="1:65" s="2" customFormat="1" ht="16.5" customHeight="1">
      <c r="A1226" s="33"/>
      <c r="B1226" s="149"/>
      <c r="C1226" s="150" t="s">
        <v>1649</v>
      </c>
      <c r="D1226" s="150" t="s">
        <v>132</v>
      </c>
      <c r="E1226" s="151" t="s">
        <v>1650</v>
      </c>
      <c r="F1226" s="152" t="s">
        <v>1651</v>
      </c>
      <c r="G1226" s="153" t="s">
        <v>407</v>
      </c>
      <c r="H1226" s="154">
        <v>505.581</v>
      </c>
      <c r="I1226" s="155"/>
      <c r="J1226" s="156">
        <f>ROUND(I1226*H1226,2)</f>
        <v>0</v>
      </c>
      <c r="K1226" s="152" t="s">
        <v>1</v>
      </c>
      <c r="L1226" s="34"/>
      <c r="M1226" s="157" t="s">
        <v>1</v>
      </c>
      <c r="N1226" s="158" t="s">
        <v>41</v>
      </c>
      <c r="O1226" s="59"/>
      <c r="P1226" s="159">
        <f>O1226*H1226</f>
        <v>0</v>
      </c>
      <c r="Q1226" s="159">
        <v>0</v>
      </c>
      <c r="R1226" s="159">
        <f>Q1226*H1226</f>
        <v>0</v>
      </c>
      <c r="S1226" s="159">
        <v>0</v>
      </c>
      <c r="T1226" s="160">
        <f>S1226*H1226</f>
        <v>0</v>
      </c>
      <c r="U1226" s="33"/>
      <c r="V1226" s="33"/>
      <c r="W1226" s="33"/>
      <c r="X1226" s="33"/>
      <c r="Y1226" s="33"/>
      <c r="Z1226" s="33"/>
      <c r="AA1226" s="33"/>
      <c r="AB1226" s="33"/>
      <c r="AC1226" s="33"/>
      <c r="AD1226" s="33"/>
      <c r="AE1226" s="33"/>
      <c r="AR1226" s="161" t="s">
        <v>137</v>
      </c>
      <c r="AT1226" s="161" t="s">
        <v>132</v>
      </c>
      <c r="AU1226" s="161" t="s">
        <v>84</v>
      </c>
      <c r="AY1226" s="18" t="s">
        <v>130</v>
      </c>
      <c r="BE1226" s="162">
        <f>IF(N1226="základní",J1226,0)</f>
        <v>0</v>
      </c>
      <c r="BF1226" s="162">
        <f>IF(N1226="snížená",J1226,0)</f>
        <v>0</v>
      </c>
      <c r="BG1226" s="162">
        <f>IF(N1226="zákl. přenesená",J1226,0)</f>
        <v>0</v>
      </c>
      <c r="BH1226" s="162">
        <f>IF(N1226="sníž. přenesená",J1226,0)</f>
        <v>0</v>
      </c>
      <c r="BI1226" s="162">
        <f>IF(N1226="nulová",J1226,0)</f>
        <v>0</v>
      </c>
      <c r="BJ1226" s="18" t="s">
        <v>32</v>
      </c>
      <c r="BK1226" s="162">
        <f>ROUND(I1226*H1226,2)</f>
        <v>0</v>
      </c>
      <c r="BL1226" s="18" t="s">
        <v>137</v>
      </c>
      <c r="BM1226" s="161" t="s">
        <v>1652</v>
      </c>
    </row>
    <row r="1227" spans="2:51" s="14" customFormat="1" ht="12">
      <c r="B1227" s="171"/>
      <c r="D1227" s="164" t="s">
        <v>139</v>
      </c>
      <c r="E1227" s="172" t="s">
        <v>1</v>
      </c>
      <c r="F1227" s="173" t="s">
        <v>1653</v>
      </c>
      <c r="H1227" s="174">
        <v>133.926</v>
      </c>
      <c r="I1227" s="175"/>
      <c r="L1227" s="171"/>
      <c r="M1227" s="176"/>
      <c r="N1227" s="177"/>
      <c r="O1227" s="177"/>
      <c r="P1227" s="177"/>
      <c r="Q1227" s="177"/>
      <c r="R1227" s="177"/>
      <c r="S1227" s="177"/>
      <c r="T1227" s="178"/>
      <c r="AT1227" s="172" t="s">
        <v>139</v>
      </c>
      <c r="AU1227" s="172" t="s">
        <v>84</v>
      </c>
      <c r="AV1227" s="14" t="s">
        <v>84</v>
      </c>
      <c r="AW1227" s="14" t="s">
        <v>31</v>
      </c>
      <c r="AX1227" s="14" t="s">
        <v>76</v>
      </c>
      <c r="AY1227" s="172" t="s">
        <v>130</v>
      </c>
    </row>
    <row r="1228" spans="2:51" s="14" customFormat="1" ht="12">
      <c r="B1228" s="171"/>
      <c r="D1228" s="164" t="s">
        <v>139</v>
      </c>
      <c r="E1228" s="172" t="s">
        <v>1</v>
      </c>
      <c r="F1228" s="173" t="s">
        <v>1654</v>
      </c>
      <c r="H1228" s="174">
        <v>181.214</v>
      </c>
      <c r="I1228" s="175"/>
      <c r="L1228" s="171"/>
      <c r="M1228" s="176"/>
      <c r="N1228" s="177"/>
      <c r="O1228" s="177"/>
      <c r="P1228" s="177"/>
      <c r="Q1228" s="177"/>
      <c r="R1228" s="177"/>
      <c r="S1228" s="177"/>
      <c r="T1228" s="178"/>
      <c r="AT1228" s="172" t="s">
        <v>139</v>
      </c>
      <c r="AU1228" s="172" t="s">
        <v>84</v>
      </c>
      <c r="AV1228" s="14" t="s">
        <v>84</v>
      </c>
      <c r="AW1228" s="14" t="s">
        <v>31</v>
      </c>
      <c r="AX1228" s="14" t="s">
        <v>76</v>
      </c>
      <c r="AY1228" s="172" t="s">
        <v>130</v>
      </c>
    </row>
    <row r="1229" spans="2:51" s="14" customFormat="1" ht="12">
      <c r="B1229" s="171"/>
      <c r="D1229" s="164" t="s">
        <v>139</v>
      </c>
      <c r="E1229" s="172" t="s">
        <v>1</v>
      </c>
      <c r="F1229" s="173" t="s">
        <v>1655</v>
      </c>
      <c r="H1229" s="174">
        <v>190.441</v>
      </c>
      <c r="I1229" s="175"/>
      <c r="L1229" s="171"/>
      <c r="M1229" s="176"/>
      <c r="N1229" s="177"/>
      <c r="O1229" s="177"/>
      <c r="P1229" s="177"/>
      <c r="Q1229" s="177"/>
      <c r="R1229" s="177"/>
      <c r="S1229" s="177"/>
      <c r="T1229" s="178"/>
      <c r="AT1229" s="172" t="s">
        <v>139</v>
      </c>
      <c r="AU1229" s="172" t="s">
        <v>84</v>
      </c>
      <c r="AV1229" s="14" t="s">
        <v>84</v>
      </c>
      <c r="AW1229" s="14" t="s">
        <v>31</v>
      </c>
      <c r="AX1229" s="14" t="s">
        <v>76</v>
      </c>
      <c r="AY1229" s="172" t="s">
        <v>130</v>
      </c>
    </row>
    <row r="1230" spans="2:51" s="15" customFormat="1" ht="12">
      <c r="B1230" s="179"/>
      <c r="D1230" s="164" t="s">
        <v>139</v>
      </c>
      <c r="E1230" s="180" t="s">
        <v>1</v>
      </c>
      <c r="F1230" s="181" t="s">
        <v>144</v>
      </c>
      <c r="H1230" s="182">
        <v>505.581</v>
      </c>
      <c r="I1230" s="183"/>
      <c r="L1230" s="179"/>
      <c r="M1230" s="184"/>
      <c r="N1230" s="185"/>
      <c r="O1230" s="185"/>
      <c r="P1230" s="185"/>
      <c r="Q1230" s="185"/>
      <c r="R1230" s="185"/>
      <c r="S1230" s="185"/>
      <c r="T1230" s="186"/>
      <c r="AT1230" s="180" t="s">
        <v>139</v>
      </c>
      <c r="AU1230" s="180" t="s">
        <v>84</v>
      </c>
      <c r="AV1230" s="15" t="s">
        <v>137</v>
      </c>
      <c r="AW1230" s="15" t="s">
        <v>31</v>
      </c>
      <c r="AX1230" s="15" t="s">
        <v>32</v>
      </c>
      <c r="AY1230" s="180" t="s">
        <v>130</v>
      </c>
    </row>
    <row r="1231" spans="1:65" s="2" customFormat="1" ht="16.5" customHeight="1">
      <c r="A1231" s="33"/>
      <c r="B1231" s="149"/>
      <c r="C1231" s="150" t="s">
        <v>1656</v>
      </c>
      <c r="D1231" s="150" t="s">
        <v>132</v>
      </c>
      <c r="E1231" s="151" t="s">
        <v>1657</v>
      </c>
      <c r="F1231" s="152" t="s">
        <v>1658</v>
      </c>
      <c r="G1231" s="153" t="s">
        <v>407</v>
      </c>
      <c r="H1231" s="154">
        <v>452.657</v>
      </c>
      <c r="I1231" s="155"/>
      <c r="J1231" s="156">
        <f>ROUND(I1231*H1231,2)</f>
        <v>0</v>
      </c>
      <c r="K1231" s="152" t="s">
        <v>136</v>
      </c>
      <c r="L1231" s="34"/>
      <c r="M1231" s="205" t="s">
        <v>1</v>
      </c>
      <c r="N1231" s="206" t="s">
        <v>41</v>
      </c>
      <c r="O1231" s="207"/>
      <c r="P1231" s="208">
        <f>O1231*H1231</f>
        <v>0</v>
      </c>
      <c r="Q1231" s="208">
        <v>0</v>
      </c>
      <c r="R1231" s="208">
        <f>Q1231*H1231</f>
        <v>0</v>
      </c>
      <c r="S1231" s="208">
        <v>0</v>
      </c>
      <c r="T1231" s="209">
        <f>S1231*H1231</f>
        <v>0</v>
      </c>
      <c r="U1231" s="33"/>
      <c r="V1231" s="33"/>
      <c r="W1231" s="33"/>
      <c r="X1231" s="33"/>
      <c r="Y1231" s="33"/>
      <c r="Z1231" s="33"/>
      <c r="AA1231" s="33"/>
      <c r="AB1231" s="33"/>
      <c r="AC1231" s="33"/>
      <c r="AD1231" s="33"/>
      <c r="AE1231" s="33"/>
      <c r="AR1231" s="161" t="s">
        <v>137</v>
      </c>
      <c r="AT1231" s="161" t="s">
        <v>132</v>
      </c>
      <c r="AU1231" s="161" t="s">
        <v>84</v>
      </c>
      <c r="AY1231" s="18" t="s">
        <v>130</v>
      </c>
      <c r="BE1231" s="162">
        <f>IF(N1231="základní",J1231,0)</f>
        <v>0</v>
      </c>
      <c r="BF1231" s="162">
        <f>IF(N1231="snížená",J1231,0)</f>
        <v>0</v>
      </c>
      <c r="BG1231" s="162">
        <f>IF(N1231="zákl. přenesená",J1231,0)</f>
        <v>0</v>
      </c>
      <c r="BH1231" s="162">
        <f>IF(N1231="sníž. přenesená",J1231,0)</f>
        <v>0</v>
      </c>
      <c r="BI1231" s="162">
        <f>IF(N1231="nulová",J1231,0)</f>
        <v>0</v>
      </c>
      <c r="BJ1231" s="18" t="s">
        <v>32</v>
      </c>
      <c r="BK1231" s="162">
        <f>ROUND(I1231*H1231,2)</f>
        <v>0</v>
      </c>
      <c r="BL1231" s="18" t="s">
        <v>137</v>
      </c>
      <c r="BM1231" s="161" t="s">
        <v>1659</v>
      </c>
    </row>
    <row r="1232" spans="1:31" s="2" customFormat="1" ht="6.95" customHeight="1">
      <c r="A1232" s="33"/>
      <c r="B1232" s="48"/>
      <c r="C1232" s="49"/>
      <c r="D1232" s="49"/>
      <c r="E1232" s="49"/>
      <c r="F1232" s="49"/>
      <c r="G1232" s="49"/>
      <c r="H1232" s="49"/>
      <c r="I1232" s="49"/>
      <c r="J1232" s="49"/>
      <c r="K1232" s="49"/>
      <c r="L1232" s="34"/>
      <c r="M1232" s="33"/>
      <c r="O1232" s="33"/>
      <c r="P1232" s="33"/>
      <c r="Q1232" s="33"/>
      <c r="R1232" s="33"/>
      <c r="S1232" s="33"/>
      <c r="T1232" s="33"/>
      <c r="U1232" s="33"/>
      <c r="V1232" s="33"/>
      <c r="W1232" s="33"/>
      <c r="X1232" s="33"/>
      <c r="Y1232" s="33"/>
      <c r="Z1232" s="33"/>
      <c r="AA1232" s="33"/>
      <c r="AB1232" s="33"/>
      <c r="AC1232" s="33"/>
      <c r="AD1232" s="33"/>
      <c r="AE1232" s="33"/>
    </row>
  </sheetData>
  <autoFilter ref="C128:K1231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74"/>
  <sheetViews>
    <sheetView showGridLines="0" workbookViewId="0" topLeftCell="A1">
      <selection activeCell="F525" sqref="F52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3" t="s">
        <v>5</v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92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96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58" t="str">
        <f>'Rekapitulace stavby'!K6</f>
        <v xml:space="preserve">  Modřice, Masarykova - Rekonstrukce vodovodu</v>
      </c>
      <c r="F7" s="259"/>
      <c r="G7" s="259"/>
      <c r="H7" s="259"/>
      <c r="L7" s="21"/>
    </row>
    <row r="8" spans="2:12" s="1" customFormat="1" ht="12" customHeight="1">
      <c r="B8" s="21"/>
      <c r="D8" s="28" t="s">
        <v>97</v>
      </c>
      <c r="L8" s="21"/>
    </row>
    <row r="9" spans="1:31" s="2" customFormat="1" ht="16.5" customHeight="1">
      <c r="A9" s="33"/>
      <c r="B9" s="34"/>
      <c r="C9" s="33"/>
      <c r="D9" s="33"/>
      <c r="E9" s="258" t="s">
        <v>98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99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35" t="s">
        <v>1660</v>
      </c>
      <c r="F11" s="257"/>
      <c r="G11" s="257"/>
      <c r="H11" s="25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0" t="str">
        <f>'Rekapitulace stavby'!E14</f>
        <v>Vyplň údaj</v>
      </c>
      <c r="F20" s="252"/>
      <c r="G20" s="252"/>
      <c r="H20" s="252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24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56" t="s">
        <v>1</v>
      </c>
      <c r="F29" s="256"/>
      <c r="G29" s="256"/>
      <c r="H29" s="256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ROUND(J132,0)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ROUND((SUM(BE132:BE773)),0)</f>
        <v>0</v>
      </c>
      <c r="G35" s="33"/>
      <c r="H35" s="33"/>
      <c r="I35" s="106">
        <v>0.21</v>
      </c>
      <c r="J35" s="105">
        <f>ROUND(((SUM(BE132:BE773))*I35),0)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ROUND((SUM(BF132:BF773)),0)</f>
        <v>0</v>
      </c>
      <c r="G36" s="33"/>
      <c r="H36" s="33"/>
      <c r="I36" s="106">
        <v>0.15</v>
      </c>
      <c r="J36" s="105">
        <f>ROUND(((SUM(BF132:BF773))*I36),0)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ROUND((SUM(BG132:BG773)),0)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ROUND((SUM(BH132:BH773)),0)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ROUND((SUM(BI132:BI773)),0)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8" t="str">
        <f>E7</f>
        <v xml:space="preserve">  Modřice, Masarykova - Rekonstrukce vodovodu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97</v>
      </c>
      <c r="L86" s="21"/>
    </row>
    <row r="87" spans="1:31" s="2" customFormat="1" ht="16.5" customHeight="1">
      <c r="A87" s="33"/>
      <c r="B87" s="34"/>
      <c r="C87" s="33"/>
      <c r="D87" s="33"/>
      <c r="E87" s="258" t="s">
        <v>98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99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5" t="str">
        <f>E11</f>
        <v>002 - SO 340 Vodovodní přípojky</v>
      </c>
      <c r="F89" s="257"/>
      <c r="G89" s="257"/>
      <c r="H89" s="25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Statutární město Brno</v>
      </c>
      <c r="G93" s="33"/>
      <c r="H93" s="33"/>
      <c r="I93" s="28" t="s">
        <v>29</v>
      </c>
      <c r="J93" s="31" t="str">
        <f>E23</f>
        <v>Sweco Hydroprojekt a.s., divize Morava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102</v>
      </c>
      <c r="D96" s="107"/>
      <c r="E96" s="107"/>
      <c r="F96" s="107"/>
      <c r="G96" s="107"/>
      <c r="H96" s="107"/>
      <c r="I96" s="107"/>
      <c r="J96" s="116" t="s">
        <v>103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104</v>
      </c>
      <c r="D98" s="33"/>
      <c r="E98" s="33"/>
      <c r="F98" s="33"/>
      <c r="G98" s="33"/>
      <c r="H98" s="33"/>
      <c r="I98" s="33"/>
      <c r="J98" s="72">
        <f>J132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105</v>
      </c>
    </row>
    <row r="99" spans="2:12" s="9" customFormat="1" ht="24.95" customHeight="1">
      <c r="B99" s="118"/>
      <c r="D99" s="119" t="s">
        <v>106</v>
      </c>
      <c r="E99" s="120"/>
      <c r="F99" s="120"/>
      <c r="G99" s="120"/>
      <c r="H99" s="120"/>
      <c r="I99" s="120"/>
      <c r="J99" s="121">
        <f>J133</f>
        <v>0</v>
      </c>
      <c r="L99" s="118"/>
    </row>
    <row r="100" spans="2:12" s="10" customFormat="1" ht="19.9" customHeight="1">
      <c r="B100" s="122"/>
      <c r="D100" s="123" t="s">
        <v>107</v>
      </c>
      <c r="E100" s="124"/>
      <c r="F100" s="124"/>
      <c r="G100" s="124"/>
      <c r="H100" s="124"/>
      <c r="I100" s="124"/>
      <c r="J100" s="125">
        <f>J134</f>
        <v>0</v>
      </c>
      <c r="L100" s="122"/>
    </row>
    <row r="101" spans="2:12" s="10" customFormat="1" ht="19.9" customHeight="1">
      <c r="B101" s="122"/>
      <c r="D101" s="123" t="s">
        <v>108</v>
      </c>
      <c r="E101" s="124"/>
      <c r="F101" s="124"/>
      <c r="G101" s="124"/>
      <c r="H101" s="124"/>
      <c r="I101" s="124"/>
      <c r="J101" s="125">
        <f>J396</f>
        <v>0</v>
      </c>
      <c r="L101" s="122"/>
    </row>
    <row r="102" spans="2:12" s="10" customFormat="1" ht="19.9" customHeight="1">
      <c r="B102" s="122"/>
      <c r="D102" s="123" t="s">
        <v>109</v>
      </c>
      <c r="E102" s="124"/>
      <c r="F102" s="124"/>
      <c r="G102" s="124"/>
      <c r="H102" s="124"/>
      <c r="I102" s="124"/>
      <c r="J102" s="125">
        <f>J408</f>
        <v>0</v>
      </c>
      <c r="L102" s="122"/>
    </row>
    <row r="103" spans="2:12" s="10" customFormat="1" ht="19.9" customHeight="1">
      <c r="B103" s="122"/>
      <c r="D103" s="123" t="s">
        <v>110</v>
      </c>
      <c r="E103" s="124"/>
      <c r="F103" s="124"/>
      <c r="G103" s="124"/>
      <c r="H103" s="124"/>
      <c r="I103" s="124"/>
      <c r="J103" s="125">
        <f>J452</f>
        <v>0</v>
      </c>
      <c r="L103" s="122"/>
    </row>
    <row r="104" spans="2:12" s="10" customFormat="1" ht="19.9" customHeight="1">
      <c r="B104" s="122"/>
      <c r="D104" s="123" t="s">
        <v>111</v>
      </c>
      <c r="E104" s="124"/>
      <c r="F104" s="124"/>
      <c r="G104" s="124"/>
      <c r="H104" s="124"/>
      <c r="I104" s="124"/>
      <c r="J104" s="125">
        <f>J461</f>
        <v>0</v>
      </c>
      <c r="L104" s="122"/>
    </row>
    <row r="105" spans="2:12" s="10" customFormat="1" ht="19.9" customHeight="1">
      <c r="B105" s="122"/>
      <c r="D105" s="123" t="s">
        <v>1661</v>
      </c>
      <c r="E105" s="124"/>
      <c r="F105" s="124"/>
      <c r="G105" s="124"/>
      <c r="H105" s="124"/>
      <c r="I105" s="124"/>
      <c r="J105" s="125">
        <f>J511</f>
        <v>0</v>
      </c>
      <c r="L105" s="122"/>
    </row>
    <row r="106" spans="2:12" s="10" customFormat="1" ht="19.9" customHeight="1">
      <c r="B106" s="122"/>
      <c r="D106" s="123" t="s">
        <v>112</v>
      </c>
      <c r="E106" s="124"/>
      <c r="F106" s="124"/>
      <c r="G106" s="124"/>
      <c r="H106" s="124"/>
      <c r="I106" s="124"/>
      <c r="J106" s="125">
        <f>J514</f>
        <v>0</v>
      </c>
      <c r="L106" s="122"/>
    </row>
    <row r="107" spans="2:12" s="10" customFormat="1" ht="19.9" customHeight="1">
      <c r="B107" s="122"/>
      <c r="D107" s="123" t="s">
        <v>114</v>
      </c>
      <c r="E107" s="124"/>
      <c r="F107" s="124"/>
      <c r="G107" s="124"/>
      <c r="H107" s="124"/>
      <c r="I107" s="124"/>
      <c r="J107" s="125">
        <f>J673</f>
        <v>0</v>
      </c>
      <c r="L107" s="122"/>
    </row>
    <row r="108" spans="2:12" s="9" customFormat="1" ht="24.95" customHeight="1">
      <c r="B108" s="118"/>
      <c r="D108" s="119" t="s">
        <v>1662</v>
      </c>
      <c r="E108" s="120"/>
      <c r="F108" s="120"/>
      <c r="G108" s="120"/>
      <c r="H108" s="120"/>
      <c r="I108" s="120"/>
      <c r="J108" s="121">
        <f>J739</f>
        <v>0</v>
      </c>
      <c r="L108" s="118"/>
    </row>
    <row r="109" spans="2:12" s="10" customFormat="1" ht="19.9" customHeight="1">
      <c r="B109" s="122"/>
      <c r="D109" s="123" t="s">
        <v>1663</v>
      </c>
      <c r="E109" s="124"/>
      <c r="F109" s="124"/>
      <c r="G109" s="124"/>
      <c r="H109" s="124"/>
      <c r="I109" s="124"/>
      <c r="J109" s="125">
        <f>J740</f>
        <v>0</v>
      </c>
      <c r="L109" s="122"/>
    </row>
    <row r="110" spans="2:12" s="10" customFormat="1" ht="19.9" customHeight="1">
      <c r="B110" s="122"/>
      <c r="D110" s="123" t="s">
        <v>1664</v>
      </c>
      <c r="E110" s="124"/>
      <c r="F110" s="124"/>
      <c r="G110" s="124"/>
      <c r="H110" s="124"/>
      <c r="I110" s="124"/>
      <c r="J110" s="125">
        <f>J764</f>
        <v>0</v>
      </c>
      <c r="L110" s="122"/>
    </row>
    <row r="111" spans="1:31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115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16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58" t="str">
        <f>E7</f>
        <v xml:space="preserve">  Modřice, Masarykova - Rekonstrukce vodovodu</v>
      </c>
      <c r="F120" s="259"/>
      <c r="G120" s="259"/>
      <c r="H120" s="259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2:12" s="1" customFormat="1" ht="12" customHeight="1">
      <c r="B121" s="21"/>
      <c r="C121" s="28" t="s">
        <v>97</v>
      </c>
      <c r="L121" s="21"/>
    </row>
    <row r="122" spans="1:31" s="2" customFormat="1" ht="16.5" customHeight="1">
      <c r="A122" s="33"/>
      <c r="B122" s="34"/>
      <c r="C122" s="33"/>
      <c r="D122" s="33"/>
      <c r="E122" s="258" t="s">
        <v>98</v>
      </c>
      <c r="F122" s="257"/>
      <c r="G122" s="257"/>
      <c r="H122" s="257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99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35" t="str">
        <f>E11</f>
        <v>002 - SO 340 Vodovodní přípojky</v>
      </c>
      <c r="F124" s="257"/>
      <c r="G124" s="257"/>
      <c r="H124" s="257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20</v>
      </c>
      <c r="D126" s="33"/>
      <c r="E126" s="33"/>
      <c r="F126" s="26" t="str">
        <f>F14</f>
        <v xml:space="preserve"> </v>
      </c>
      <c r="G126" s="33"/>
      <c r="H126" s="33"/>
      <c r="I126" s="28" t="s">
        <v>22</v>
      </c>
      <c r="J126" s="56" t="str">
        <f>IF(J14="","",J14)</f>
        <v/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25.7" customHeight="1">
      <c r="A128" s="33"/>
      <c r="B128" s="34"/>
      <c r="C128" s="28" t="s">
        <v>23</v>
      </c>
      <c r="D128" s="33"/>
      <c r="E128" s="33"/>
      <c r="F128" s="26" t="str">
        <f>E17</f>
        <v>Statutární město Brno</v>
      </c>
      <c r="G128" s="33"/>
      <c r="H128" s="33"/>
      <c r="I128" s="28" t="s">
        <v>29</v>
      </c>
      <c r="J128" s="31" t="str">
        <f>E23</f>
        <v>Sweco Hydroprojekt a.s., divize Morava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5.2" customHeight="1">
      <c r="A129" s="33"/>
      <c r="B129" s="34"/>
      <c r="C129" s="28" t="s">
        <v>27</v>
      </c>
      <c r="D129" s="33"/>
      <c r="E129" s="33"/>
      <c r="F129" s="26" t="str">
        <f>IF(E20="","",E20)</f>
        <v>Vyplň údaj</v>
      </c>
      <c r="G129" s="33"/>
      <c r="H129" s="33"/>
      <c r="I129" s="28" t="s">
        <v>33</v>
      </c>
      <c r="J129" s="31" t="str">
        <f>E26</f>
        <v xml:space="preserve"> 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11" customFormat="1" ht="29.25" customHeight="1">
      <c r="A131" s="126"/>
      <c r="B131" s="127"/>
      <c r="C131" s="128" t="s">
        <v>116</v>
      </c>
      <c r="D131" s="129" t="s">
        <v>61</v>
      </c>
      <c r="E131" s="129" t="s">
        <v>57</v>
      </c>
      <c r="F131" s="129" t="s">
        <v>58</v>
      </c>
      <c r="G131" s="129" t="s">
        <v>117</v>
      </c>
      <c r="H131" s="129" t="s">
        <v>118</v>
      </c>
      <c r="I131" s="129" t="s">
        <v>119</v>
      </c>
      <c r="J131" s="129" t="s">
        <v>103</v>
      </c>
      <c r="K131" s="130" t="s">
        <v>120</v>
      </c>
      <c r="L131" s="131"/>
      <c r="M131" s="63" t="s">
        <v>1</v>
      </c>
      <c r="N131" s="64" t="s">
        <v>40</v>
      </c>
      <c r="O131" s="64" t="s">
        <v>121</v>
      </c>
      <c r="P131" s="64" t="s">
        <v>122</v>
      </c>
      <c r="Q131" s="64" t="s">
        <v>123</v>
      </c>
      <c r="R131" s="64" t="s">
        <v>124</v>
      </c>
      <c r="S131" s="64" t="s">
        <v>125</v>
      </c>
      <c r="T131" s="65" t="s">
        <v>126</v>
      </c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63" s="2" customFormat="1" ht="22.9" customHeight="1">
      <c r="A132" s="33"/>
      <c r="B132" s="34"/>
      <c r="C132" s="70" t="s">
        <v>127</v>
      </c>
      <c r="D132" s="33"/>
      <c r="E132" s="33"/>
      <c r="F132" s="33"/>
      <c r="G132" s="33"/>
      <c r="H132" s="33"/>
      <c r="I132" s="33"/>
      <c r="J132" s="132">
        <f>BK132</f>
        <v>0</v>
      </c>
      <c r="K132" s="33"/>
      <c r="L132" s="34"/>
      <c r="M132" s="66"/>
      <c r="N132" s="57"/>
      <c r="O132" s="67"/>
      <c r="P132" s="133">
        <f>P133+P739</f>
        <v>0</v>
      </c>
      <c r="Q132" s="67"/>
      <c r="R132" s="133">
        <f>R133+R739</f>
        <v>104.78824601</v>
      </c>
      <c r="S132" s="67"/>
      <c r="T132" s="134">
        <f>T133+T739</f>
        <v>398.88118399999996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75</v>
      </c>
      <c r="AU132" s="18" t="s">
        <v>105</v>
      </c>
      <c r="BK132" s="135">
        <f>BK133+BK739</f>
        <v>0</v>
      </c>
    </row>
    <row r="133" spans="2:63" s="12" customFormat="1" ht="25.9" customHeight="1">
      <c r="B133" s="136"/>
      <c r="D133" s="137" t="s">
        <v>75</v>
      </c>
      <c r="E133" s="138" t="s">
        <v>128</v>
      </c>
      <c r="F133" s="138" t="s">
        <v>129</v>
      </c>
      <c r="I133" s="139"/>
      <c r="J133" s="140">
        <f>BK133</f>
        <v>0</v>
      </c>
      <c r="L133" s="136"/>
      <c r="M133" s="141"/>
      <c r="N133" s="142"/>
      <c r="O133" s="142"/>
      <c r="P133" s="143">
        <f>P134+P396+P408+P452+P461+P511+P514+P673</f>
        <v>0</v>
      </c>
      <c r="Q133" s="142"/>
      <c r="R133" s="143">
        <f>R134+R396+R408+R452+R461+R511+R514+R673</f>
        <v>104.49393551</v>
      </c>
      <c r="S133" s="142"/>
      <c r="T133" s="144">
        <f>T134+T396+T408+T452+T461+T511+T514+T673</f>
        <v>398.59878399999997</v>
      </c>
      <c r="AR133" s="137" t="s">
        <v>32</v>
      </c>
      <c r="AT133" s="145" t="s">
        <v>75</v>
      </c>
      <c r="AU133" s="145" t="s">
        <v>76</v>
      </c>
      <c r="AY133" s="137" t="s">
        <v>130</v>
      </c>
      <c r="BK133" s="146">
        <f>BK134+BK396+BK408+BK452+BK461+BK511+BK514+BK673</f>
        <v>0</v>
      </c>
    </row>
    <row r="134" spans="2:63" s="12" customFormat="1" ht="22.9" customHeight="1">
      <c r="B134" s="136"/>
      <c r="D134" s="137" t="s">
        <v>75</v>
      </c>
      <c r="E134" s="147" t="s">
        <v>32</v>
      </c>
      <c r="F134" s="147" t="s">
        <v>131</v>
      </c>
      <c r="I134" s="139"/>
      <c r="J134" s="148">
        <f>BK134</f>
        <v>0</v>
      </c>
      <c r="L134" s="136"/>
      <c r="M134" s="141"/>
      <c r="N134" s="142"/>
      <c r="O134" s="142"/>
      <c r="P134" s="143">
        <f>SUM(P135:P395)</f>
        <v>0</v>
      </c>
      <c r="Q134" s="142"/>
      <c r="R134" s="143">
        <f>SUM(R135:R395)</f>
        <v>22.570669860000002</v>
      </c>
      <c r="S134" s="142"/>
      <c r="T134" s="144">
        <f>SUM(T135:T395)</f>
        <v>385.625209</v>
      </c>
      <c r="AR134" s="137" t="s">
        <v>32</v>
      </c>
      <c r="AT134" s="145" t="s">
        <v>75</v>
      </c>
      <c r="AU134" s="145" t="s">
        <v>32</v>
      </c>
      <c r="AY134" s="137" t="s">
        <v>130</v>
      </c>
      <c r="BK134" s="146">
        <f>SUM(BK135:BK395)</f>
        <v>0</v>
      </c>
    </row>
    <row r="135" spans="1:65" s="2" customFormat="1" ht="16.5" customHeight="1">
      <c r="A135" s="33"/>
      <c r="B135" s="149"/>
      <c r="C135" s="150" t="s">
        <v>32</v>
      </c>
      <c r="D135" s="150" t="s">
        <v>132</v>
      </c>
      <c r="E135" s="151" t="s">
        <v>133</v>
      </c>
      <c r="F135" s="152" t="s">
        <v>134</v>
      </c>
      <c r="G135" s="153" t="s">
        <v>135</v>
      </c>
      <c r="H135" s="154">
        <v>378.194</v>
      </c>
      <c r="I135" s="155"/>
      <c r="J135" s="156">
        <f>ROUND(I135*H135,2)</f>
        <v>0</v>
      </c>
      <c r="K135" s="152" t="s">
        <v>136</v>
      </c>
      <c r="L135" s="34"/>
      <c r="M135" s="157" t="s">
        <v>1</v>
      </c>
      <c r="N135" s="158" t="s">
        <v>41</v>
      </c>
      <c r="O135" s="59"/>
      <c r="P135" s="159">
        <f>O135*H135</f>
        <v>0</v>
      </c>
      <c r="Q135" s="159">
        <v>0</v>
      </c>
      <c r="R135" s="159">
        <f>Q135*H135</f>
        <v>0</v>
      </c>
      <c r="S135" s="159">
        <v>0.44</v>
      </c>
      <c r="T135" s="160">
        <f>S135*H135</f>
        <v>166.40536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1" t="s">
        <v>137</v>
      </c>
      <c r="AT135" s="161" t="s">
        <v>132</v>
      </c>
      <c r="AU135" s="161" t="s">
        <v>84</v>
      </c>
      <c r="AY135" s="18" t="s">
        <v>130</v>
      </c>
      <c r="BE135" s="162">
        <f>IF(N135="základní",J135,0)</f>
        <v>0</v>
      </c>
      <c r="BF135" s="162">
        <f>IF(N135="snížená",J135,0)</f>
        <v>0</v>
      </c>
      <c r="BG135" s="162">
        <f>IF(N135="zákl. přenesená",J135,0)</f>
        <v>0</v>
      </c>
      <c r="BH135" s="162">
        <f>IF(N135="sníž. přenesená",J135,0)</f>
        <v>0</v>
      </c>
      <c r="BI135" s="162">
        <f>IF(N135="nulová",J135,0)</f>
        <v>0</v>
      </c>
      <c r="BJ135" s="18" t="s">
        <v>32</v>
      </c>
      <c r="BK135" s="162">
        <f>ROUND(I135*H135,2)</f>
        <v>0</v>
      </c>
      <c r="BL135" s="18" t="s">
        <v>137</v>
      </c>
      <c r="BM135" s="161" t="s">
        <v>1665</v>
      </c>
    </row>
    <row r="136" spans="2:51" s="13" customFormat="1" ht="12">
      <c r="B136" s="163"/>
      <c r="D136" s="164" t="s">
        <v>139</v>
      </c>
      <c r="E136" s="165" t="s">
        <v>1</v>
      </c>
      <c r="F136" s="166" t="s">
        <v>1666</v>
      </c>
      <c r="H136" s="165" t="s">
        <v>1</v>
      </c>
      <c r="I136" s="167"/>
      <c r="L136" s="163"/>
      <c r="M136" s="168"/>
      <c r="N136" s="169"/>
      <c r="O136" s="169"/>
      <c r="P136" s="169"/>
      <c r="Q136" s="169"/>
      <c r="R136" s="169"/>
      <c r="S136" s="169"/>
      <c r="T136" s="170"/>
      <c r="AT136" s="165" t="s">
        <v>139</v>
      </c>
      <c r="AU136" s="165" t="s">
        <v>84</v>
      </c>
      <c r="AV136" s="13" t="s">
        <v>32</v>
      </c>
      <c r="AW136" s="13" t="s">
        <v>31</v>
      </c>
      <c r="AX136" s="13" t="s">
        <v>76</v>
      </c>
      <c r="AY136" s="165" t="s">
        <v>130</v>
      </c>
    </row>
    <row r="137" spans="2:51" s="14" customFormat="1" ht="12">
      <c r="B137" s="171"/>
      <c r="D137" s="164" t="s">
        <v>139</v>
      </c>
      <c r="E137" s="172" t="s">
        <v>1</v>
      </c>
      <c r="F137" s="173" t="s">
        <v>1667</v>
      </c>
      <c r="H137" s="174">
        <v>63.107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139</v>
      </c>
      <c r="AU137" s="172" t="s">
        <v>84</v>
      </c>
      <c r="AV137" s="14" t="s">
        <v>84</v>
      </c>
      <c r="AW137" s="14" t="s">
        <v>31</v>
      </c>
      <c r="AX137" s="14" t="s">
        <v>76</v>
      </c>
      <c r="AY137" s="172" t="s">
        <v>130</v>
      </c>
    </row>
    <row r="138" spans="2:51" s="16" customFormat="1" ht="12">
      <c r="B138" s="187"/>
      <c r="D138" s="164" t="s">
        <v>139</v>
      </c>
      <c r="E138" s="188" t="s">
        <v>1</v>
      </c>
      <c r="F138" s="189" t="s">
        <v>165</v>
      </c>
      <c r="H138" s="190">
        <v>63.107</v>
      </c>
      <c r="I138" s="191"/>
      <c r="L138" s="187"/>
      <c r="M138" s="192"/>
      <c r="N138" s="193"/>
      <c r="O138" s="193"/>
      <c r="P138" s="193"/>
      <c r="Q138" s="193"/>
      <c r="R138" s="193"/>
      <c r="S138" s="193"/>
      <c r="T138" s="194"/>
      <c r="AT138" s="188" t="s">
        <v>139</v>
      </c>
      <c r="AU138" s="188" t="s">
        <v>84</v>
      </c>
      <c r="AV138" s="16" t="s">
        <v>148</v>
      </c>
      <c r="AW138" s="16" t="s">
        <v>31</v>
      </c>
      <c r="AX138" s="16" t="s">
        <v>76</v>
      </c>
      <c r="AY138" s="188" t="s">
        <v>130</v>
      </c>
    </row>
    <row r="139" spans="2:51" s="13" customFormat="1" ht="12">
      <c r="B139" s="163"/>
      <c r="D139" s="164" t="s">
        <v>139</v>
      </c>
      <c r="E139" s="165" t="s">
        <v>1</v>
      </c>
      <c r="F139" s="166" t="s">
        <v>140</v>
      </c>
      <c r="H139" s="165" t="s">
        <v>1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139</v>
      </c>
      <c r="AU139" s="165" t="s">
        <v>84</v>
      </c>
      <c r="AV139" s="13" t="s">
        <v>32</v>
      </c>
      <c r="AW139" s="13" t="s">
        <v>31</v>
      </c>
      <c r="AX139" s="13" t="s">
        <v>76</v>
      </c>
      <c r="AY139" s="165" t="s">
        <v>130</v>
      </c>
    </row>
    <row r="140" spans="2:51" s="14" customFormat="1" ht="12">
      <c r="B140" s="171"/>
      <c r="D140" s="164" t="s">
        <v>139</v>
      </c>
      <c r="E140" s="172" t="s">
        <v>1</v>
      </c>
      <c r="F140" s="173" t="s">
        <v>1668</v>
      </c>
      <c r="H140" s="174">
        <v>135.564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139</v>
      </c>
      <c r="AU140" s="172" t="s">
        <v>84</v>
      </c>
      <c r="AV140" s="14" t="s">
        <v>84</v>
      </c>
      <c r="AW140" s="14" t="s">
        <v>31</v>
      </c>
      <c r="AX140" s="14" t="s">
        <v>76</v>
      </c>
      <c r="AY140" s="172" t="s">
        <v>130</v>
      </c>
    </row>
    <row r="141" spans="2:51" s="14" customFormat="1" ht="12">
      <c r="B141" s="171"/>
      <c r="D141" s="164" t="s">
        <v>139</v>
      </c>
      <c r="E141" s="172" t="s">
        <v>1</v>
      </c>
      <c r="F141" s="173" t="s">
        <v>1669</v>
      </c>
      <c r="H141" s="174">
        <v>3.6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139</v>
      </c>
      <c r="AU141" s="172" t="s">
        <v>84</v>
      </c>
      <c r="AV141" s="14" t="s">
        <v>84</v>
      </c>
      <c r="AW141" s="14" t="s">
        <v>31</v>
      </c>
      <c r="AX141" s="14" t="s">
        <v>76</v>
      </c>
      <c r="AY141" s="172" t="s">
        <v>130</v>
      </c>
    </row>
    <row r="142" spans="2:51" s="16" customFormat="1" ht="12">
      <c r="B142" s="187"/>
      <c r="D142" s="164" t="s">
        <v>139</v>
      </c>
      <c r="E142" s="188" t="s">
        <v>1</v>
      </c>
      <c r="F142" s="189" t="s">
        <v>165</v>
      </c>
      <c r="H142" s="190">
        <v>139.164</v>
      </c>
      <c r="I142" s="191"/>
      <c r="L142" s="187"/>
      <c r="M142" s="192"/>
      <c r="N142" s="193"/>
      <c r="O142" s="193"/>
      <c r="P142" s="193"/>
      <c r="Q142" s="193"/>
      <c r="R142" s="193"/>
      <c r="S142" s="193"/>
      <c r="T142" s="194"/>
      <c r="AT142" s="188" t="s">
        <v>139</v>
      </c>
      <c r="AU142" s="188" t="s">
        <v>84</v>
      </c>
      <c r="AV142" s="16" t="s">
        <v>148</v>
      </c>
      <c r="AW142" s="16" t="s">
        <v>31</v>
      </c>
      <c r="AX142" s="16" t="s">
        <v>76</v>
      </c>
      <c r="AY142" s="188" t="s">
        <v>130</v>
      </c>
    </row>
    <row r="143" spans="2:51" s="13" customFormat="1" ht="12">
      <c r="B143" s="163"/>
      <c r="D143" s="164" t="s">
        <v>139</v>
      </c>
      <c r="E143" s="165" t="s">
        <v>1</v>
      </c>
      <c r="F143" s="166" t="s">
        <v>1670</v>
      </c>
      <c r="H143" s="165" t="s">
        <v>1</v>
      </c>
      <c r="I143" s="167"/>
      <c r="L143" s="163"/>
      <c r="M143" s="168"/>
      <c r="N143" s="169"/>
      <c r="O143" s="169"/>
      <c r="P143" s="169"/>
      <c r="Q143" s="169"/>
      <c r="R143" s="169"/>
      <c r="S143" s="169"/>
      <c r="T143" s="170"/>
      <c r="AT143" s="165" t="s">
        <v>139</v>
      </c>
      <c r="AU143" s="165" t="s">
        <v>84</v>
      </c>
      <c r="AV143" s="13" t="s">
        <v>32</v>
      </c>
      <c r="AW143" s="13" t="s">
        <v>31</v>
      </c>
      <c r="AX143" s="13" t="s">
        <v>76</v>
      </c>
      <c r="AY143" s="165" t="s">
        <v>130</v>
      </c>
    </row>
    <row r="144" spans="2:51" s="14" customFormat="1" ht="12">
      <c r="B144" s="171"/>
      <c r="D144" s="164" t="s">
        <v>139</v>
      </c>
      <c r="E144" s="172" t="s">
        <v>1</v>
      </c>
      <c r="F144" s="173" t="s">
        <v>1671</v>
      </c>
      <c r="H144" s="174">
        <v>24.882</v>
      </c>
      <c r="I144" s="175"/>
      <c r="L144" s="171"/>
      <c r="M144" s="176"/>
      <c r="N144" s="177"/>
      <c r="O144" s="177"/>
      <c r="P144" s="177"/>
      <c r="Q144" s="177"/>
      <c r="R144" s="177"/>
      <c r="S144" s="177"/>
      <c r="T144" s="178"/>
      <c r="AT144" s="172" t="s">
        <v>139</v>
      </c>
      <c r="AU144" s="172" t="s">
        <v>84</v>
      </c>
      <c r="AV144" s="14" t="s">
        <v>84</v>
      </c>
      <c r="AW144" s="14" t="s">
        <v>31</v>
      </c>
      <c r="AX144" s="14" t="s">
        <v>76</v>
      </c>
      <c r="AY144" s="172" t="s">
        <v>130</v>
      </c>
    </row>
    <row r="145" spans="2:51" s="16" customFormat="1" ht="12">
      <c r="B145" s="187"/>
      <c r="D145" s="164" t="s">
        <v>139</v>
      </c>
      <c r="E145" s="188" t="s">
        <v>1</v>
      </c>
      <c r="F145" s="189" t="s">
        <v>165</v>
      </c>
      <c r="H145" s="190">
        <v>24.882</v>
      </c>
      <c r="I145" s="191"/>
      <c r="L145" s="187"/>
      <c r="M145" s="192"/>
      <c r="N145" s="193"/>
      <c r="O145" s="193"/>
      <c r="P145" s="193"/>
      <c r="Q145" s="193"/>
      <c r="R145" s="193"/>
      <c r="S145" s="193"/>
      <c r="T145" s="194"/>
      <c r="AT145" s="188" t="s">
        <v>139</v>
      </c>
      <c r="AU145" s="188" t="s">
        <v>84</v>
      </c>
      <c r="AV145" s="16" t="s">
        <v>148</v>
      </c>
      <c r="AW145" s="16" t="s">
        <v>31</v>
      </c>
      <c r="AX145" s="16" t="s">
        <v>76</v>
      </c>
      <c r="AY145" s="188" t="s">
        <v>130</v>
      </c>
    </row>
    <row r="146" spans="2:51" s="13" customFormat="1" ht="12">
      <c r="B146" s="163"/>
      <c r="D146" s="164" t="s">
        <v>139</v>
      </c>
      <c r="E146" s="165" t="s">
        <v>1</v>
      </c>
      <c r="F146" s="166" t="s">
        <v>163</v>
      </c>
      <c r="H146" s="165" t="s">
        <v>1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139</v>
      </c>
      <c r="AU146" s="165" t="s">
        <v>84</v>
      </c>
      <c r="AV146" s="13" t="s">
        <v>32</v>
      </c>
      <c r="AW146" s="13" t="s">
        <v>31</v>
      </c>
      <c r="AX146" s="13" t="s">
        <v>76</v>
      </c>
      <c r="AY146" s="165" t="s">
        <v>130</v>
      </c>
    </row>
    <row r="147" spans="2:51" s="14" customFormat="1" ht="12">
      <c r="B147" s="171"/>
      <c r="D147" s="164" t="s">
        <v>139</v>
      </c>
      <c r="E147" s="172" t="s">
        <v>1</v>
      </c>
      <c r="F147" s="173" t="s">
        <v>1672</v>
      </c>
      <c r="H147" s="174">
        <v>150.403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139</v>
      </c>
      <c r="AU147" s="172" t="s">
        <v>84</v>
      </c>
      <c r="AV147" s="14" t="s">
        <v>84</v>
      </c>
      <c r="AW147" s="14" t="s">
        <v>31</v>
      </c>
      <c r="AX147" s="14" t="s">
        <v>76</v>
      </c>
      <c r="AY147" s="172" t="s">
        <v>130</v>
      </c>
    </row>
    <row r="148" spans="2:51" s="16" customFormat="1" ht="12">
      <c r="B148" s="187"/>
      <c r="D148" s="164" t="s">
        <v>139</v>
      </c>
      <c r="E148" s="188" t="s">
        <v>1</v>
      </c>
      <c r="F148" s="189" t="s">
        <v>165</v>
      </c>
      <c r="H148" s="190">
        <v>150.403</v>
      </c>
      <c r="I148" s="191"/>
      <c r="L148" s="187"/>
      <c r="M148" s="192"/>
      <c r="N148" s="193"/>
      <c r="O148" s="193"/>
      <c r="P148" s="193"/>
      <c r="Q148" s="193"/>
      <c r="R148" s="193"/>
      <c r="S148" s="193"/>
      <c r="T148" s="194"/>
      <c r="AT148" s="188" t="s">
        <v>139</v>
      </c>
      <c r="AU148" s="188" t="s">
        <v>84</v>
      </c>
      <c r="AV148" s="16" t="s">
        <v>148</v>
      </c>
      <c r="AW148" s="16" t="s">
        <v>31</v>
      </c>
      <c r="AX148" s="16" t="s">
        <v>76</v>
      </c>
      <c r="AY148" s="188" t="s">
        <v>130</v>
      </c>
    </row>
    <row r="149" spans="2:51" s="13" customFormat="1" ht="12">
      <c r="B149" s="163"/>
      <c r="D149" s="164" t="s">
        <v>139</v>
      </c>
      <c r="E149" s="165" t="s">
        <v>1</v>
      </c>
      <c r="F149" s="166" t="s">
        <v>194</v>
      </c>
      <c r="H149" s="165" t="s">
        <v>1</v>
      </c>
      <c r="I149" s="167"/>
      <c r="L149" s="163"/>
      <c r="M149" s="168"/>
      <c r="N149" s="169"/>
      <c r="O149" s="169"/>
      <c r="P149" s="169"/>
      <c r="Q149" s="169"/>
      <c r="R149" s="169"/>
      <c r="S149" s="169"/>
      <c r="T149" s="170"/>
      <c r="AT149" s="165" t="s">
        <v>139</v>
      </c>
      <c r="AU149" s="165" t="s">
        <v>84</v>
      </c>
      <c r="AV149" s="13" t="s">
        <v>32</v>
      </c>
      <c r="AW149" s="13" t="s">
        <v>31</v>
      </c>
      <c r="AX149" s="13" t="s">
        <v>76</v>
      </c>
      <c r="AY149" s="165" t="s">
        <v>130</v>
      </c>
    </row>
    <row r="150" spans="2:51" s="14" customFormat="1" ht="12">
      <c r="B150" s="171"/>
      <c r="D150" s="164" t="s">
        <v>139</v>
      </c>
      <c r="E150" s="172" t="s">
        <v>1</v>
      </c>
      <c r="F150" s="173" t="s">
        <v>1673</v>
      </c>
      <c r="H150" s="174">
        <v>0.638</v>
      </c>
      <c r="I150" s="175"/>
      <c r="L150" s="171"/>
      <c r="M150" s="176"/>
      <c r="N150" s="177"/>
      <c r="O150" s="177"/>
      <c r="P150" s="177"/>
      <c r="Q150" s="177"/>
      <c r="R150" s="177"/>
      <c r="S150" s="177"/>
      <c r="T150" s="178"/>
      <c r="AT150" s="172" t="s">
        <v>139</v>
      </c>
      <c r="AU150" s="172" t="s">
        <v>84</v>
      </c>
      <c r="AV150" s="14" t="s">
        <v>84</v>
      </c>
      <c r="AW150" s="14" t="s">
        <v>31</v>
      </c>
      <c r="AX150" s="14" t="s">
        <v>76</v>
      </c>
      <c r="AY150" s="172" t="s">
        <v>130</v>
      </c>
    </row>
    <row r="151" spans="2:51" s="16" customFormat="1" ht="12">
      <c r="B151" s="187"/>
      <c r="D151" s="164" t="s">
        <v>139</v>
      </c>
      <c r="E151" s="188" t="s">
        <v>1</v>
      </c>
      <c r="F151" s="189" t="s">
        <v>165</v>
      </c>
      <c r="H151" s="190">
        <v>0.638</v>
      </c>
      <c r="I151" s="191"/>
      <c r="L151" s="187"/>
      <c r="M151" s="192"/>
      <c r="N151" s="193"/>
      <c r="O151" s="193"/>
      <c r="P151" s="193"/>
      <c r="Q151" s="193"/>
      <c r="R151" s="193"/>
      <c r="S151" s="193"/>
      <c r="T151" s="194"/>
      <c r="AT151" s="188" t="s">
        <v>139</v>
      </c>
      <c r="AU151" s="188" t="s">
        <v>84</v>
      </c>
      <c r="AV151" s="16" t="s">
        <v>148</v>
      </c>
      <c r="AW151" s="16" t="s">
        <v>31</v>
      </c>
      <c r="AX151" s="16" t="s">
        <v>76</v>
      </c>
      <c r="AY151" s="188" t="s">
        <v>130</v>
      </c>
    </row>
    <row r="152" spans="2:51" s="15" customFormat="1" ht="12">
      <c r="B152" s="179"/>
      <c r="D152" s="164" t="s">
        <v>139</v>
      </c>
      <c r="E152" s="180" t="s">
        <v>1</v>
      </c>
      <c r="F152" s="181" t="s">
        <v>144</v>
      </c>
      <c r="H152" s="182">
        <v>378.194</v>
      </c>
      <c r="I152" s="183"/>
      <c r="L152" s="179"/>
      <c r="M152" s="184"/>
      <c r="N152" s="185"/>
      <c r="O152" s="185"/>
      <c r="P152" s="185"/>
      <c r="Q152" s="185"/>
      <c r="R152" s="185"/>
      <c r="S152" s="185"/>
      <c r="T152" s="186"/>
      <c r="AT152" s="180" t="s">
        <v>139</v>
      </c>
      <c r="AU152" s="180" t="s">
        <v>84</v>
      </c>
      <c r="AV152" s="15" t="s">
        <v>137</v>
      </c>
      <c r="AW152" s="15" t="s">
        <v>31</v>
      </c>
      <c r="AX152" s="15" t="s">
        <v>32</v>
      </c>
      <c r="AY152" s="180" t="s">
        <v>130</v>
      </c>
    </row>
    <row r="153" spans="1:65" s="2" customFormat="1" ht="16.5" customHeight="1">
      <c r="A153" s="33"/>
      <c r="B153" s="149"/>
      <c r="C153" s="150" t="s">
        <v>84</v>
      </c>
      <c r="D153" s="150" t="s">
        <v>132</v>
      </c>
      <c r="E153" s="151" t="s">
        <v>1674</v>
      </c>
      <c r="F153" s="152" t="s">
        <v>1675</v>
      </c>
      <c r="G153" s="153" t="s">
        <v>135</v>
      </c>
      <c r="H153" s="154">
        <v>44.066</v>
      </c>
      <c r="I153" s="155"/>
      <c r="J153" s="156">
        <f>ROUND(I153*H153,2)</f>
        <v>0</v>
      </c>
      <c r="K153" s="152" t="s">
        <v>136</v>
      </c>
      <c r="L153" s="34"/>
      <c r="M153" s="157" t="s">
        <v>1</v>
      </c>
      <c r="N153" s="158" t="s">
        <v>41</v>
      </c>
      <c r="O153" s="59"/>
      <c r="P153" s="159">
        <f>O153*H153</f>
        <v>0</v>
      </c>
      <c r="Q153" s="159">
        <v>0</v>
      </c>
      <c r="R153" s="159">
        <f>Q153*H153</f>
        <v>0</v>
      </c>
      <c r="S153" s="159">
        <v>0.29</v>
      </c>
      <c r="T153" s="160">
        <f>S153*H153</f>
        <v>12.77914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1" t="s">
        <v>137</v>
      </c>
      <c r="AT153" s="161" t="s">
        <v>132</v>
      </c>
      <c r="AU153" s="161" t="s">
        <v>84</v>
      </c>
      <c r="AY153" s="18" t="s">
        <v>130</v>
      </c>
      <c r="BE153" s="162">
        <f>IF(N153="základní",J153,0)</f>
        <v>0</v>
      </c>
      <c r="BF153" s="162">
        <f>IF(N153="snížená",J153,0)</f>
        <v>0</v>
      </c>
      <c r="BG153" s="162">
        <f>IF(N153="zákl. přenesená",J153,0)</f>
        <v>0</v>
      </c>
      <c r="BH153" s="162">
        <f>IF(N153="sníž. přenesená",J153,0)</f>
        <v>0</v>
      </c>
      <c r="BI153" s="162">
        <f>IF(N153="nulová",J153,0)</f>
        <v>0</v>
      </c>
      <c r="BJ153" s="18" t="s">
        <v>32</v>
      </c>
      <c r="BK153" s="162">
        <f>ROUND(I153*H153,2)</f>
        <v>0</v>
      </c>
      <c r="BL153" s="18" t="s">
        <v>137</v>
      </c>
      <c r="BM153" s="161" t="s">
        <v>1676</v>
      </c>
    </row>
    <row r="154" spans="2:51" s="14" customFormat="1" ht="12">
      <c r="B154" s="171"/>
      <c r="D154" s="164" t="s">
        <v>139</v>
      </c>
      <c r="E154" s="172" t="s">
        <v>1</v>
      </c>
      <c r="F154" s="173" t="s">
        <v>1677</v>
      </c>
      <c r="H154" s="174">
        <v>44.066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139</v>
      </c>
      <c r="AU154" s="172" t="s">
        <v>84</v>
      </c>
      <c r="AV154" s="14" t="s">
        <v>84</v>
      </c>
      <c r="AW154" s="14" t="s">
        <v>31</v>
      </c>
      <c r="AX154" s="14" t="s">
        <v>76</v>
      </c>
      <c r="AY154" s="172" t="s">
        <v>130</v>
      </c>
    </row>
    <row r="155" spans="2:51" s="15" customFormat="1" ht="12">
      <c r="B155" s="179"/>
      <c r="D155" s="164" t="s">
        <v>139</v>
      </c>
      <c r="E155" s="180" t="s">
        <v>1</v>
      </c>
      <c r="F155" s="181" t="s">
        <v>144</v>
      </c>
      <c r="H155" s="182">
        <v>44.066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139</v>
      </c>
      <c r="AU155" s="180" t="s">
        <v>84</v>
      </c>
      <c r="AV155" s="15" t="s">
        <v>137</v>
      </c>
      <c r="AW155" s="15" t="s">
        <v>31</v>
      </c>
      <c r="AX155" s="15" t="s">
        <v>32</v>
      </c>
      <c r="AY155" s="180" t="s">
        <v>130</v>
      </c>
    </row>
    <row r="156" spans="1:65" s="2" customFormat="1" ht="16.5" customHeight="1">
      <c r="A156" s="33"/>
      <c r="B156" s="149"/>
      <c r="C156" s="150" t="s">
        <v>148</v>
      </c>
      <c r="D156" s="150" t="s">
        <v>132</v>
      </c>
      <c r="E156" s="151" t="s">
        <v>1678</v>
      </c>
      <c r="F156" s="152" t="s">
        <v>1679</v>
      </c>
      <c r="G156" s="153" t="s">
        <v>135</v>
      </c>
      <c r="H156" s="154">
        <v>44.066</v>
      </c>
      <c r="I156" s="155"/>
      <c r="J156" s="156">
        <f>ROUND(I156*H156,2)</f>
        <v>0</v>
      </c>
      <c r="K156" s="152" t="s">
        <v>136</v>
      </c>
      <c r="L156" s="34"/>
      <c r="M156" s="157" t="s">
        <v>1</v>
      </c>
      <c r="N156" s="158" t="s">
        <v>41</v>
      </c>
      <c r="O156" s="59"/>
      <c r="P156" s="159">
        <f>O156*H156</f>
        <v>0</v>
      </c>
      <c r="Q156" s="159">
        <v>0</v>
      </c>
      <c r="R156" s="159">
        <f>Q156*H156</f>
        <v>0</v>
      </c>
      <c r="S156" s="159">
        <v>0.625</v>
      </c>
      <c r="T156" s="160">
        <f>S156*H156</f>
        <v>27.54125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1" t="s">
        <v>137</v>
      </c>
      <c r="AT156" s="161" t="s">
        <v>132</v>
      </c>
      <c r="AU156" s="161" t="s">
        <v>84</v>
      </c>
      <c r="AY156" s="18" t="s">
        <v>130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8" t="s">
        <v>32</v>
      </c>
      <c r="BK156" s="162">
        <f>ROUND(I156*H156,2)</f>
        <v>0</v>
      </c>
      <c r="BL156" s="18" t="s">
        <v>137</v>
      </c>
      <c r="BM156" s="161" t="s">
        <v>1680</v>
      </c>
    </row>
    <row r="157" spans="2:51" s="13" customFormat="1" ht="12">
      <c r="B157" s="163"/>
      <c r="D157" s="164" t="s">
        <v>139</v>
      </c>
      <c r="E157" s="165" t="s">
        <v>1</v>
      </c>
      <c r="F157" s="166" t="s">
        <v>1681</v>
      </c>
      <c r="H157" s="165" t="s">
        <v>1</v>
      </c>
      <c r="I157" s="167"/>
      <c r="L157" s="163"/>
      <c r="M157" s="168"/>
      <c r="N157" s="169"/>
      <c r="O157" s="169"/>
      <c r="P157" s="169"/>
      <c r="Q157" s="169"/>
      <c r="R157" s="169"/>
      <c r="S157" s="169"/>
      <c r="T157" s="170"/>
      <c r="AT157" s="165" t="s">
        <v>139</v>
      </c>
      <c r="AU157" s="165" t="s">
        <v>84</v>
      </c>
      <c r="AV157" s="13" t="s">
        <v>32</v>
      </c>
      <c r="AW157" s="13" t="s">
        <v>31</v>
      </c>
      <c r="AX157" s="13" t="s">
        <v>76</v>
      </c>
      <c r="AY157" s="165" t="s">
        <v>130</v>
      </c>
    </row>
    <row r="158" spans="2:51" s="14" customFormat="1" ht="12">
      <c r="B158" s="171"/>
      <c r="D158" s="164" t="s">
        <v>139</v>
      </c>
      <c r="E158" s="172" t="s">
        <v>1</v>
      </c>
      <c r="F158" s="173" t="s">
        <v>1677</v>
      </c>
      <c r="H158" s="174">
        <v>44.066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139</v>
      </c>
      <c r="AU158" s="172" t="s">
        <v>84</v>
      </c>
      <c r="AV158" s="14" t="s">
        <v>84</v>
      </c>
      <c r="AW158" s="14" t="s">
        <v>31</v>
      </c>
      <c r="AX158" s="14" t="s">
        <v>76</v>
      </c>
      <c r="AY158" s="172" t="s">
        <v>130</v>
      </c>
    </row>
    <row r="159" spans="2:51" s="15" customFormat="1" ht="12">
      <c r="B159" s="179"/>
      <c r="D159" s="164" t="s">
        <v>139</v>
      </c>
      <c r="E159" s="180" t="s">
        <v>1</v>
      </c>
      <c r="F159" s="181" t="s">
        <v>144</v>
      </c>
      <c r="H159" s="182">
        <v>44.066</v>
      </c>
      <c r="I159" s="183"/>
      <c r="L159" s="179"/>
      <c r="M159" s="184"/>
      <c r="N159" s="185"/>
      <c r="O159" s="185"/>
      <c r="P159" s="185"/>
      <c r="Q159" s="185"/>
      <c r="R159" s="185"/>
      <c r="S159" s="185"/>
      <c r="T159" s="186"/>
      <c r="AT159" s="180" t="s">
        <v>139</v>
      </c>
      <c r="AU159" s="180" t="s">
        <v>84</v>
      </c>
      <c r="AV159" s="15" t="s">
        <v>137</v>
      </c>
      <c r="AW159" s="15" t="s">
        <v>31</v>
      </c>
      <c r="AX159" s="15" t="s">
        <v>32</v>
      </c>
      <c r="AY159" s="180" t="s">
        <v>130</v>
      </c>
    </row>
    <row r="160" spans="1:65" s="2" customFormat="1" ht="21.75" customHeight="1">
      <c r="A160" s="33"/>
      <c r="B160" s="149"/>
      <c r="C160" s="150" t="s">
        <v>137</v>
      </c>
      <c r="D160" s="150" t="s">
        <v>132</v>
      </c>
      <c r="E160" s="151" t="s">
        <v>145</v>
      </c>
      <c r="F160" s="152" t="s">
        <v>1682</v>
      </c>
      <c r="G160" s="153" t="s">
        <v>135</v>
      </c>
      <c r="H160" s="154">
        <v>140.8</v>
      </c>
      <c r="I160" s="155"/>
      <c r="J160" s="156">
        <f>ROUND(I160*H160,2)</f>
        <v>0</v>
      </c>
      <c r="K160" s="152" t="s">
        <v>136</v>
      </c>
      <c r="L160" s="34"/>
      <c r="M160" s="157" t="s">
        <v>1</v>
      </c>
      <c r="N160" s="158" t="s">
        <v>41</v>
      </c>
      <c r="O160" s="59"/>
      <c r="P160" s="159">
        <f>O160*H160</f>
        <v>0</v>
      </c>
      <c r="Q160" s="159">
        <v>0</v>
      </c>
      <c r="R160" s="159">
        <f>Q160*H160</f>
        <v>0</v>
      </c>
      <c r="S160" s="159">
        <v>0.295</v>
      </c>
      <c r="T160" s="160">
        <f>S160*H160</f>
        <v>41.536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1" t="s">
        <v>137</v>
      </c>
      <c r="AT160" s="161" t="s">
        <v>132</v>
      </c>
      <c r="AU160" s="161" t="s">
        <v>84</v>
      </c>
      <c r="AY160" s="18" t="s">
        <v>130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8" t="s">
        <v>32</v>
      </c>
      <c r="BK160" s="162">
        <f>ROUND(I160*H160,2)</f>
        <v>0</v>
      </c>
      <c r="BL160" s="18" t="s">
        <v>137</v>
      </c>
      <c r="BM160" s="161" t="s">
        <v>147</v>
      </c>
    </row>
    <row r="161" spans="2:51" s="13" customFormat="1" ht="12">
      <c r="B161" s="163"/>
      <c r="D161" s="164" t="s">
        <v>139</v>
      </c>
      <c r="E161" s="165" t="s">
        <v>1</v>
      </c>
      <c r="F161" s="166" t="s">
        <v>140</v>
      </c>
      <c r="H161" s="165" t="s">
        <v>1</v>
      </c>
      <c r="I161" s="167"/>
      <c r="L161" s="163"/>
      <c r="M161" s="168"/>
      <c r="N161" s="169"/>
      <c r="O161" s="169"/>
      <c r="P161" s="169"/>
      <c r="Q161" s="169"/>
      <c r="R161" s="169"/>
      <c r="S161" s="169"/>
      <c r="T161" s="170"/>
      <c r="AT161" s="165" t="s">
        <v>139</v>
      </c>
      <c r="AU161" s="165" t="s">
        <v>84</v>
      </c>
      <c r="AV161" s="13" t="s">
        <v>32</v>
      </c>
      <c r="AW161" s="13" t="s">
        <v>31</v>
      </c>
      <c r="AX161" s="13" t="s">
        <v>76</v>
      </c>
      <c r="AY161" s="165" t="s">
        <v>130</v>
      </c>
    </row>
    <row r="162" spans="2:51" s="14" customFormat="1" ht="12">
      <c r="B162" s="171"/>
      <c r="D162" s="164" t="s">
        <v>139</v>
      </c>
      <c r="E162" s="172" t="s">
        <v>1</v>
      </c>
      <c r="F162" s="173" t="s">
        <v>1668</v>
      </c>
      <c r="H162" s="174">
        <v>135.564</v>
      </c>
      <c r="I162" s="175"/>
      <c r="L162" s="171"/>
      <c r="M162" s="176"/>
      <c r="N162" s="177"/>
      <c r="O162" s="177"/>
      <c r="P162" s="177"/>
      <c r="Q162" s="177"/>
      <c r="R162" s="177"/>
      <c r="S162" s="177"/>
      <c r="T162" s="178"/>
      <c r="AT162" s="172" t="s">
        <v>139</v>
      </c>
      <c r="AU162" s="172" t="s">
        <v>84</v>
      </c>
      <c r="AV162" s="14" t="s">
        <v>84</v>
      </c>
      <c r="AW162" s="14" t="s">
        <v>31</v>
      </c>
      <c r="AX162" s="14" t="s">
        <v>76</v>
      </c>
      <c r="AY162" s="172" t="s">
        <v>130</v>
      </c>
    </row>
    <row r="163" spans="2:51" s="14" customFormat="1" ht="12">
      <c r="B163" s="171"/>
      <c r="D163" s="164" t="s">
        <v>139</v>
      </c>
      <c r="E163" s="172" t="s">
        <v>1</v>
      </c>
      <c r="F163" s="173" t="s">
        <v>1669</v>
      </c>
      <c r="H163" s="174">
        <v>3.6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2" t="s">
        <v>139</v>
      </c>
      <c r="AU163" s="172" t="s">
        <v>84</v>
      </c>
      <c r="AV163" s="14" t="s">
        <v>84</v>
      </c>
      <c r="AW163" s="14" t="s">
        <v>31</v>
      </c>
      <c r="AX163" s="14" t="s">
        <v>76</v>
      </c>
      <c r="AY163" s="172" t="s">
        <v>130</v>
      </c>
    </row>
    <row r="164" spans="2:51" s="13" customFormat="1" ht="12">
      <c r="B164" s="163"/>
      <c r="D164" s="164" t="s">
        <v>139</v>
      </c>
      <c r="E164" s="165" t="s">
        <v>1</v>
      </c>
      <c r="F164" s="166" t="s">
        <v>157</v>
      </c>
      <c r="H164" s="165" t="s">
        <v>1</v>
      </c>
      <c r="I164" s="167"/>
      <c r="L164" s="163"/>
      <c r="M164" s="168"/>
      <c r="N164" s="169"/>
      <c r="O164" s="169"/>
      <c r="P164" s="169"/>
      <c r="Q164" s="169"/>
      <c r="R164" s="169"/>
      <c r="S164" s="169"/>
      <c r="T164" s="170"/>
      <c r="AT164" s="165" t="s">
        <v>139</v>
      </c>
      <c r="AU164" s="165" t="s">
        <v>84</v>
      </c>
      <c r="AV164" s="13" t="s">
        <v>32</v>
      </c>
      <c r="AW164" s="13" t="s">
        <v>31</v>
      </c>
      <c r="AX164" s="13" t="s">
        <v>76</v>
      </c>
      <c r="AY164" s="165" t="s">
        <v>130</v>
      </c>
    </row>
    <row r="165" spans="2:51" s="14" customFormat="1" ht="12">
      <c r="B165" s="171"/>
      <c r="D165" s="164" t="s">
        <v>139</v>
      </c>
      <c r="E165" s="172" t="s">
        <v>1</v>
      </c>
      <c r="F165" s="173" t="s">
        <v>1683</v>
      </c>
      <c r="H165" s="174">
        <v>1.636</v>
      </c>
      <c r="I165" s="175"/>
      <c r="L165" s="171"/>
      <c r="M165" s="176"/>
      <c r="N165" s="177"/>
      <c r="O165" s="177"/>
      <c r="P165" s="177"/>
      <c r="Q165" s="177"/>
      <c r="R165" s="177"/>
      <c r="S165" s="177"/>
      <c r="T165" s="178"/>
      <c r="AT165" s="172" t="s">
        <v>139</v>
      </c>
      <c r="AU165" s="172" t="s">
        <v>84</v>
      </c>
      <c r="AV165" s="14" t="s">
        <v>84</v>
      </c>
      <c r="AW165" s="14" t="s">
        <v>31</v>
      </c>
      <c r="AX165" s="14" t="s">
        <v>76</v>
      </c>
      <c r="AY165" s="172" t="s">
        <v>130</v>
      </c>
    </row>
    <row r="166" spans="2:51" s="15" customFormat="1" ht="12">
      <c r="B166" s="179"/>
      <c r="D166" s="164" t="s">
        <v>139</v>
      </c>
      <c r="E166" s="180" t="s">
        <v>1</v>
      </c>
      <c r="F166" s="181" t="s">
        <v>144</v>
      </c>
      <c r="H166" s="182">
        <v>140.8</v>
      </c>
      <c r="I166" s="183"/>
      <c r="L166" s="179"/>
      <c r="M166" s="184"/>
      <c r="N166" s="185"/>
      <c r="O166" s="185"/>
      <c r="P166" s="185"/>
      <c r="Q166" s="185"/>
      <c r="R166" s="185"/>
      <c r="S166" s="185"/>
      <c r="T166" s="186"/>
      <c r="AT166" s="180" t="s">
        <v>139</v>
      </c>
      <c r="AU166" s="180" t="s">
        <v>84</v>
      </c>
      <c r="AV166" s="15" t="s">
        <v>137</v>
      </c>
      <c r="AW166" s="15" t="s">
        <v>31</v>
      </c>
      <c r="AX166" s="15" t="s">
        <v>32</v>
      </c>
      <c r="AY166" s="180" t="s">
        <v>130</v>
      </c>
    </row>
    <row r="167" spans="1:65" s="2" customFormat="1" ht="16.5" customHeight="1">
      <c r="A167" s="33"/>
      <c r="B167" s="149"/>
      <c r="C167" s="150" t="s">
        <v>159</v>
      </c>
      <c r="D167" s="150" t="s">
        <v>132</v>
      </c>
      <c r="E167" s="151" t="s">
        <v>1684</v>
      </c>
      <c r="F167" s="152" t="s">
        <v>1685</v>
      </c>
      <c r="G167" s="153" t="s">
        <v>135</v>
      </c>
      <c r="H167" s="154">
        <v>24.882</v>
      </c>
      <c r="I167" s="155"/>
      <c r="J167" s="156">
        <f>ROUND(I167*H167,2)</f>
        <v>0</v>
      </c>
      <c r="K167" s="152" t="s">
        <v>136</v>
      </c>
      <c r="L167" s="34"/>
      <c r="M167" s="157" t="s">
        <v>1</v>
      </c>
      <c r="N167" s="158" t="s">
        <v>41</v>
      </c>
      <c r="O167" s="59"/>
      <c r="P167" s="159">
        <f>O167*H167</f>
        <v>0</v>
      </c>
      <c r="Q167" s="159">
        <v>0</v>
      </c>
      <c r="R167" s="159">
        <f>Q167*H167</f>
        <v>0</v>
      </c>
      <c r="S167" s="159">
        <v>0.417</v>
      </c>
      <c r="T167" s="160">
        <f>S167*H167</f>
        <v>10.375794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1" t="s">
        <v>137</v>
      </c>
      <c r="AT167" s="161" t="s">
        <v>132</v>
      </c>
      <c r="AU167" s="161" t="s">
        <v>84</v>
      </c>
      <c r="AY167" s="18" t="s">
        <v>130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8" t="s">
        <v>32</v>
      </c>
      <c r="BK167" s="162">
        <f>ROUND(I167*H167,2)</f>
        <v>0</v>
      </c>
      <c r="BL167" s="18" t="s">
        <v>137</v>
      </c>
      <c r="BM167" s="161" t="s">
        <v>1686</v>
      </c>
    </row>
    <row r="168" spans="2:51" s="13" customFormat="1" ht="12">
      <c r="B168" s="163"/>
      <c r="D168" s="164" t="s">
        <v>139</v>
      </c>
      <c r="E168" s="165" t="s">
        <v>1</v>
      </c>
      <c r="F168" s="166" t="s">
        <v>1670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139</v>
      </c>
      <c r="AU168" s="165" t="s">
        <v>84</v>
      </c>
      <c r="AV168" s="13" t="s">
        <v>32</v>
      </c>
      <c r="AW168" s="13" t="s">
        <v>31</v>
      </c>
      <c r="AX168" s="13" t="s">
        <v>76</v>
      </c>
      <c r="AY168" s="165" t="s">
        <v>130</v>
      </c>
    </row>
    <row r="169" spans="2:51" s="14" customFormat="1" ht="12">
      <c r="B169" s="171"/>
      <c r="D169" s="164" t="s">
        <v>139</v>
      </c>
      <c r="E169" s="172" t="s">
        <v>1</v>
      </c>
      <c r="F169" s="173" t="s">
        <v>1671</v>
      </c>
      <c r="H169" s="174">
        <v>24.882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139</v>
      </c>
      <c r="AU169" s="172" t="s">
        <v>84</v>
      </c>
      <c r="AV169" s="14" t="s">
        <v>84</v>
      </c>
      <c r="AW169" s="14" t="s">
        <v>31</v>
      </c>
      <c r="AX169" s="14" t="s">
        <v>32</v>
      </c>
      <c r="AY169" s="172" t="s">
        <v>130</v>
      </c>
    </row>
    <row r="170" spans="1:65" s="2" customFormat="1" ht="16.5" customHeight="1">
      <c r="A170" s="33"/>
      <c r="B170" s="149"/>
      <c r="C170" s="150" t="s">
        <v>170</v>
      </c>
      <c r="D170" s="150" t="s">
        <v>132</v>
      </c>
      <c r="E170" s="151" t="s">
        <v>1687</v>
      </c>
      <c r="F170" s="152" t="s">
        <v>1688</v>
      </c>
      <c r="G170" s="153" t="s">
        <v>135</v>
      </c>
      <c r="H170" s="154">
        <v>151.341</v>
      </c>
      <c r="I170" s="155"/>
      <c r="J170" s="156">
        <f>ROUND(I170*H170,2)</f>
        <v>0</v>
      </c>
      <c r="K170" s="152" t="s">
        <v>136</v>
      </c>
      <c r="L170" s="34"/>
      <c r="M170" s="157" t="s">
        <v>1</v>
      </c>
      <c r="N170" s="158" t="s">
        <v>41</v>
      </c>
      <c r="O170" s="59"/>
      <c r="P170" s="159">
        <f>O170*H170</f>
        <v>0</v>
      </c>
      <c r="Q170" s="159">
        <v>0</v>
      </c>
      <c r="R170" s="159">
        <f>Q170*H170</f>
        <v>0</v>
      </c>
      <c r="S170" s="159">
        <v>0.098</v>
      </c>
      <c r="T170" s="160">
        <f>S170*H170</f>
        <v>14.831418000000001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1" t="s">
        <v>137</v>
      </c>
      <c r="AT170" s="161" t="s">
        <v>132</v>
      </c>
      <c r="AU170" s="161" t="s">
        <v>84</v>
      </c>
      <c r="AY170" s="18" t="s">
        <v>130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8" t="s">
        <v>32</v>
      </c>
      <c r="BK170" s="162">
        <f>ROUND(I170*H170,2)</f>
        <v>0</v>
      </c>
      <c r="BL170" s="18" t="s">
        <v>137</v>
      </c>
      <c r="BM170" s="161" t="s">
        <v>1689</v>
      </c>
    </row>
    <row r="171" spans="2:51" s="13" customFormat="1" ht="12">
      <c r="B171" s="163"/>
      <c r="D171" s="164" t="s">
        <v>139</v>
      </c>
      <c r="E171" s="165" t="s">
        <v>1</v>
      </c>
      <c r="F171" s="166" t="s">
        <v>163</v>
      </c>
      <c r="H171" s="165" t="s">
        <v>1</v>
      </c>
      <c r="I171" s="167"/>
      <c r="L171" s="163"/>
      <c r="M171" s="168"/>
      <c r="N171" s="169"/>
      <c r="O171" s="169"/>
      <c r="P171" s="169"/>
      <c r="Q171" s="169"/>
      <c r="R171" s="169"/>
      <c r="S171" s="169"/>
      <c r="T171" s="170"/>
      <c r="AT171" s="165" t="s">
        <v>139</v>
      </c>
      <c r="AU171" s="165" t="s">
        <v>84</v>
      </c>
      <c r="AV171" s="13" t="s">
        <v>32</v>
      </c>
      <c r="AW171" s="13" t="s">
        <v>31</v>
      </c>
      <c r="AX171" s="13" t="s">
        <v>76</v>
      </c>
      <c r="AY171" s="165" t="s">
        <v>130</v>
      </c>
    </row>
    <row r="172" spans="2:51" s="14" customFormat="1" ht="12">
      <c r="B172" s="171"/>
      <c r="D172" s="164" t="s">
        <v>139</v>
      </c>
      <c r="E172" s="172" t="s">
        <v>1</v>
      </c>
      <c r="F172" s="173" t="s">
        <v>1672</v>
      </c>
      <c r="H172" s="174">
        <v>150.403</v>
      </c>
      <c r="I172" s="175"/>
      <c r="L172" s="171"/>
      <c r="M172" s="176"/>
      <c r="N172" s="177"/>
      <c r="O172" s="177"/>
      <c r="P172" s="177"/>
      <c r="Q172" s="177"/>
      <c r="R172" s="177"/>
      <c r="S172" s="177"/>
      <c r="T172" s="178"/>
      <c r="AT172" s="172" t="s">
        <v>139</v>
      </c>
      <c r="AU172" s="172" t="s">
        <v>84</v>
      </c>
      <c r="AV172" s="14" t="s">
        <v>84</v>
      </c>
      <c r="AW172" s="14" t="s">
        <v>31</v>
      </c>
      <c r="AX172" s="14" t="s">
        <v>76</v>
      </c>
      <c r="AY172" s="172" t="s">
        <v>130</v>
      </c>
    </row>
    <row r="173" spans="2:51" s="16" customFormat="1" ht="12">
      <c r="B173" s="187"/>
      <c r="D173" s="164" t="s">
        <v>139</v>
      </c>
      <c r="E173" s="188" t="s">
        <v>1</v>
      </c>
      <c r="F173" s="189" t="s">
        <v>165</v>
      </c>
      <c r="H173" s="190">
        <v>150.403</v>
      </c>
      <c r="I173" s="191"/>
      <c r="L173" s="187"/>
      <c r="M173" s="192"/>
      <c r="N173" s="193"/>
      <c r="O173" s="193"/>
      <c r="P173" s="193"/>
      <c r="Q173" s="193"/>
      <c r="R173" s="193"/>
      <c r="S173" s="193"/>
      <c r="T173" s="194"/>
      <c r="AT173" s="188" t="s">
        <v>139</v>
      </c>
      <c r="AU173" s="188" t="s">
        <v>84</v>
      </c>
      <c r="AV173" s="16" t="s">
        <v>148</v>
      </c>
      <c r="AW173" s="16" t="s">
        <v>31</v>
      </c>
      <c r="AX173" s="16" t="s">
        <v>76</v>
      </c>
      <c r="AY173" s="188" t="s">
        <v>130</v>
      </c>
    </row>
    <row r="174" spans="2:51" s="13" customFormat="1" ht="12">
      <c r="B174" s="163"/>
      <c r="D174" s="164" t="s">
        <v>139</v>
      </c>
      <c r="E174" s="165" t="s">
        <v>1</v>
      </c>
      <c r="F174" s="166" t="s">
        <v>194</v>
      </c>
      <c r="H174" s="165" t="s">
        <v>1</v>
      </c>
      <c r="I174" s="167"/>
      <c r="L174" s="163"/>
      <c r="M174" s="168"/>
      <c r="N174" s="169"/>
      <c r="O174" s="169"/>
      <c r="P174" s="169"/>
      <c r="Q174" s="169"/>
      <c r="R174" s="169"/>
      <c r="S174" s="169"/>
      <c r="T174" s="170"/>
      <c r="AT174" s="165" t="s">
        <v>139</v>
      </c>
      <c r="AU174" s="165" t="s">
        <v>84</v>
      </c>
      <c r="AV174" s="13" t="s">
        <v>32</v>
      </c>
      <c r="AW174" s="13" t="s">
        <v>31</v>
      </c>
      <c r="AX174" s="13" t="s">
        <v>76</v>
      </c>
      <c r="AY174" s="165" t="s">
        <v>130</v>
      </c>
    </row>
    <row r="175" spans="2:51" s="14" customFormat="1" ht="12">
      <c r="B175" s="171"/>
      <c r="D175" s="164" t="s">
        <v>139</v>
      </c>
      <c r="E175" s="172" t="s">
        <v>1</v>
      </c>
      <c r="F175" s="173" t="s">
        <v>1690</v>
      </c>
      <c r="H175" s="174">
        <v>0.938</v>
      </c>
      <c r="I175" s="175"/>
      <c r="L175" s="171"/>
      <c r="M175" s="176"/>
      <c r="N175" s="177"/>
      <c r="O175" s="177"/>
      <c r="P175" s="177"/>
      <c r="Q175" s="177"/>
      <c r="R175" s="177"/>
      <c r="S175" s="177"/>
      <c r="T175" s="178"/>
      <c r="AT175" s="172" t="s">
        <v>139</v>
      </c>
      <c r="AU175" s="172" t="s">
        <v>84</v>
      </c>
      <c r="AV175" s="14" t="s">
        <v>84</v>
      </c>
      <c r="AW175" s="14" t="s">
        <v>31</v>
      </c>
      <c r="AX175" s="14" t="s">
        <v>76</v>
      </c>
      <c r="AY175" s="172" t="s">
        <v>130</v>
      </c>
    </row>
    <row r="176" spans="2:51" s="16" customFormat="1" ht="12">
      <c r="B176" s="187"/>
      <c r="D176" s="164" t="s">
        <v>139</v>
      </c>
      <c r="E176" s="188" t="s">
        <v>1</v>
      </c>
      <c r="F176" s="189" t="s">
        <v>165</v>
      </c>
      <c r="H176" s="190">
        <v>0.938</v>
      </c>
      <c r="I176" s="191"/>
      <c r="L176" s="187"/>
      <c r="M176" s="192"/>
      <c r="N176" s="193"/>
      <c r="O176" s="193"/>
      <c r="P176" s="193"/>
      <c r="Q176" s="193"/>
      <c r="R176" s="193"/>
      <c r="S176" s="193"/>
      <c r="T176" s="194"/>
      <c r="AT176" s="188" t="s">
        <v>139</v>
      </c>
      <c r="AU176" s="188" t="s">
        <v>84</v>
      </c>
      <c r="AV176" s="16" t="s">
        <v>148</v>
      </c>
      <c r="AW176" s="16" t="s">
        <v>31</v>
      </c>
      <c r="AX176" s="16" t="s">
        <v>76</v>
      </c>
      <c r="AY176" s="188" t="s">
        <v>130</v>
      </c>
    </row>
    <row r="177" spans="2:51" s="15" customFormat="1" ht="12">
      <c r="B177" s="179"/>
      <c r="D177" s="164" t="s">
        <v>139</v>
      </c>
      <c r="E177" s="180" t="s">
        <v>1</v>
      </c>
      <c r="F177" s="181" t="s">
        <v>144</v>
      </c>
      <c r="H177" s="182">
        <v>151.341</v>
      </c>
      <c r="I177" s="183"/>
      <c r="L177" s="179"/>
      <c r="M177" s="184"/>
      <c r="N177" s="185"/>
      <c r="O177" s="185"/>
      <c r="P177" s="185"/>
      <c r="Q177" s="185"/>
      <c r="R177" s="185"/>
      <c r="S177" s="185"/>
      <c r="T177" s="186"/>
      <c r="AT177" s="180" t="s">
        <v>139</v>
      </c>
      <c r="AU177" s="180" t="s">
        <v>84</v>
      </c>
      <c r="AV177" s="15" t="s">
        <v>137</v>
      </c>
      <c r="AW177" s="15" t="s">
        <v>31</v>
      </c>
      <c r="AX177" s="15" t="s">
        <v>32</v>
      </c>
      <c r="AY177" s="180" t="s">
        <v>130</v>
      </c>
    </row>
    <row r="178" spans="1:65" s="2" customFormat="1" ht="16.5" customHeight="1">
      <c r="A178" s="33"/>
      <c r="B178" s="149"/>
      <c r="C178" s="150" t="s">
        <v>177</v>
      </c>
      <c r="D178" s="150" t="s">
        <v>132</v>
      </c>
      <c r="E178" s="151" t="s">
        <v>1691</v>
      </c>
      <c r="F178" s="152" t="s">
        <v>1692</v>
      </c>
      <c r="G178" s="153" t="s">
        <v>135</v>
      </c>
      <c r="H178" s="154">
        <v>151.641</v>
      </c>
      <c r="I178" s="155"/>
      <c r="J178" s="156">
        <f>ROUND(I178*H178,2)</f>
        <v>0</v>
      </c>
      <c r="K178" s="152" t="s">
        <v>1</v>
      </c>
      <c r="L178" s="34"/>
      <c r="M178" s="157" t="s">
        <v>1</v>
      </c>
      <c r="N178" s="158" t="s">
        <v>41</v>
      </c>
      <c r="O178" s="59"/>
      <c r="P178" s="159">
        <f>O178*H178</f>
        <v>0</v>
      </c>
      <c r="Q178" s="159">
        <v>0</v>
      </c>
      <c r="R178" s="159">
        <f>Q178*H178</f>
        <v>0</v>
      </c>
      <c r="S178" s="159">
        <v>0.132</v>
      </c>
      <c r="T178" s="160">
        <f>S178*H178</f>
        <v>20.016612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1" t="s">
        <v>137</v>
      </c>
      <c r="AT178" s="161" t="s">
        <v>132</v>
      </c>
      <c r="AU178" s="161" t="s">
        <v>84</v>
      </c>
      <c r="AY178" s="18" t="s">
        <v>130</v>
      </c>
      <c r="BE178" s="162">
        <f>IF(N178="základní",J178,0)</f>
        <v>0</v>
      </c>
      <c r="BF178" s="162">
        <f>IF(N178="snížená",J178,0)</f>
        <v>0</v>
      </c>
      <c r="BG178" s="162">
        <f>IF(N178="zákl. přenesená",J178,0)</f>
        <v>0</v>
      </c>
      <c r="BH178" s="162">
        <f>IF(N178="sníž. přenesená",J178,0)</f>
        <v>0</v>
      </c>
      <c r="BI178" s="162">
        <f>IF(N178="nulová",J178,0)</f>
        <v>0</v>
      </c>
      <c r="BJ178" s="18" t="s">
        <v>32</v>
      </c>
      <c r="BK178" s="162">
        <f>ROUND(I178*H178,2)</f>
        <v>0</v>
      </c>
      <c r="BL178" s="18" t="s">
        <v>137</v>
      </c>
      <c r="BM178" s="161" t="s">
        <v>1693</v>
      </c>
    </row>
    <row r="179" spans="2:51" s="13" customFormat="1" ht="12">
      <c r="B179" s="163"/>
      <c r="D179" s="164" t="s">
        <v>139</v>
      </c>
      <c r="E179" s="165" t="s">
        <v>1</v>
      </c>
      <c r="F179" s="166" t="s">
        <v>163</v>
      </c>
      <c r="H179" s="165" t="s">
        <v>1</v>
      </c>
      <c r="I179" s="167"/>
      <c r="L179" s="163"/>
      <c r="M179" s="168"/>
      <c r="N179" s="169"/>
      <c r="O179" s="169"/>
      <c r="P179" s="169"/>
      <c r="Q179" s="169"/>
      <c r="R179" s="169"/>
      <c r="S179" s="169"/>
      <c r="T179" s="170"/>
      <c r="AT179" s="165" t="s">
        <v>139</v>
      </c>
      <c r="AU179" s="165" t="s">
        <v>84</v>
      </c>
      <c r="AV179" s="13" t="s">
        <v>32</v>
      </c>
      <c r="AW179" s="13" t="s">
        <v>31</v>
      </c>
      <c r="AX179" s="13" t="s">
        <v>76</v>
      </c>
      <c r="AY179" s="165" t="s">
        <v>130</v>
      </c>
    </row>
    <row r="180" spans="2:51" s="14" customFormat="1" ht="12">
      <c r="B180" s="171"/>
      <c r="D180" s="164" t="s">
        <v>139</v>
      </c>
      <c r="E180" s="172" t="s">
        <v>1</v>
      </c>
      <c r="F180" s="173" t="s">
        <v>1672</v>
      </c>
      <c r="H180" s="174">
        <v>150.403</v>
      </c>
      <c r="I180" s="175"/>
      <c r="L180" s="171"/>
      <c r="M180" s="176"/>
      <c r="N180" s="177"/>
      <c r="O180" s="177"/>
      <c r="P180" s="177"/>
      <c r="Q180" s="177"/>
      <c r="R180" s="177"/>
      <c r="S180" s="177"/>
      <c r="T180" s="178"/>
      <c r="AT180" s="172" t="s">
        <v>139</v>
      </c>
      <c r="AU180" s="172" t="s">
        <v>84</v>
      </c>
      <c r="AV180" s="14" t="s">
        <v>84</v>
      </c>
      <c r="AW180" s="14" t="s">
        <v>31</v>
      </c>
      <c r="AX180" s="14" t="s">
        <v>76</v>
      </c>
      <c r="AY180" s="172" t="s">
        <v>130</v>
      </c>
    </row>
    <row r="181" spans="2:51" s="16" customFormat="1" ht="12">
      <c r="B181" s="187"/>
      <c r="D181" s="164" t="s">
        <v>139</v>
      </c>
      <c r="E181" s="188" t="s">
        <v>1</v>
      </c>
      <c r="F181" s="189" t="s">
        <v>165</v>
      </c>
      <c r="H181" s="190">
        <v>150.403</v>
      </c>
      <c r="I181" s="191"/>
      <c r="L181" s="187"/>
      <c r="M181" s="192"/>
      <c r="N181" s="193"/>
      <c r="O181" s="193"/>
      <c r="P181" s="193"/>
      <c r="Q181" s="193"/>
      <c r="R181" s="193"/>
      <c r="S181" s="193"/>
      <c r="T181" s="194"/>
      <c r="AT181" s="188" t="s">
        <v>139</v>
      </c>
      <c r="AU181" s="188" t="s">
        <v>84</v>
      </c>
      <c r="AV181" s="16" t="s">
        <v>148</v>
      </c>
      <c r="AW181" s="16" t="s">
        <v>31</v>
      </c>
      <c r="AX181" s="16" t="s">
        <v>76</v>
      </c>
      <c r="AY181" s="188" t="s">
        <v>130</v>
      </c>
    </row>
    <row r="182" spans="2:51" s="13" customFormat="1" ht="12">
      <c r="B182" s="163"/>
      <c r="D182" s="164" t="s">
        <v>139</v>
      </c>
      <c r="E182" s="165" t="s">
        <v>1</v>
      </c>
      <c r="F182" s="166" t="s">
        <v>194</v>
      </c>
      <c r="H182" s="165" t="s">
        <v>1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139</v>
      </c>
      <c r="AU182" s="165" t="s">
        <v>84</v>
      </c>
      <c r="AV182" s="13" t="s">
        <v>32</v>
      </c>
      <c r="AW182" s="13" t="s">
        <v>31</v>
      </c>
      <c r="AX182" s="13" t="s">
        <v>76</v>
      </c>
      <c r="AY182" s="165" t="s">
        <v>130</v>
      </c>
    </row>
    <row r="183" spans="2:51" s="14" customFormat="1" ht="12">
      <c r="B183" s="171"/>
      <c r="D183" s="164" t="s">
        <v>139</v>
      </c>
      <c r="E183" s="172" t="s">
        <v>1</v>
      </c>
      <c r="F183" s="173" t="s">
        <v>1694</v>
      </c>
      <c r="H183" s="174">
        <v>1.238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2" t="s">
        <v>139</v>
      </c>
      <c r="AU183" s="172" t="s">
        <v>84</v>
      </c>
      <c r="AV183" s="14" t="s">
        <v>84</v>
      </c>
      <c r="AW183" s="14" t="s">
        <v>31</v>
      </c>
      <c r="AX183" s="14" t="s">
        <v>76</v>
      </c>
      <c r="AY183" s="172" t="s">
        <v>130</v>
      </c>
    </row>
    <row r="184" spans="2:51" s="16" customFormat="1" ht="12">
      <c r="B184" s="187"/>
      <c r="D184" s="164" t="s">
        <v>139</v>
      </c>
      <c r="E184" s="188" t="s">
        <v>1</v>
      </c>
      <c r="F184" s="189" t="s">
        <v>165</v>
      </c>
      <c r="H184" s="190">
        <v>1.238</v>
      </c>
      <c r="I184" s="191"/>
      <c r="L184" s="187"/>
      <c r="M184" s="192"/>
      <c r="N184" s="193"/>
      <c r="O184" s="193"/>
      <c r="P184" s="193"/>
      <c r="Q184" s="193"/>
      <c r="R184" s="193"/>
      <c r="S184" s="193"/>
      <c r="T184" s="194"/>
      <c r="AT184" s="188" t="s">
        <v>139</v>
      </c>
      <c r="AU184" s="188" t="s">
        <v>84</v>
      </c>
      <c r="AV184" s="16" t="s">
        <v>148</v>
      </c>
      <c r="AW184" s="16" t="s">
        <v>31</v>
      </c>
      <c r="AX184" s="16" t="s">
        <v>76</v>
      </c>
      <c r="AY184" s="188" t="s">
        <v>130</v>
      </c>
    </row>
    <row r="185" spans="2:51" s="15" customFormat="1" ht="12">
      <c r="B185" s="179"/>
      <c r="D185" s="164" t="s">
        <v>139</v>
      </c>
      <c r="E185" s="180" t="s">
        <v>1</v>
      </c>
      <c r="F185" s="181" t="s">
        <v>144</v>
      </c>
      <c r="H185" s="182">
        <v>151.641</v>
      </c>
      <c r="I185" s="183"/>
      <c r="L185" s="179"/>
      <c r="M185" s="184"/>
      <c r="N185" s="185"/>
      <c r="O185" s="185"/>
      <c r="P185" s="185"/>
      <c r="Q185" s="185"/>
      <c r="R185" s="185"/>
      <c r="S185" s="185"/>
      <c r="T185" s="186"/>
      <c r="AT185" s="180" t="s">
        <v>139</v>
      </c>
      <c r="AU185" s="180" t="s">
        <v>84</v>
      </c>
      <c r="AV185" s="15" t="s">
        <v>137</v>
      </c>
      <c r="AW185" s="15" t="s">
        <v>31</v>
      </c>
      <c r="AX185" s="15" t="s">
        <v>32</v>
      </c>
      <c r="AY185" s="180" t="s">
        <v>130</v>
      </c>
    </row>
    <row r="186" spans="1:65" s="2" customFormat="1" ht="16.5" customHeight="1">
      <c r="A186" s="33"/>
      <c r="B186" s="149"/>
      <c r="C186" s="150" t="s">
        <v>184</v>
      </c>
      <c r="D186" s="150" t="s">
        <v>132</v>
      </c>
      <c r="E186" s="151" t="s">
        <v>1695</v>
      </c>
      <c r="F186" s="152" t="s">
        <v>1696</v>
      </c>
      <c r="G186" s="153" t="s">
        <v>135</v>
      </c>
      <c r="H186" s="154">
        <v>152.253</v>
      </c>
      <c r="I186" s="155"/>
      <c r="J186" s="156">
        <f>ROUND(I186*H186,2)</f>
        <v>0</v>
      </c>
      <c r="K186" s="152" t="s">
        <v>1</v>
      </c>
      <c r="L186" s="34"/>
      <c r="M186" s="157" t="s">
        <v>1</v>
      </c>
      <c r="N186" s="158" t="s">
        <v>41</v>
      </c>
      <c r="O186" s="59"/>
      <c r="P186" s="159">
        <f>O186*H186</f>
        <v>0</v>
      </c>
      <c r="Q186" s="159">
        <v>6E-05</v>
      </c>
      <c r="R186" s="159">
        <f>Q186*H186</f>
        <v>0.00913518</v>
      </c>
      <c r="S186" s="159">
        <v>0.115</v>
      </c>
      <c r="T186" s="160">
        <f>S186*H186</f>
        <v>17.509095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1" t="s">
        <v>137</v>
      </c>
      <c r="AT186" s="161" t="s">
        <v>132</v>
      </c>
      <c r="AU186" s="161" t="s">
        <v>84</v>
      </c>
      <c r="AY186" s="18" t="s">
        <v>130</v>
      </c>
      <c r="BE186" s="162">
        <f>IF(N186="základní",J186,0)</f>
        <v>0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8" t="s">
        <v>32</v>
      </c>
      <c r="BK186" s="162">
        <f>ROUND(I186*H186,2)</f>
        <v>0</v>
      </c>
      <c r="BL186" s="18" t="s">
        <v>137</v>
      </c>
      <c r="BM186" s="161" t="s">
        <v>1697</v>
      </c>
    </row>
    <row r="187" spans="2:51" s="13" customFormat="1" ht="12">
      <c r="B187" s="163"/>
      <c r="D187" s="164" t="s">
        <v>139</v>
      </c>
      <c r="E187" s="165" t="s">
        <v>1</v>
      </c>
      <c r="F187" s="166" t="s">
        <v>1698</v>
      </c>
      <c r="H187" s="165" t="s">
        <v>1</v>
      </c>
      <c r="I187" s="167"/>
      <c r="L187" s="163"/>
      <c r="M187" s="168"/>
      <c r="N187" s="169"/>
      <c r="O187" s="169"/>
      <c r="P187" s="169"/>
      <c r="Q187" s="169"/>
      <c r="R187" s="169"/>
      <c r="S187" s="169"/>
      <c r="T187" s="170"/>
      <c r="AT187" s="165" t="s">
        <v>139</v>
      </c>
      <c r="AU187" s="165" t="s">
        <v>84</v>
      </c>
      <c r="AV187" s="13" t="s">
        <v>32</v>
      </c>
      <c r="AW187" s="13" t="s">
        <v>31</v>
      </c>
      <c r="AX187" s="13" t="s">
        <v>76</v>
      </c>
      <c r="AY187" s="165" t="s">
        <v>130</v>
      </c>
    </row>
    <row r="188" spans="2:51" s="14" customFormat="1" ht="12">
      <c r="B188" s="171"/>
      <c r="D188" s="164" t="s">
        <v>139</v>
      </c>
      <c r="E188" s="172" t="s">
        <v>1</v>
      </c>
      <c r="F188" s="173" t="s">
        <v>1699</v>
      </c>
      <c r="H188" s="174">
        <v>150.403</v>
      </c>
      <c r="I188" s="175"/>
      <c r="L188" s="171"/>
      <c r="M188" s="176"/>
      <c r="N188" s="177"/>
      <c r="O188" s="177"/>
      <c r="P188" s="177"/>
      <c r="Q188" s="177"/>
      <c r="R188" s="177"/>
      <c r="S188" s="177"/>
      <c r="T188" s="178"/>
      <c r="AT188" s="172" t="s">
        <v>139</v>
      </c>
      <c r="AU188" s="172" t="s">
        <v>84</v>
      </c>
      <c r="AV188" s="14" t="s">
        <v>84</v>
      </c>
      <c r="AW188" s="14" t="s">
        <v>31</v>
      </c>
      <c r="AX188" s="14" t="s">
        <v>76</v>
      </c>
      <c r="AY188" s="172" t="s">
        <v>130</v>
      </c>
    </row>
    <row r="189" spans="2:51" s="16" customFormat="1" ht="12">
      <c r="B189" s="187"/>
      <c r="D189" s="164" t="s">
        <v>139</v>
      </c>
      <c r="E189" s="188" t="s">
        <v>1</v>
      </c>
      <c r="F189" s="189" t="s">
        <v>165</v>
      </c>
      <c r="H189" s="190">
        <v>150.403</v>
      </c>
      <c r="I189" s="191"/>
      <c r="L189" s="187"/>
      <c r="M189" s="192"/>
      <c r="N189" s="193"/>
      <c r="O189" s="193"/>
      <c r="P189" s="193"/>
      <c r="Q189" s="193"/>
      <c r="R189" s="193"/>
      <c r="S189" s="193"/>
      <c r="T189" s="194"/>
      <c r="AT189" s="188" t="s">
        <v>139</v>
      </c>
      <c r="AU189" s="188" t="s">
        <v>84</v>
      </c>
      <c r="AV189" s="16" t="s">
        <v>148</v>
      </c>
      <c r="AW189" s="16" t="s">
        <v>31</v>
      </c>
      <c r="AX189" s="16" t="s">
        <v>76</v>
      </c>
      <c r="AY189" s="188" t="s">
        <v>130</v>
      </c>
    </row>
    <row r="190" spans="2:51" s="13" customFormat="1" ht="12">
      <c r="B190" s="163"/>
      <c r="D190" s="164" t="s">
        <v>139</v>
      </c>
      <c r="E190" s="165" t="s">
        <v>1</v>
      </c>
      <c r="F190" s="166" t="s">
        <v>1700</v>
      </c>
      <c r="H190" s="165" t="s">
        <v>1</v>
      </c>
      <c r="I190" s="167"/>
      <c r="L190" s="163"/>
      <c r="M190" s="168"/>
      <c r="N190" s="169"/>
      <c r="O190" s="169"/>
      <c r="P190" s="169"/>
      <c r="Q190" s="169"/>
      <c r="R190" s="169"/>
      <c r="S190" s="169"/>
      <c r="T190" s="170"/>
      <c r="AT190" s="165" t="s">
        <v>139</v>
      </c>
      <c r="AU190" s="165" t="s">
        <v>84</v>
      </c>
      <c r="AV190" s="13" t="s">
        <v>32</v>
      </c>
      <c r="AW190" s="13" t="s">
        <v>31</v>
      </c>
      <c r="AX190" s="13" t="s">
        <v>76</v>
      </c>
      <c r="AY190" s="165" t="s">
        <v>130</v>
      </c>
    </row>
    <row r="191" spans="2:51" s="14" customFormat="1" ht="12">
      <c r="B191" s="171"/>
      <c r="D191" s="164" t="s">
        <v>139</v>
      </c>
      <c r="E191" s="172" t="s">
        <v>1</v>
      </c>
      <c r="F191" s="173" t="s">
        <v>1701</v>
      </c>
      <c r="H191" s="174">
        <v>1.85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2" t="s">
        <v>139</v>
      </c>
      <c r="AU191" s="172" t="s">
        <v>84</v>
      </c>
      <c r="AV191" s="14" t="s">
        <v>84</v>
      </c>
      <c r="AW191" s="14" t="s">
        <v>31</v>
      </c>
      <c r="AX191" s="14" t="s">
        <v>76</v>
      </c>
      <c r="AY191" s="172" t="s">
        <v>130</v>
      </c>
    </row>
    <row r="192" spans="2:51" s="16" customFormat="1" ht="12">
      <c r="B192" s="187"/>
      <c r="D192" s="164" t="s">
        <v>139</v>
      </c>
      <c r="E192" s="188" t="s">
        <v>1</v>
      </c>
      <c r="F192" s="189" t="s">
        <v>165</v>
      </c>
      <c r="H192" s="190">
        <v>1.85</v>
      </c>
      <c r="I192" s="191"/>
      <c r="L192" s="187"/>
      <c r="M192" s="192"/>
      <c r="N192" s="193"/>
      <c r="O192" s="193"/>
      <c r="P192" s="193"/>
      <c r="Q192" s="193"/>
      <c r="R192" s="193"/>
      <c r="S192" s="193"/>
      <c r="T192" s="194"/>
      <c r="AT192" s="188" t="s">
        <v>139</v>
      </c>
      <c r="AU192" s="188" t="s">
        <v>84</v>
      </c>
      <c r="AV192" s="16" t="s">
        <v>148</v>
      </c>
      <c r="AW192" s="16" t="s">
        <v>31</v>
      </c>
      <c r="AX192" s="16" t="s">
        <v>76</v>
      </c>
      <c r="AY192" s="188" t="s">
        <v>130</v>
      </c>
    </row>
    <row r="193" spans="2:51" s="15" customFormat="1" ht="12">
      <c r="B193" s="179"/>
      <c r="D193" s="164" t="s">
        <v>139</v>
      </c>
      <c r="E193" s="180" t="s">
        <v>1</v>
      </c>
      <c r="F193" s="181" t="s">
        <v>144</v>
      </c>
      <c r="H193" s="182">
        <v>152.253</v>
      </c>
      <c r="I193" s="183"/>
      <c r="L193" s="179"/>
      <c r="M193" s="184"/>
      <c r="N193" s="185"/>
      <c r="O193" s="185"/>
      <c r="P193" s="185"/>
      <c r="Q193" s="185"/>
      <c r="R193" s="185"/>
      <c r="S193" s="185"/>
      <c r="T193" s="186"/>
      <c r="AT193" s="180" t="s">
        <v>139</v>
      </c>
      <c r="AU193" s="180" t="s">
        <v>84</v>
      </c>
      <c r="AV193" s="15" t="s">
        <v>137</v>
      </c>
      <c r="AW193" s="15" t="s">
        <v>31</v>
      </c>
      <c r="AX193" s="15" t="s">
        <v>32</v>
      </c>
      <c r="AY193" s="180" t="s">
        <v>130</v>
      </c>
    </row>
    <row r="194" spans="1:65" s="2" customFormat="1" ht="16.5" customHeight="1">
      <c r="A194" s="33"/>
      <c r="B194" s="149"/>
      <c r="C194" s="150" t="s">
        <v>198</v>
      </c>
      <c r="D194" s="150" t="s">
        <v>132</v>
      </c>
      <c r="E194" s="151" t="s">
        <v>1702</v>
      </c>
      <c r="F194" s="152" t="s">
        <v>1703</v>
      </c>
      <c r="G194" s="153" t="s">
        <v>135</v>
      </c>
      <c r="H194" s="154">
        <v>81.488</v>
      </c>
      <c r="I194" s="155"/>
      <c r="J194" s="156">
        <f>ROUND(I194*H194,2)</f>
        <v>0</v>
      </c>
      <c r="K194" s="152" t="s">
        <v>136</v>
      </c>
      <c r="L194" s="34"/>
      <c r="M194" s="157" t="s">
        <v>1</v>
      </c>
      <c r="N194" s="158" t="s">
        <v>41</v>
      </c>
      <c r="O194" s="59"/>
      <c r="P194" s="159">
        <f>O194*H194</f>
        <v>0</v>
      </c>
      <c r="Q194" s="159">
        <v>0</v>
      </c>
      <c r="R194" s="159">
        <f>Q194*H194</f>
        <v>0</v>
      </c>
      <c r="S194" s="159">
        <v>0.58</v>
      </c>
      <c r="T194" s="160">
        <f>S194*H194</f>
        <v>47.26304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1" t="s">
        <v>137</v>
      </c>
      <c r="AT194" s="161" t="s">
        <v>132</v>
      </c>
      <c r="AU194" s="161" t="s">
        <v>84</v>
      </c>
      <c r="AY194" s="18" t="s">
        <v>130</v>
      </c>
      <c r="BE194" s="162">
        <f>IF(N194="základní",J194,0)</f>
        <v>0</v>
      </c>
      <c r="BF194" s="162">
        <f>IF(N194="snížená",J194,0)</f>
        <v>0</v>
      </c>
      <c r="BG194" s="162">
        <f>IF(N194="zákl. přenesená",J194,0)</f>
        <v>0</v>
      </c>
      <c r="BH194" s="162">
        <f>IF(N194="sníž. přenesená",J194,0)</f>
        <v>0</v>
      </c>
      <c r="BI194" s="162">
        <f>IF(N194="nulová",J194,0)</f>
        <v>0</v>
      </c>
      <c r="BJ194" s="18" t="s">
        <v>32</v>
      </c>
      <c r="BK194" s="162">
        <f>ROUND(I194*H194,2)</f>
        <v>0</v>
      </c>
      <c r="BL194" s="18" t="s">
        <v>137</v>
      </c>
      <c r="BM194" s="161" t="s">
        <v>1704</v>
      </c>
    </row>
    <row r="195" spans="2:51" s="13" customFormat="1" ht="12">
      <c r="B195" s="163"/>
      <c r="D195" s="164" t="s">
        <v>139</v>
      </c>
      <c r="E195" s="165" t="s">
        <v>1</v>
      </c>
      <c r="F195" s="166" t="s">
        <v>1705</v>
      </c>
      <c r="H195" s="165" t="s">
        <v>1</v>
      </c>
      <c r="I195" s="167"/>
      <c r="L195" s="163"/>
      <c r="M195" s="168"/>
      <c r="N195" s="169"/>
      <c r="O195" s="169"/>
      <c r="P195" s="169"/>
      <c r="Q195" s="169"/>
      <c r="R195" s="169"/>
      <c r="S195" s="169"/>
      <c r="T195" s="170"/>
      <c r="AT195" s="165" t="s">
        <v>139</v>
      </c>
      <c r="AU195" s="165" t="s">
        <v>84</v>
      </c>
      <c r="AV195" s="13" t="s">
        <v>32</v>
      </c>
      <c r="AW195" s="13" t="s">
        <v>31</v>
      </c>
      <c r="AX195" s="13" t="s">
        <v>76</v>
      </c>
      <c r="AY195" s="165" t="s">
        <v>130</v>
      </c>
    </row>
    <row r="196" spans="2:51" s="13" customFormat="1" ht="12">
      <c r="B196" s="163"/>
      <c r="D196" s="164" t="s">
        <v>139</v>
      </c>
      <c r="E196" s="165" t="s">
        <v>1</v>
      </c>
      <c r="F196" s="166" t="s">
        <v>202</v>
      </c>
      <c r="H196" s="165" t="s">
        <v>1</v>
      </c>
      <c r="I196" s="167"/>
      <c r="L196" s="163"/>
      <c r="M196" s="168"/>
      <c r="N196" s="169"/>
      <c r="O196" s="169"/>
      <c r="P196" s="169"/>
      <c r="Q196" s="169"/>
      <c r="R196" s="169"/>
      <c r="S196" s="169"/>
      <c r="T196" s="170"/>
      <c r="AT196" s="165" t="s">
        <v>139</v>
      </c>
      <c r="AU196" s="165" t="s">
        <v>84</v>
      </c>
      <c r="AV196" s="13" t="s">
        <v>32</v>
      </c>
      <c r="AW196" s="13" t="s">
        <v>31</v>
      </c>
      <c r="AX196" s="13" t="s">
        <v>76</v>
      </c>
      <c r="AY196" s="165" t="s">
        <v>130</v>
      </c>
    </row>
    <row r="197" spans="2:51" s="13" customFormat="1" ht="12">
      <c r="B197" s="163"/>
      <c r="D197" s="164" t="s">
        <v>139</v>
      </c>
      <c r="E197" s="165" t="s">
        <v>1</v>
      </c>
      <c r="F197" s="166" t="s">
        <v>203</v>
      </c>
      <c r="H197" s="165" t="s">
        <v>1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139</v>
      </c>
      <c r="AU197" s="165" t="s">
        <v>84</v>
      </c>
      <c r="AV197" s="13" t="s">
        <v>32</v>
      </c>
      <c r="AW197" s="13" t="s">
        <v>31</v>
      </c>
      <c r="AX197" s="13" t="s">
        <v>76</v>
      </c>
      <c r="AY197" s="165" t="s">
        <v>130</v>
      </c>
    </row>
    <row r="198" spans="2:51" s="14" customFormat="1" ht="12">
      <c r="B198" s="171"/>
      <c r="D198" s="164" t="s">
        <v>139</v>
      </c>
      <c r="E198" s="172" t="s">
        <v>1</v>
      </c>
      <c r="F198" s="173" t="s">
        <v>1706</v>
      </c>
      <c r="H198" s="174">
        <v>2.288</v>
      </c>
      <c r="I198" s="175"/>
      <c r="L198" s="171"/>
      <c r="M198" s="176"/>
      <c r="N198" s="177"/>
      <c r="O198" s="177"/>
      <c r="P198" s="177"/>
      <c r="Q198" s="177"/>
      <c r="R198" s="177"/>
      <c r="S198" s="177"/>
      <c r="T198" s="178"/>
      <c r="AT198" s="172" t="s">
        <v>139</v>
      </c>
      <c r="AU198" s="172" t="s">
        <v>84</v>
      </c>
      <c r="AV198" s="14" t="s">
        <v>84</v>
      </c>
      <c r="AW198" s="14" t="s">
        <v>31</v>
      </c>
      <c r="AX198" s="14" t="s">
        <v>76</v>
      </c>
      <c r="AY198" s="172" t="s">
        <v>130</v>
      </c>
    </row>
    <row r="199" spans="2:51" s="13" customFormat="1" ht="12">
      <c r="B199" s="163"/>
      <c r="D199" s="164" t="s">
        <v>139</v>
      </c>
      <c r="E199" s="165" t="s">
        <v>1</v>
      </c>
      <c r="F199" s="166" t="s">
        <v>202</v>
      </c>
      <c r="H199" s="165" t="s">
        <v>1</v>
      </c>
      <c r="I199" s="167"/>
      <c r="L199" s="163"/>
      <c r="M199" s="168"/>
      <c r="N199" s="169"/>
      <c r="O199" s="169"/>
      <c r="P199" s="169"/>
      <c r="Q199" s="169"/>
      <c r="R199" s="169"/>
      <c r="S199" s="169"/>
      <c r="T199" s="170"/>
      <c r="AT199" s="165" t="s">
        <v>139</v>
      </c>
      <c r="AU199" s="165" t="s">
        <v>84</v>
      </c>
      <c r="AV199" s="13" t="s">
        <v>32</v>
      </c>
      <c r="AW199" s="13" t="s">
        <v>31</v>
      </c>
      <c r="AX199" s="13" t="s">
        <v>76</v>
      </c>
      <c r="AY199" s="165" t="s">
        <v>130</v>
      </c>
    </row>
    <row r="200" spans="2:51" s="13" customFormat="1" ht="12">
      <c r="B200" s="163"/>
      <c r="D200" s="164" t="s">
        <v>139</v>
      </c>
      <c r="E200" s="165" t="s">
        <v>1</v>
      </c>
      <c r="F200" s="166" t="s">
        <v>140</v>
      </c>
      <c r="H200" s="165" t="s">
        <v>1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5" t="s">
        <v>139</v>
      </c>
      <c r="AU200" s="165" t="s">
        <v>84</v>
      </c>
      <c r="AV200" s="13" t="s">
        <v>32</v>
      </c>
      <c r="AW200" s="13" t="s">
        <v>31</v>
      </c>
      <c r="AX200" s="13" t="s">
        <v>76</v>
      </c>
      <c r="AY200" s="165" t="s">
        <v>130</v>
      </c>
    </row>
    <row r="201" spans="2:51" s="14" customFormat="1" ht="12">
      <c r="B201" s="171"/>
      <c r="D201" s="164" t="s">
        <v>139</v>
      </c>
      <c r="E201" s="172" t="s">
        <v>1</v>
      </c>
      <c r="F201" s="173" t="s">
        <v>1707</v>
      </c>
      <c r="H201" s="174">
        <v>79.2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2" t="s">
        <v>139</v>
      </c>
      <c r="AU201" s="172" t="s">
        <v>84</v>
      </c>
      <c r="AV201" s="14" t="s">
        <v>84</v>
      </c>
      <c r="AW201" s="14" t="s">
        <v>31</v>
      </c>
      <c r="AX201" s="14" t="s">
        <v>76</v>
      </c>
      <c r="AY201" s="172" t="s">
        <v>130</v>
      </c>
    </row>
    <row r="202" spans="2:51" s="15" customFormat="1" ht="12">
      <c r="B202" s="179"/>
      <c r="D202" s="164" t="s">
        <v>139</v>
      </c>
      <c r="E202" s="180" t="s">
        <v>1</v>
      </c>
      <c r="F202" s="181" t="s">
        <v>144</v>
      </c>
      <c r="H202" s="182">
        <v>81.488</v>
      </c>
      <c r="I202" s="183"/>
      <c r="L202" s="179"/>
      <c r="M202" s="184"/>
      <c r="N202" s="185"/>
      <c r="O202" s="185"/>
      <c r="P202" s="185"/>
      <c r="Q202" s="185"/>
      <c r="R202" s="185"/>
      <c r="S202" s="185"/>
      <c r="T202" s="186"/>
      <c r="AT202" s="180" t="s">
        <v>139</v>
      </c>
      <c r="AU202" s="180" t="s">
        <v>84</v>
      </c>
      <c r="AV202" s="15" t="s">
        <v>137</v>
      </c>
      <c r="AW202" s="15" t="s">
        <v>31</v>
      </c>
      <c r="AX202" s="15" t="s">
        <v>32</v>
      </c>
      <c r="AY202" s="180" t="s">
        <v>130</v>
      </c>
    </row>
    <row r="203" spans="1:65" s="2" customFormat="1" ht="16.5" customHeight="1">
      <c r="A203" s="33"/>
      <c r="B203" s="149"/>
      <c r="C203" s="150" t="s">
        <v>34</v>
      </c>
      <c r="D203" s="150" t="s">
        <v>132</v>
      </c>
      <c r="E203" s="151" t="s">
        <v>209</v>
      </c>
      <c r="F203" s="152" t="s">
        <v>210</v>
      </c>
      <c r="G203" s="153" t="s">
        <v>211</v>
      </c>
      <c r="H203" s="154">
        <v>133.5</v>
      </c>
      <c r="I203" s="155"/>
      <c r="J203" s="156">
        <f>ROUND(I203*H203,2)</f>
        <v>0</v>
      </c>
      <c r="K203" s="152" t="s">
        <v>136</v>
      </c>
      <c r="L203" s="34"/>
      <c r="M203" s="157" t="s">
        <v>1</v>
      </c>
      <c r="N203" s="158" t="s">
        <v>41</v>
      </c>
      <c r="O203" s="59"/>
      <c r="P203" s="159">
        <f>O203*H203</f>
        <v>0</v>
      </c>
      <c r="Q203" s="159">
        <v>0</v>
      </c>
      <c r="R203" s="159">
        <f>Q203*H203</f>
        <v>0</v>
      </c>
      <c r="S203" s="159">
        <v>0.205</v>
      </c>
      <c r="T203" s="160">
        <f>S203*H203</f>
        <v>27.3675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1" t="s">
        <v>137</v>
      </c>
      <c r="AT203" s="161" t="s">
        <v>132</v>
      </c>
      <c r="AU203" s="161" t="s">
        <v>84</v>
      </c>
      <c r="AY203" s="18" t="s">
        <v>130</v>
      </c>
      <c r="BE203" s="162">
        <f>IF(N203="základní",J203,0)</f>
        <v>0</v>
      </c>
      <c r="BF203" s="162">
        <f>IF(N203="snížená",J203,0)</f>
        <v>0</v>
      </c>
      <c r="BG203" s="162">
        <f>IF(N203="zákl. přenesená",J203,0)</f>
        <v>0</v>
      </c>
      <c r="BH203" s="162">
        <f>IF(N203="sníž. přenesená",J203,0)</f>
        <v>0</v>
      </c>
      <c r="BI203" s="162">
        <f>IF(N203="nulová",J203,0)</f>
        <v>0</v>
      </c>
      <c r="BJ203" s="18" t="s">
        <v>32</v>
      </c>
      <c r="BK203" s="162">
        <f>ROUND(I203*H203,2)</f>
        <v>0</v>
      </c>
      <c r="BL203" s="18" t="s">
        <v>137</v>
      </c>
      <c r="BM203" s="161" t="s">
        <v>212</v>
      </c>
    </row>
    <row r="204" spans="2:51" s="14" customFormat="1" ht="12">
      <c r="B204" s="171"/>
      <c r="D204" s="164" t="s">
        <v>139</v>
      </c>
      <c r="E204" s="172" t="s">
        <v>1</v>
      </c>
      <c r="F204" s="173" t="s">
        <v>1708</v>
      </c>
      <c r="H204" s="174">
        <v>69</v>
      </c>
      <c r="I204" s="175"/>
      <c r="L204" s="171"/>
      <c r="M204" s="176"/>
      <c r="N204" s="177"/>
      <c r="O204" s="177"/>
      <c r="P204" s="177"/>
      <c r="Q204" s="177"/>
      <c r="R204" s="177"/>
      <c r="S204" s="177"/>
      <c r="T204" s="178"/>
      <c r="AT204" s="172" t="s">
        <v>139</v>
      </c>
      <c r="AU204" s="172" t="s">
        <v>84</v>
      </c>
      <c r="AV204" s="14" t="s">
        <v>84</v>
      </c>
      <c r="AW204" s="14" t="s">
        <v>31</v>
      </c>
      <c r="AX204" s="14" t="s">
        <v>76</v>
      </c>
      <c r="AY204" s="172" t="s">
        <v>130</v>
      </c>
    </row>
    <row r="205" spans="2:51" s="14" customFormat="1" ht="33.75">
      <c r="B205" s="171"/>
      <c r="D205" s="164" t="s">
        <v>139</v>
      </c>
      <c r="E205" s="172" t="s">
        <v>1</v>
      </c>
      <c r="F205" s="173" t="s">
        <v>1709</v>
      </c>
      <c r="H205" s="174">
        <v>62</v>
      </c>
      <c r="I205" s="175"/>
      <c r="L205" s="171"/>
      <c r="M205" s="176"/>
      <c r="N205" s="177"/>
      <c r="O205" s="177"/>
      <c r="P205" s="177"/>
      <c r="Q205" s="177"/>
      <c r="R205" s="177"/>
      <c r="S205" s="177"/>
      <c r="T205" s="178"/>
      <c r="AT205" s="172" t="s">
        <v>139</v>
      </c>
      <c r="AU205" s="172" t="s">
        <v>84</v>
      </c>
      <c r="AV205" s="14" t="s">
        <v>84</v>
      </c>
      <c r="AW205" s="14" t="s">
        <v>31</v>
      </c>
      <c r="AX205" s="14" t="s">
        <v>76</v>
      </c>
      <c r="AY205" s="172" t="s">
        <v>130</v>
      </c>
    </row>
    <row r="206" spans="2:51" s="14" customFormat="1" ht="12">
      <c r="B206" s="171"/>
      <c r="D206" s="164" t="s">
        <v>139</v>
      </c>
      <c r="E206" s="172" t="s">
        <v>1</v>
      </c>
      <c r="F206" s="173" t="s">
        <v>1710</v>
      </c>
      <c r="H206" s="174">
        <v>2.5</v>
      </c>
      <c r="I206" s="175"/>
      <c r="L206" s="171"/>
      <c r="M206" s="176"/>
      <c r="N206" s="177"/>
      <c r="O206" s="177"/>
      <c r="P206" s="177"/>
      <c r="Q206" s="177"/>
      <c r="R206" s="177"/>
      <c r="S206" s="177"/>
      <c r="T206" s="178"/>
      <c r="AT206" s="172" t="s">
        <v>139</v>
      </c>
      <c r="AU206" s="172" t="s">
        <v>84</v>
      </c>
      <c r="AV206" s="14" t="s">
        <v>84</v>
      </c>
      <c r="AW206" s="14" t="s">
        <v>31</v>
      </c>
      <c r="AX206" s="14" t="s">
        <v>76</v>
      </c>
      <c r="AY206" s="172" t="s">
        <v>130</v>
      </c>
    </row>
    <row r="207" spans="2:51" s="15" customFormat="1" ht="12">
      <c r="B207" s="179"/>
      <c r="D207" s="164" t="s">
        <v>139</v>
      </c>
      <c r="E207" s="180" t="s">
        <v>1</v>
      </c>
      <c r="F207" s="181" t="s">
        <v>144</v>
      </c>
      <c r="H207" s="182">
        <v>133.5</v>
      </c>
      <c r="I207" s="183"/>
      <c r="L207" s="179"/>
      <c r="M207" s="184"/>
      <c r="N207" s="185"/>
      <c r="O207" s="185"/>
      <c r="P207" s="185"/>
      <c r="Q207" s="185"/>
      <c r="R207" s="185"/>
      <c r="S207" s="185"/>
      <c r="T207" s="186"/>
      <c r="AT207" s="180" t="s">
        <v>139</v>
      </c>
      <c r="AU207" s="180" t="s">
        <v>84</v>
      </c>
      <c r="AV207" s="15" t="s">
        <v>137</v>
      </c>
      <c r="AW207" s="15" t="s">
        <v>31</v>
      </c>
      <c r="AX207" s="15" t="s">
        <v>32</v>
      </c>
      <c r="AY207" s="180" t="s">
        <v>130</v>
      </c>
    </row>
    <row r="208" spans="1:65" s="2" customFormat="1" ht="16.5" customHeight="1">
      <c r="A208" s="33"/>
      <c r="B208" s="149"/>
      <c r="C208" s="150" t="s">
        <v>217</v>
      </c>
      <c r="D208" s="150" t="s">
        <v>132</v>
      </c>
      <c r="E208" s="151" t="s">
        <v>235</v>
      </c>
      <c r="F208" s="152" t="s">
        <v>236</v>
      </c>
      <c r="G208" s="153" t="s">
        <v>211</v>
      </c>
      <c r="H208" s="154">
        <v>55</v>
      </c>
      <c r="I208" s="155"/>
      <c r="J208" s="156">
        <f>ROUND(I208*H208,2)</f>
        <v>0</v>
      </c>
      <c r="K208" s="152" t="s">
        <v>136</v>
      </c>
      <c r="L208" s="34"/>
      <c r="M208" s="157" t="s">
        <v>1</v>
      </c>
      <c r="N208" s="158" t="s">
        <v>41</v>
      </c>
      <c r="O208" s="59"/>
      <c r="P208" s="159">
        <f>O208*H208</f>
        <v>0</v>
      </c>
      <c r="Q208" s="159">
        <v>0.00868</v>
      </c>
      <c r="R208" s="159">
        <f>Q208*H208</f>
        <v>0.4774</v>
      </c>
      <c r="S208" s="159">
        <v>0</v>
      </c>
      <c r="T208" s="160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1" t="s">
        <v>137</v>
      </c>
      <c r="AT208" s="161" t="s">
        <v>132</v>
      </c>
      <c r="AU208" s="161" t="s">
        <v>84</v>
      </c>
      <c r="AY208" s="18" t="s">
        <v>130</v>
      </c>
      <c r="BE208" s="162">
        <f>IF(N208="základní",J208,0)</f>
        <v>0</v>
      </c>
      <c r="BF208" s="162">
        <f>IF(N208="snížená",J208,0)</f>
        <v>0</v>
      </c>
      <c r="BG208" s="162">
        <f>IF(N208="zákl. přenesená",J208,0)</f>
        <v>0</v>
      </c>
      <c r="BH208" s="162">
        <f>IF(N208="sníž. přenesená",J208,0)</f>
        <v>0</v>
      </c>
      <c r="BI208" s="162">
        <f>IF(N208="nulová",J208,0)</f>
        <v>0</v>
      </c>
      <c r="BJ208" s="18" t="s">
        <v>32</v>
      </c>
      <c r="BK208" s="162">
        <f>ROUND(I208*H208,2)</f>
        <v>0</v>
      </c>
      <c r="BL208" s="18" t="s">
        <v>137</v>
      </c>
      <c r="BM208" s="161" t="s">
        <v>237</v>
      </c>
    </row>
    <row r="209" spans="2:51" s="14" customFormat="1" ht="12">
      <c r="B209" s="171"/>
      <c r="D209" s="164" t="s">
        <v>139</v>
      </c>
      <c r="E209" s="172" t="s">
        <v>1</v>
      </c>
      <c r="F209" s="173" t="s">
        <v>1711</v>
      </c>
      <c r="H209" s="174">
        <v>14.3</v>
      </c>
      <c r="I209" s="175"/>
      <c r="L209" s="171"/>
      <c r="M209" s="176"/>
      <c r="N209" s="177"/>
      <c r="O209" s="177"/>
      <c r="P209" s="177"/>
      <c r="Q209" s="177"/>
      <c r="R209" s="177"/>
      <c r="S209" s="177"/>
      <c r="T209" s="178"/>
      <c r="AT209" s="172" t="s">
        <v>139</v>
      </c>
      <c r="AU209" s="172" t="s">
        <v>84</v>
      </c>
      <c r="AV209" s="14" t="s">
        <v>84</v>
      </c>
      <c r="AW209" s="14" t="s">
        <v>31</v>
      </c>
      <c r="AX209" s="14" t="s">
        <v>76</v>
      </c>
      <c r="AY209" s="172" t="s">
        <v>130</v>
      </c>
    </row>
    <row r="210" spans="2:51" s="14" customFormat="1" ht="12">
      <c r="B210" s="171"/>
      <c r="D210" s="164" t="s">
        <v>139</v>
      </c>
      <c r="E210" s="172" t="s">
        <v>1</v>
      </c>
      <c r="F210" s="173" t="s">
        <v>1712</v>
      </c>
      <c r="H210" s="174">
        <v>15.4</v>
      </c>
      <c r="I210" s="175"/>
      <c r="L210" s="171"/>
      <c r="M210" s="176"/>
      <c r="N210" s="177"/>
      <c r="O210" s="177"/>
      <c r="P210" s="177"/>
      <c r="Q210" s="177"/>
      <c r="R210" s="177"/>
      <c r="S210" s="177"/>
      <c r="T210" s="178"/>
      <c r="AT210" s="172" t="s">
        <v>139</v>
      </c>
      <c r="AU210" s="172" t="s">
        <v>84</v>
      </c>
      <c r="AV210" s="14" t="s">
        <v>84</v>
      </c>
      <c r="AW210" s="14" t="s">
        <v>31</v>
      </c>
      <c r="AX210" s="14" t="s">
        <v>76</v>
      </c>
      <c r="AY210" s="172" t="s">
        <v>130</v>
      </c>
    </row>
    <row r="211" spans="2:51" s="14" customFormat="1" ht="12">
      <c r="B211" s="171"/>
      <c r="D211" s="164" t="s">
        <v>139</v>
      </c>
      <c r="E211" s="172" t="s">
        <v>1</v>
      </c>
      <c r="F211" s="173" t="s">
        <v>1713</v>
      </c>
      <c r="H211" s="174">
        <v>14.3</v>
      </c>
      <c r="I211" s="175"/>
      <c r="L211" s="171"/>
      <c r="M211" s="176"/>
      <c r="N211" s="177"/>
      <c r="O211" s="177"/>
      <c r="P211" s="177"/>
      <c r="Q211" s="177"/>
      <c r="R211" s="177"/>
      <c r="S211" s="177"/>
      <c r="T211" s="178"/>
      <c r="AT211" s="172" t="s">
        <v>139</v>
      </c>
      <c r="AU211" s="172" t="s">
        <v>84</v>
      </c>
      <c r="AV211" s="14" t="s">
        <v>84</v>
      </c>
      <c r="AW211" s="14" t="s">
        <v>31</v>
      </c>
      <c r="AX211" s="14" t="s">
        <v>76</v>
      </c>
      <c r="AY211" s="172" t="s">
        <v>130</v>
      </c>
    </row>
    <row r="212" spans="2:51" s="14" customFormat="1" ht="12">
      <c r="B212" s="171"/>
      <c r="D212" s="164" t="s">
        <v>139</v>
      </c>
      <c r="E212" s="172" t="s">
        <v>1</v>
      </c>
      <c r="F212" s="173" t="s">
        <v>1714</v>
      </c>
      <c r="H212" s="174">
        <v>11</v>
      </c>
      <c r="I212" s="175"/>
      <c r="L212" s="171"/>
      <c r="M212" s="176"/>
      <c r="N212" s="177"/>
      <c r="O212" s="177"/>
      <c r="P212" s="177"/>
      <c r="Q212" s="177"/>
      <c r="R212" s="177"/>
      <c r="S212" s="177"/>
      <c r="T212" s="178"/>
      <c r="AT212" s="172" t="s">
        <v>139</v>
      </c>
      <c r="AU212" s="172" t="s">
        <v>84</v>
      </c>
      <c r="AV212" s="14" t="s">
        <v>84</v>
      </c>
      <c r="AW212" s="14" t="s">
        <v>31</v>
      </c>
      <c r="AX212" s="14" t="s">
        <v>76</v>
      </c>
      <c r="AY212" s="172" t="s">
        <v>130</v>
      </c>
    </row>
    <row r="213" spans="2:51" s="15" customFormat="1" ht="12">
      <c r="B213" s="179"/>
      <c r="D213" s="164" t="s">
        <v>139</v>
      </c>
      <c r="E213" s="180" t="s">
        <v>1</v>
      </c>
      <c r="F213" s="181" t="s">
        <v>144</v>
      </c>
      <c r="H213" s="182">
        <v>55</v>
      </c>
      <c r="I213" s="183"/>
      <c r="L213" s="179"/>
      <c r="M213" s="184"/>
      <c r="N213" s="185"/>
      <c r="O213" s="185"/>
      <c r="P213" s="185"/>
      <c r="Q213" s="185"/>
      <c r="R213" s="185"/>
      <c r="S213" s="185"/>
      <c r="T213" s="186"/>
      <c r="AT213" s="180" t="s">
        <v>139</v>
      </c>
      <c r="AU213" s="180" t="s">
        <v>84</v>
      </c>
      <c r="AV213" s="15" t="s">
        <v>137</v>
      </c>
      <c r="AW213" s="15" t="s">
        <v>31</v>
      </c>
      <c r="AX213" s="15" t="s">
        <v>32</v>
      </c>
      <c r="AY213" s="180" t="s">
        <v>130</v>
      </c>
    </row>
    <row r="214" spans="1:65" s="2" customFormat="1" ht="16.5" customHeight="1">
      <c r="A214" s="33"/>
      <c r="B214" s="149"/>
      <c r="C214" s="150" t="s">
        <v>222</v>
      </c>
      <c r="D214" s="150" t="s">
        <v>132</v>
      </c>
      <c r="E214" s="151" t="s">
        <v>243</v>
      </c>
      <c r="F214" s="152" t="s">
        <v>244</v>
      </c>
      <c r="G214" s="153" t="s">
        <v>211</v>
      </c>
      <c r="H214" s="154">
        <v>114.4</v>
      </c>
      <c r="I214" s="155"/>
      <c r="J214" s="156">
        <f>ROUND(I214*H214,2)</f>
        <v>0</v>
      </c>
      <c r="K214" s="152" t="s">
        <v>136</v>
      </c>
      <c r="L214" s="34"/>
      <c r="M214" s="157" t="s">
        <v>1</v>
      </c>
      <c r="N214" s="158" t="s">
        <v>41</v>
      </c>
      <c r="O214" s="59"/>
      <c r="P214" s="159">
        <f>O214*H214</f>
        <v>0</v>
      </c>
      <c r="Q214" s="159">
        <v>0.0369</v>
      </c>
      <c r="R214" s="159">
        <f>Q214*H214</f>
        <v>4.221360000000001</v>
      </c>
      <c r="S214" s="159">
        <v>0</v>
      </c>
      <c r="T214" s="160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1" t="s">
        <v>137</v>
      </c>
      <c r="AT214" s="161" t="s">
        <v>132</v>
      </c>
      <c r="AU214" s="161" t="s">
        <v>84</v>
      </c>
      <c r="AY214" s="18" t="s">
        <v>130</v>
      </c>
      <c r="BE214" s="162">
        <f>IF(N214="základní",J214,0)</f>
        <v>0</v>
      </c>
      <c r="BF214" s="162">
        <f>IF(N214="snížená",J214,0)</f>
        <v>0</v>
      </c>
      <c r="BG214" s="162">
        <f>IF(N214="zákl. přenesená",J214,0)</f>
        <v>0</v>
      </c>
      <c r="BH214" s="162">
        <f>IF(N214="sníž. přenesená",J214,0)</f>
        <v>0</v>
      </c>
      <c r="BI214" s="162">
        <f>IF(N214="nulová",J214,0)</f>
        <v>0</v>
      </c>
      <c r="BJ214" s="18" t="s">
        <v>32</v>
      </c>
      <c r="BK214" s="162">
        <f>ROUND(I214*H214,2)</f>
        <v>0</v>
      </c>
      <c r="BL214" s="18" t="s">
        <v>137</v>
      </c>
      <c r="BM214" s="161" t="s">
        <v>1715</v>
      </c>
    </row>
    <row r="215" spans="2:51" s="14" customFormat="1" ht="12">
      <c r="B215" s="171"/>
      <c r="D215" s="164" t="s">
        <v>139</v>
      </c>
      <c r="E215" s="172" t="s">
        <v>1</v>
      </c>
      <c r="F215" s="173" t="s">
        <v>1716</v>
      </c>
      <c r="H215" s="174">
        <v>20.9</v>
      </c>
      <c r="I215" s="175"/>
      <c r="L215" s="171"/>
      <c r="M215" s="176"/>
      <c r="N215" s="177"/>
      <c r="O215" s="177"/>
      <c r="P215" s="177"/>
      <c r="Q215" s="177"/>
      <c r="R215" s="177"/>
      <c r="S215" s="177"/>
      <c r="T215" s="178"/>
      <c r="AT215" s="172" t="s">
        <v>139</v>
      </c>
      <c r="AU215" s="172" t="s">
        <v>84</v>
      </c>
      <c r="AV215" s="14" t="s">
        <v>84</v>
      </c>
      <c r="AW215" s="14" t="s">
        <v>31</v>
      </c>
      <c r="AX215" s="14" t="s">
        <v>76</v>
      </c>
      <c r="AY215" s="172" t="s">
        <v>130</v>
      </c>
    </row>
    <row r="216" spans="2:51" s="14" customFormat="1" ht="12">
      <c r="B216" s="171"/>
      <c r="D216" s="164" t="s">
        <v>139</v>
      </c>
      <c r="E216" s="172" t="s">
        <v>1</v>
      </c>
      <c r="F216" s="173" t="s">
        <v>1717</v>
      </c>
      <c r="H216" s="174">
        <v>27.5</v>
      </c>
      <c r="I216" s="175"/>
      <c r="L216" s="171"/>
      <c r="M216" s="176"/>
      <c r="N216" s="177"/>
      <c r="O216" s="177"/>
      <c r="P216" s="177"/>
      <c r="Q216" s="177"/>
      <c r="R216" s="177"/>
      <c r="S216" s="177"/>
      <c r="T216" s="178"/>
      <c r="AT216" s="172" t="s">
        <v>139</v>
      </c>
      <c r="AU216" s="172" t="s">
        <v>84</v>
      </c>
      <c r="AV216" s="14" t="s">
        <v>84</v>
      </c>
      <c r="AW216" s="14" t="s">
        <v>31</v>
      </c>
      <c r="AX216" s="14" t="s">
        <v>76</v>
      </c>
      <c r="AY216" s="172" t="s">
        <v>130</v>
      </c>
    </row>
    <row r="217" spans="2:51" s="14" customFormat="1" ht="12">
      <c r="B217" s="171"/>
      <c r="D217" s="164" t="s">
        <v>139</v>
      </c>
      <c r="E217" s="172" t="s">
        <v>1</v>
      </c>
      <c r="F217" s="173" t="s">
        <v>1718</v>
      </c>
      <c r="H217" s="174">
        <v>39.6</v>
      </c>
      <c r="I217" s="175"/>
      <c r="L217" s="171"/>
      <c r="M217" s="176"/>
      <c r="N217" s="177"/>
      <c r="O217" s="177"/>
      <c r="P217" s="177"/>
      <c r="Q217" s="177"/>
      <c r="R217" s="177"/>
      <c r="S217" s="177"/>
      <c r="T217" s="178"/>
      <c r="AT217" s="172" t="s">
        <v>139</v>
      </c>
      <c r="AU217" s="172" t="s">
        <v>84</v>
      </c>
      <c r="AV217" s="14" t="s">
        <v>84</v>
      </c>
      <c r="AW217" s="14" t="s">
        <v>31</v>
      </c>
      <c r="AX217" s="14" t="s">
        <v>76</v>
      </c>
      <c r="AY217" s="172" t="s">
        <v>130</v>
      </c>
    </row>
    <row r="218" spans="2:51" s="14" customFormat="1" ht="12">
      <c r="B218" s="171"/>
      <c r="D218" s="164" t="s">
        <v>139</v>
      </c>
      <c r="E218" s="172" t="s">
        <v>1</v>
      </c>
      <c r="F218" s="173" t="s">
        <v>1719</v>
      </c>
      <c r="H218" s="174">
        <v>26.4</v>
      </c>
      <c r="I218" s="175"/>
      <c r="L218" s="171"/>
      <c r="M218" s="176"/>
      <c r="N218" s="177"/>
      <c r="O218" s="177"/>
      <c r="P218" s="177"/>
      <c r="Q218" s="177"/>
      <c r="R218" s="177"/>
      <c r="S218" s="177"/>
      <c r="T218" s="178"/>
      <c r="AT218" s="172" t="s">
        <v>139</v>
      </c>
      <c r="AU218" s="172" t="s">
        <v>84</v>
      </c>
      <c r="AV218" s="14" t="s">
        <v>84</v>
      </c>
      <c r="AW218" s="14" t="s">
        <v>31</v>
      </c>
      <c r="AX218" s="14" t="s">
        <v>76</v>
      </c>
      <c r="AY218" s="172" t="s">
        <v>130</v>
      </c>
    </row>
    <row r="219" spans="2:51" s="15" customFormat="1" ht="12">
      <c r="B219" s="179"/>
      <c r="D219" s="164" t="s">
        <v>139</v>
      </c>
      <c r="E219" s="180" t="s">
        <v>1</v>
      </c>
      <c r="F219" s="181" t="s">
        <v>144</v>
      </c>
      <c r="H219" s="182">
        <v>114.4</v>
      </c>
      <c r="I219" s="183"/>
      <c r="L219" s="179"/>
      <c r="M219" s="184"/>
      <c r="N219" s="185"/>
      <c r="O219" s="185"/>
      <c r="P219" s="185"/>
      <c r="Q219" s="185"/>
      <c r="R219" s="185"/>
      <c r="S219" s="185"/>
      <c r="T219" s="186"/>
      <c r="AT219" s="180" t="s">
        <v>139</v>
      </c>
      <c r="AU219" s="180" t="s">
        <v>84</v>
      </c>
      <c r="AV219" s="15" t="s">
        <v>137</v>
      </c>
      <c r="AW219" s="15" t="s">
        <v>31</v>
      </c>
      <c r="AX219" s="15" t="s">
        <v>32</v>
      </c>
      <c r="AY219" s="180" t="s">
        <v>130</v>
      </c>
    </row>
    <row r="220" spans="1:65" s="2" customFormat="1" ht="16.5" customHeight="1">
      <c r="A220" s="33"/>
      <c r="B220" s="149"/>
      <c r="C220" s="150" t="s">
        <v>229</v>
      </c>
      <c r="D220" s="150" t="s">
        <v>132</v>
      </c>
      <c r="E220" s="151" t="s">
        <v>253</v>
      </c>
      <c r="F220" s="152" t="s">
        <v>254</v>
      </c>
      <c r="G220" s="153" t="s">
        <v>211</v>
      </c>
      <c r="H220" s="154">
        <v>208</v>
      </c>
      <c r="I220" s="155"/>
      <c r="J220" s="156">
        <f>ROUND(I220*H220,2)</f>
        <v>0</v>
      </c>
      <c r="K220" s="152" t="s">
        <v>136</v>
      </c>
      <c r="L220" s="34"/>
      <c r="M220" s="157" t="s">
        <v>1</v>
      </c>
      <c r="N220" s="158" t="s">
        <v>41</v>
      </c>
      <c r="O220" s="59"/>
      <c r="P220" s="159">
        <f>O220*H220</f>
        <v>0</v>
      </c>
      <c r="Q220" s="159">
        <v>7E-05</v>
      </c>
      <c r="R220" s="159">
        <f>Q220*H220</f>
        <v>0.014559999999999998</v>
      </c>
      <c r="S220" s="159">
        <v>0</v>
      </c>
      <c r="T220" s="160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1" t="s">
        <v>137</v>
      </c>
      <c r="AT220" s="161" t="s">
        <v>132</v>
      </c>
      <c r="AU220" s="161" t="s">
        <v>84</v>
      </c>
      <c r="AY220" s="18" t="s">
        <v>130</v>
      </c>
      <c r="BE220" s="162">
        <f>IF(N220="základní",J220,0)</f>
        <v>0</v>
      </c>
      <c r="BF220" s="162">
        <f>IF(N220="snížená",J220,0)</f>
        <v>0</v>
      </c>
      <c r="BG220" s="162">
        <f>IF(N220="zákl. přenesená",J220,0)</f>
        <v>0</v>
      </c>
      <c r="BH220" s="162">
        <f>IF(N220="sníž. přenesená",J220,0)</f>
        <v>0</v>
      </c>
      <c r="BI220" s="162">
        <f>IF(N220="nulová",J220,0)</f>
        <v>0</v>
      </c>
      <c r="BJ220" s="18" t="s">
        <v>32</v>
      </c>
      <c r="BK220" s="162">
        <f>ROUND(I220*H220,2)</f>
        <v>0</v>
      </c>
      <c r="BL220" s="18" t="s">
        <v>137</v>
      </c>
      <c r="BM220" s="161" t="s">
        <v>1720</v>
      </c>
    </row>
    <row r="221" spans="2:51" s="14" customFormat="1" ht="12">
      <c r="B221" s="171"/>
      <c r="D221" s="164" t="s">
        <v>139</v>
      </c>
      <c r="E221" s="172" t="s">
        <v>1</v>
      </c>
      <c r="F221" s="173" t="s">
        <v>1721</v>
      </c>
      <c r="H221" s="174">
        <v>38</v>
      </c>
      <c r="I221" s="175"/>
      <c r="L221" s="171"/>
      <c r="M221" s="176"/>
      <c r="N221" s="177"/>
      <c r="O221" s="177"/>
      <c r="P221" s="177"/>
      <c r="Q221" s="177"/>
      <c r="R221" s="177"/>
      <c r="S221" s="177"/>
      <c r="T221" s="178"/>
      <c r="AT221" s="172" t="s">
        <v>139</v>
      </c>
      <c r="AU221" s="172" t="s">
        <v>84</v>
      </c>
      <c r="AV221" s="14" t="s">
        <v>84</v>
      </c>
      <c r="AW221" s="14" t="s">
        <v>31</v>
      </c>
      <c r="AX221" s="14" t="s">
        <v>76</v>
      </c>
      <c r="AY221" s="172" t="s">
        <v>130</v>
      </c>
    </row>
    <row r="222" spans="2:51" s="14" customFormat="1" ht="12">
      <c r="B222" s="171"/>
      <c r="D222" s="164" t="s">
        <v>139</v>
      </c>
      <c r="E222" s="172" t="s">
        <v>1</v>
      </c>
      <c r="F222" s="173" t="s">
        <v>1722</v>
      </c>
      <c r="H222" s="174">
        <v>50</v>
      </c>
      <c r="I222" s="175"/>
      <c r="L222" s="171"/>
      <c r="M222" s="176"/>
      <c r="N222" s="177"/>
      <c r="O222" s="177"/>
      <c r="P222" s="177"/>
      <c r="Q222" s="177"/>
      <c r="R222" s="177"/>
      <c r="S222" s="177"/>
      <c r="T222" s="178"/>
      <c r="AT222" s="172" t="s">
        <v>139</v>
      </c>
      <c r="AU222" s="172" t="s">
        <v>84</v>
      </c>
      <c r="AV222" s="14" t="s">
        <v>84</v>
      </c>
      <c r="AW222" s="14" t="s">
        <v>31</v>
      </c>
      <c r="AX222" s="14" t="s">
        <v>76</v>
      </c>
      <c r="AY222" s="172" t="s">
        <v>130</v>
      </c>
    </row>
    <row r="223" spans="2:51" s="14" customFormat="1" ht="12">
      <c r="B223" s="171"/>
      <c r="D223" s="164" t="s">
        <v>139</v>
      </c>
      <c r="E223" s="172" t="s">
        <v>1</v>
      </c>
      <c r="F223" s="173" t="s">
        <v>1723</v>
      </c>
      <c r="H223" s="174">
        <v>72</v>
      </c>
      <c r="I223" s="175"/>
      <c r="L223" s="171"/>
      <c r="M223" s="176"/>
      <c r="N223" s="177"/>
      <c r="O223" s="177"/>
      <c r="P223" s="177"/>
      <c r="Q223" s="177"/>
      <c r="R223" s="177"/>
      <c r="S223" s="177"/>
      <c r="T223" s="178"/>
      <c r="AT223" s="172" t="s">
        <v>139</v>
      </c>
      <c r="AU223" s="172" t="s">
        <v>84</v>
      </c>
      <c r="AV223" s="14" t="s">
        <v>84</v>
      </c>
      <c r="AW223" s="14" t="s">
        <v>31</v>
      </c>
      <c r="AX223" s="14" t="s">
        <v>76</v>
      </c>
      <c r="AY223" s="172" t="s">
        <v>130</v>
      </c>
    </row>
    <row r="224" spans="2:51" s="14" customFormat="1" ht="12">
      <c r="B224" s="171"/>
      <c r="D224" s="164" t="s">
        <v>139</v>
      </c>
      <c r="E224" s="172" t="s">
        <v>1</v>
      </c>
      <c r="F224" s="173" t="s">
        <v>1724</v>
      </c>
      <c r="H224" s="174">
        <v>48</v>
      </c>
      <c r="I224" s="175"/>
      <c r="L224" s="171"/>
      <c r="M224" s="176"/>
      <c r="N224" s="177"/>
      <c r="O224" s="177"/>
      <c r="P224" s="177"/>
      <c r="Q224" s="177"/>
      <c r="R224" s="177"/>
      <c r="S224" s="177"/>
      <c r="T224" s="178"/>
      <c r="AT224" s="172" t="s">
        <v>139</v>
      </c>
      <c r="AU224" s="172" t="s">
        <v>84</v>
      </c>
      <c r="AV224" s="14" t="s">
        <v>84</v>
      </c>
      <c r="AW224" s="14" t="s">
        <v>31</v>
      </c>
      <c r="AX224" s="14" t="s">
        <v>76</v>
      </c>
      <c r="AY224" s="172" t="s">
        <v>130</v>
      </c>
    </row>
    <row r="225" spans="2:51" s="15" customFormat="1" ht="12">
      <c r="B225" s="179"/>
      <c r="D225" s="164" t="s">
        <v>139</v>
      </c>
      <c r="E225" s="180" t="s">
        <v>1</v>
      </c>
      <c r="F225" s="181" t="s">
        <v>144</v>
      </c>
      <c r="H225" s="182">
        <v>208</v>
      </c>
      <c r="I225" s="183"/>
      <c r="L225" s="179"/>
      <c r="M225" s="184"/>
      <c r="N225" s="185"/>
      <c r="O225" s="185"/>
      <c r="P225" s="185"/>
      <c r="Q225" s="185"/>
      <c r="R225" s="185"/>
      <c r="S225" s="185"/>
      <c r="T225" s="186"/>
      <c r="AT225" s="180" t="s">
        <v>139</v>
      </c>
      <c r="AU225" s="180" t="s">
        <v>84</v>
      </c>
      <c r="AV225" s="15" t="s">
        <v>137</v>
      </c>
      <c r="AW225" s="15" t="s">
        <v>31</v>
      </c>
      <c r="AX225" s="15" t="s">
        <v>32</v>
      </c>
      <c r="AY225" s="180" t="s">
        <v>130</v>
      </c>
    </row>
    <row r="226" spans="1:65" s="2" customFormat="1" ht="24.2" customHeight="1">
      <c r="A226" s="33"/>
      <c r="B226" s="149"/>
      <c r="C226" s="150" t="s">
        <v>234</v>
      </c>
      <c r="D226" s="150" t="s">
        <v>132</v>
      </c>
      <c r="E226" s="151" t="s">
        <v>263</v>
      </c>
      <c r="F226" s="152" t="s">
        <v>264</v>
      </c>
      <c r="G226" s="153" t="s">
        <v>211</v>
      </c>
      <c r="H226" s="154">
        <v>208</v>
      </c>
      <c r="I226" s="155"/>
      <c r="J226" s="156">
        <f>ROUND(I226*H226,2)</f>
        <v>0</v>
      </c>
      <c r="K226" s="152" t="s">
        <v>136</v>
      </c>
      <c r="L226" s="34"/>
      <c r="M226" s="157" t="s">
        <v>1</v>
      </c>
      <c r="N226" s="158" t="s">
        <v>41</v>
      </c>
      <c r="O226" s="59"/>
      <c r="P226" s="159">
        <f>O226*H226</f>
        <v>0</v>
      </c>
      <c r="Q226" s="159">
        <v>0</v>
      </c>
      <c r="R226" s="159">
        <f>Q226*H226</f>
        <v>0</v>
      </c>
      <c r="S226" s="159">
        <v>0</v>
      </c>
      <c r="T226" s="160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1" t="s">
        <v>137</v>
      </c>
      <c r="AT226" s="161" t="s">
        <v>132</v>
      </c>
      <c r="AU226" s="161" t="s">
        <v>84</v>
      </c>
      <c r="AY226" s="18" t="s">
        <v>130</v>
      </c>
      <c r="BE226" s="162">
        <f>IF(N226="základní",J226,0)</f>
        <v>0</v>
      </c>
      <c r="BF226" s="162">
        <f>IF(N226="snížená",J226,0)</f>
        <v>0</v>
      </c>
      <c r="BG226" s="162">
        <f>IF(N226="zákl. přenesená",J226,0)</f>
        <v>0</v>
      </c>
      <c r="BH226" s="162">
        <f>IF(N226="sníž. přenesená",J226,0)</f>
        <v>0</v>
      </c>
      <c r="BI226" s="162">
        <f>IF(N226="nulová",J226,0)</f>
        <v>0</v>
      </c>
      <c r="BJ226" s="18" t="s">
        <v>32</v>
      </c>
      <c r="BK226" s="162">
        <f>ROUND(I226*H226,2)</f>
        <v>0</v>
      </c>
      <c r="BL226" s="18" t="s">
        <v>137</v>
      </c>
      <c r="BM226" s="161" t="s">
        <v>1725</v>
      </c>
    </row>
    <row r="227" spans="2:51" s="14" customFormat="1" ht="12">
      <c r="B227" s="171"/>
      <c r="D227" s="164" t="s">
        <v>139</v>
      </c>
      <c r="E227" s="172" t="s">
        <v>1</v>
      </c>
      <c r="F227" s="173" t="s">
        <v>1229</v>
      </c>
      <c r="H227" s="174">
        <v>208</v>
      </c>
      <c r="I227" s="175"/>
      <c r="L227" s="171"/>
      <c r="M227" s="176"/>
      <c r="N227" s="177"/>
      <c r="O227" s="177"/>
      <c r="P227" s="177"/>
      <c r="Q227" s="177"/>
      <c r="R227" s="177"/>
      <c r="S227" s="177"/>
      <c r="T227" s="178"/>
      <c r="AT227" s="172" t="s">
        <v>139</v>
      </c>
      <c r="AU227" s="172" t="s">
        <v>84</v>
      </c>
      <c r="AV227" s="14" t="s">
        <v>84</v>
      </c>
      <c r="AW227" s="14" t="s">
        <v>31</v>
      </c>
      <c r="AX227" s="14" t="s">
        <v>32</v>
      </c>
      <c r="AY227" s="172" t="s">
        <v>130</v>
      </c>
    </row>
    <row r="228" spans="1:65" s="2" customFormat="1" ht="16.5" customHeight="1">
      <c r="A228" s="33"/>
      <c r="B228" s="149"/>
      <c r="C228" s="195" t="s">
        <v>8</v>
      </c>
      <c r="D228" s="195" t="s">
        <v>268</v>
      </c>
      <c r="E228" s="196" t="s">
        <v>269</v>
      </c>
      <c r="F228" s="197" t="s">
        <v>270</v>
      </c>
      <c r="G228" s="198" t="s">
        <v>271</v>
      </c>
      <c r="H228" s="199">
        <v>416</v>
      </c>
      <c r="I228" s="200"/>
      <c r="J228" s="201">
        <f>ROUND(I228*H228,2)</f>
        <v>0</v>
      </c>
      <c r="K228" s="197" t="s">
        <v>136</v>
      </c>
      <c r="L228" s="202"/>
      <c r="M228" s="203" t="s">
        <v>1</v>
      </c>
      <c r="N228" s="204" t="s">
        <v>41</v>
      </c>
      <c r="O228" s="59"/>
      <c r="P228" s="159">
        <f>O228*H228</f>
        <v>0</v>
      </c>
      <c r="Q228" s="159">
        <v>0.0096</v>
      </c>
      <c r="R228" s="159">
        <f>Q228*H228</f>
        <v>3.9936</v>
      </c>
      <c r="S228" s="159">
        <v>0</v>
      </c>
      <c r="T228" s="160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1" t="s">
        <v>184</v>
      </c>
      <c r="AT228" s="161" t="s">
        <v>268</v>
      </c>
      <c r="AU228" s="161" t="s">
        <v>84</v>
      </c>
      <c r="AY228" s="18" t="s">
        <v>130</v>
      </c>
      <c r="BE228" s="162">
        <f>IF(N228="základní",J228,0)</f>
        <v>0</v>
      </c>
      <c r="BF228" s="162">
        <f>IF(N228="snížená",J228,0)</f>
        <v>0</v>
      </c>
      <c r="BG228" s="162">
        <f>IF(N228="zákl. přenesená",J228,0)</f>
        <v>0</v>
      </c>
      <c r="BH228" s="162">
        <f>IF(N228="sníž. přenesená",J228,0)</f>
        <v>0</v>
      </c>
      <c r="BI228" s="162">
        <f>IF(N228="nulová",J228,0)</f>
        <v>0</v>
      </c>
      <c r="BJ228" s="18" t="s">
        <v>32</v>
      </c>
      <c r="BK228" s="162">
        <f>ROUND(I228*H228,2)</f>
        <v>0</v>
      </c>
      <c r="BL228" s="18" t="s">
        <v>137</v>
      </c>
      <c r="BM228" s="161" t="s">
        <v>1726</v>
      </c>
    </row>
    <row r="229" spans="2:51" s="14" customFormat="1" ht="12">
      <c r="B229" s="171"/>
      <c r="D229" s="164" t="s">
        <v>139</v>
      </c>
      <c r="E229" s="172" t="s">
        <v>1</v>
      </c>
      <c r="F229" s="173" t="s">
        <v>1727</v>
      </c>
      <c r="H229" s="174">
        <v>416</v>
      </c>
      <c r="I229" s="175"/>
      <c r="L229" s="171"/>
      <c r="M229" s="176"/>
      <c r="N229" s="177"/>
      <c r="O229" s="177"/>
      <c r="P229" s="177"/>
      <c r="Q229" s="177"/>
      <c r="R229" s="177"/>
      <c r="S229" s="177"/>
      <c r="T229" s="178"/>
      <c r="AT229" s="172" t="s">
        <v>139</v>
      </c>
      <c r="AU229" s="172" t="s">
        <v>84</v>
      </c>
      <c r="AV229" s="14" t="s">
        <v>84</v>
      </c>
      <c r="AW229" s="14" t="s">
        <v>31</v>
      </c>
      <c r="AX229" s="14" t="s">
        <v>76</v>
      </c>
      <c r="AY229" s="172" t="s">
        <v>130</v>
      </c>
    </row>
    <row r="230" spans="2:51" s="15" customFormat="1" ht="12">
      <c r="B230" s="179"/>
      <c r="D230" s="164" t="s">
        <v>139</v>
      </c>
      <c r="E230" s="180" t="s">
        <v>1</v>
      </c>
      <c r="F230" s="181" t="s">
        <v>144</v>
      </c>
      <c r="H230" s="182">
        <v>416</v>
      </c>
      <c r="I230" s="183"/>
      <c r="L230" s="179"/>
      <c r="M230" s="184"/>
      <c r="N230" s="185"/>
      <c r="O230" s="185"/>
      <c r="P230" s="185"/>
      <c r="Q230" s="185"/>
      <c r="R230" s="185"/>
      <c r="S230" s="185"/>
      <c r="T230" s="186"/>
      <c r="AT230" s="180" t="s">
        <v>139</v>
      </c>
      <c r="AU230" s="180" t="s">
        <v>84</v>
      </c>
      <c r="AV230" s="15" t="s">
        <v>137</v>
      </c>
      <c r="AW230" s="15" t="s">
        <v>31</v>
      </c>
      <c r="AX230" s="15" t="s">
        <v>32</v>
      </c>
      <c r="AY230" s="180" t="s">
        <v>130</v>
      </c>
    </row>
    <row r="231" spans="1:65" s="2" customFormat="1" ht="16.5" customHeight="1">
      <c r="A231" s="33"/>
      <c r="B231" s="149"/>
      <c r="C231" s="195" t="s">
        <v>252</v>
      </c>
      <c r="D231" s="195" t="s">
        <v>268</v>
      </c>
      <c r="E231" s="196" t="s">
        <v>275</v>
      </c>
      <c r="F231" s="197" t="s">
        <v>276</v>
      </c>
      <c r="G231" s="198" t="s">
        <v>211</v>
      </c>
      <c r="H231" s="199">
        <v>208</v>
      </c>
      <c r="I231" s="200"/>
      <c r="J231" s="201">
        <f>ROUND(I231*H231,2)</f>
        <v>0</v>
      </c>
      <c r="K231" s="197" t="s">
        <v>136</v>
      </c>
      <c r="L231" s="202"/>
      <c r="M231" s="203" t="s">
        <v>1</v>
      </c>
      <c r="N231" s="204" t="s">
        <v>41</v>
      </c>
      <c r="O231" s="59"/>
      <c r="P231" s="159">
        <f>O231*H231</f>
        <v>0</v>
      </c>
      <c r="Q231" s="159">
        <v>0.06</v>
      </c>
      <c r="R231" s="159">
        <f>Q231*H231</f>
        <v>12.48</v>
      </c>
      <c r="S231" s="159">
        <v>0</v>
      </c>
      <c r="T231" s="160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1" t="s">
        <v>184</v>
      </c>
      <c r="AT231" s="161" t="s">
        <v>268</v>
      </c>
      <c r="AU231" s="161" t="s">
        <v>84</v>
      </c>
      <c r="AY231" s="18" t="s">
        <v>130</v>
      </c>
      <c r="BE231" s="162">
        <f>IF(N231="základní",J231,0)</f>
        <v>0</v>
      </c>
      <c r="BF231" s="162">
        <f>IF(N231="snížená",J231,0)</f>
        <v>0</v>
      </c>
      <c r="BG231" s="162">
        <f>IF(N231="zákl. přenesená",J231,0)</f>
        <v>0</v>
      </c>
      <c r="BH231" s="162">
        <f>IF(N231="sníž. přenesená",J231,0)</f>
        <v>0</v>
      </c>
      <c r="BI231" s="162">
        <f>IF(N231="nulová",J231,0)</f>
        <v>0</v>
      </c>
      <c r="BJ231" s="18" t="s">
        <v>32</v>
      </c>
      <c r="BK231" s="162">
        <f>ROUND(I231*H231,2)</f>
        <v>0</v>
      </c>
      <c r="BL231" s="18" t="s">
        <v>137</v>
      </c>
      <c r="BM231" s="161" t="s">
        <v>1728</v>
      </c>
    </row>
    <row r="232" spans="2:51" s="14" customFormat="1" ht="12">
      <c r="B232" s="171"/>
      <c r="D232" s="164" t="s">
        <v>139</v>
      </c>
      <c r="E232" s="172" t="s">
        <v>1</v>
      </c>
      <c r="F232" s="173" t="s">
        <v>1229</v>
      </c>
      <c r="H232" s="174">
        <v>208</v>
      </c>
      <c r="I232" s="175"/>
      <c r="L232" s="171"/>
      <c r="M232" s="176"/>
      <c r="N232" s="177"/>
      <c r="O232" s="177"/>
      <c r="P232" s="177"/>
      <c r="Q232" s="177"/>
      <c r="R232" s="177"/>
      <c r="S232" s="177"/>
      <c r="T232" s="178"/>
      <c r="AT232" s="172" t="s">
        <v>139</v>
      </c>
      <c r="AU232" s="172" t="s">
        <v>84</v>
      </c>
      <c r="AV232" s="14" t="s">
        <v>84</v>
      </c>
      <c r="AW232" s="14" t="s">
        <v>31</v>
      </c>
      <c r="AX232" s="14" t="s">
        <v>32</v>
      </c>
      <c r="AY232" s="172" t="s">
        <v>130</v>
      </c>
    </row>
    <row r="233" spans="1:65" s="2" customFormat="1" ht="16.5" customHeight="1">
      <c r="A233" s="33"/>
      <c r="B233" s="149"/>
      <c r="C233" s="150" t="s">
        <v>262</v>
      </c>
      <c r="D233" s="150" t="s">
        <v>132</v>
      </c>
      <c r="E233" s="151" t="s">
        <v>1729</v>
      </c>
      <c r="F233" s="152" t="s">
        <v>1730</v>
      </c>
      <c r="G233" s="153" t="s">
        <v>135</v>
      </c>
      <c r="H233" s="154">
        <v>82.6</v>
      </c>
      <c r="I233" s="155"/>
      <c r="J233" s="156">
        <f>ROUND(I233*H233,2)</f>
        <v>0</v>
      </c>
      <c r="K233" s="152" t="s">
        <v>136</v>
      </c>
      <c r="L233" s="34"/>
      <c r="M233" s="157" t="s">
        <v>1</v>
      </c>
      <c r="N233" s="158" t="s">
        <v>41</v>
      </c>
      <c r="O233" s="59"/>
      <c r="P233" s="159">
        <f>O233*H233</f>
        <v>0</v>
      </c>
      <c r="Q233" s="159">
        <v>0</v>
      </c>
      <c r="R233" s="159">
        <f>Q233*H233</f>
        <v>0</v>
      </c>
      <c r="S233" s="159">
        <v>0</v>
      </c>
      <c r="T233" s="160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1" t="s">
        <v>137</v>
      </c>
      <c r="AT233" s="161" t="s">
        <v>132</v>
      </c>
      <c r="AU233" s="161" t="s">
        <v>84</v>
      </c>
      <c r="AY233" s="18" t="s">
        <v>130</v>
      </c>
      <c r="BE233" s="162">
        <f>IF(N233="základní",J233,0)</f>
        <v>0</v>
      </c>
      <c r="BF233" s="162">
        <f>IF(N233="snížená",J233,0)</f>
        <v>0</v>
      </c>
      <c r="BG233" s="162">
        <f>IF(N233="zákl. přenesená",J233,0)</f>
        <v>0</v>
      </c>
      <c r="BH233" s="162">
        <f>IF(N233="sníž. přenesená",J233,0)</f>
        <v>0</v>
      </c>
      <c r="BI233" s="162">
        <f>IF(N233="nulová",J233,0)</f>
        <v>0</v>
      </c>
      <c r="BJ233" s="18" t="s">
        <v>32</v>
      </c>
      <c r="BK233" s="162">
        <f>ROUND(I233*H233,2)</f>
        <v>0</v>
      </c>
      <c r="BL233" s="18" t="s">
        <v>137</v>
      </c>
      <c r="BM233" s="161" t="s">
        <v>1731</v>
      </c>
    </row>
    <row r="234" spans="2:51" s="13" customFormat="1" ht="12">
      <c r="B234" s="163"/>
      <c r="D234" s="164" t="s">
        <v>139</v>
      </c>
      <c r="E234" s="165" t="s">
        <v>1</v>
      </c>
      <c r="F234" s="166" t="s">
        <v>282</v>
      </c>
      <c r="H234" s="165" t="s">
        <v>1</v>
      </c>
      <c r="I234" s="167"/>
      <c r="L234" s="163"/>
      <c r="M234" s="168"/>
      <c r="N234" s="169"/>
      <c r="O234" s="169"/>
      <c r="P234" s="169"/>
      <c r="Q234" s="169"/>
      <c r="R234" s="169"/>
      <c r="S234" s="169"/>
      <c r="T234" s="170"/>
      <c r="AT234" s="165" t="s">
        <v>139</v>
      </c>
      <c r="AU234" s="165" t="s">
        <v>84</v>
      </c>
      <c r="AV234" s="13" t="s">
        <v>32</v>
      </c>
      <c r="AW234" s="13" t="s">
        <v>31</v>
      </c>
      <c r="AX234" s="13" t="s">
        <v>76</v>
      </c>
      <c r="AY234" s="165" t="s">
        <v>130</v>
      </c>
    </row>
    <row r="235" spans="2:51" s="13" customFormat="1" ht="12">
      <c r="B235" s="163"/>
      <c r="D235" s="164" t="s">
        <v>139</v>
      </c>
      <c r="E235" s="165" t="s">
        <v>1</v>
      </c>
      <c r="F235" s="166" t="s">
        <v>1732</v>
      </c>
      <c r="H235" s="165" t="s">
        <v>1</v>
      </c>
      <c r="I235" s="167"/>
      <c r="L235" s="163"/>
      <c r="M235" s="168"/>
      <c r="N235" s="169"/>
      <c r="O235" s="169"/>
      <c r="P235" s="169"/>
      <c r="Q235" s="169"/>
      <c r="R235" s="169"/>
      <c r="S235" s="169"/>
      <c r="T235" s="170"/>
      <c r="AT235" s="165" t="s">
        <v>139</v>
      </c>
      <c r="AU235" s="165" t="s">
        <v>84</v>
      </c>
      <c r="AV235" s="13" t="s">
        <v>32</v>
      </c>
      <c r="AW235" s="13" t="s">
        <v>31</v>
      </c>
      <c r="AX235" s="13" t="s">
        <v>76</v>
      </c>
      <c r="AY235" s="165" t="s">
        <v>130</v>
      </c>
    </row>
    <row r="236" spans="2:51" s="14" customFormat="1" ht="12">
      <c r="B236" s="171"/>
      <c r="D236" s="164" t="s">
        <v>139</v>
      </c>
      <c r="E236" s="172" t="s">
        <v>1</v>
      </c>
      <c r="F236" s="173" t="s">
        <v>1733</v>
      </c>
      <c r="H236" s="174">
        <v>82.6</v>
      </c>
      <c r="I236" s="175"/>
      <c r="L236" s="171"/>
      <c r="M236" s="176"/>
      <c r="N236" s="177"/>
      <c r="O236" s="177"/>
      <c r="P236" s="177"/>
      <c r="Q236" s="177"/>
      <c r="R236" s="177"/>
      <c r="S236" s="177"/>
      <c r="T236" s="178"/>
      <c r="AT236" s="172" t="s">
        <v>139</v>
      </c>
      <c r="AU236" s="172" t="s">
        <v>84</v>
      </c>
      <c r="AV236" s="14" t="s">
        <v>84</v>
      </c>
      <c r="AW236" s="14" t="s">
        <v>31</v>
      </c>
      <c r="AX236" s="14" t="s">
        <v>32</v>
      </c>
      <c r="AY236" s="172" t="s">
        <v>130</v>
      </c>
    </row>
    <row r="237" spans="1:65" s="2" customFormat="1" ht="16.5" customHeight="1">
      <c r="A237" s="33"/>
      <c r="B237" s="149"/>
      <c r="C237" s="150" t="s">
        <v>267</v>
      </c>
      <c r="D237" s="150" t="s">
        <v>132</v>
      </c>
      <c r="E237" s="151" t="s">
        <v>1734</v>
      </c>
      <c r="F237" s="152" t="s">
        <v>286</v>
      </c>
      <c r="G237" s="153" t="s">
        <v>287</v>
      </c>
      <c r="H237" s="154">
        <v>665.272</v>
      </c>
      <c r="I237" s="155"/>
      <c r="J237" s="156">
        <f>ROUND(I237*H237,2)</f>
        <v>0</v>
      </c>
      <c r="K237" s="152" t="s">
        <v>136</v>
      </c>
      <c r="L237" s="34"/>
      <c r="M237" s="157" t="s">
        <v>1</v>
      </c>
      <c r="N237" s="158" t="s">
        <v>41</v>
      </c>
      <c r="O237" s="59"/>
      <c r="P237" s="159">
        <f>O237*H237</f>
        <v>0</v>
      </c>
      <c r="Q237" s="159">
        <v>0</v>
      </c>
      <c r="R237" s="159">
        <f>Q237*H237</f>
        <v>0</v>
      </c>
      <c r="S237" s="159">
        <v>0</v>
      </c>
      <c r="T237" s="160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1" t="s">
        <v>137</v>
      </c>
      <c r="AT237" s="161" t="s">
        <v>132</v>
      </c>
      <c r="AU237" s="161" t="s">
        <v>84</v>
      </c>
      <c r="AY237" s="18" t="s">
        <v>130</v>
      </c>
      <c r="BE237" s="162">
        <f>IF(N237="základní",J237,0)</f>
        <v>0</v>
      </c>
      <c r="BF237" s="162">
        <f>IF(N237="snížená",J237,0)</f>
        <v>0</v>
      </c>
      <c r="BG237" s="162">
        <f>IF(N237="zákl. přenesená",J237,0)</f>
        <v>0</v>
      </c>
      <c r="BH237" s="162">
        <f>IF(N237="sníž. přenesená",J237,0)</f>
        <v>0</v>
      </c>
      <c r="BI237" s="162">
        <f>IF(N237="nulová",J237,0)</f>
        <v>0</v>
      </c>
      <c r="BJ237" s="18" t="s">
        <v>32</v>
      </c>
      <c r="BK237" s="162">
        <f>ROUND(I237*H237,2)</f>
        <v>0</v>
      </c>
      <c r="BL237" s="18" t="s">
        <v>137</v>
      </c>
      <c r="BM237" s="161" t="s">
        <v>1735</v>
      </c>
    </row>
    <row r="238" spans="2:51" s="14" customFormat="1" ht="12">
      <c r="B238" s="171"/>
      <c r="D238" s="164" t="s">
        <v>139</v>
      </c>
      <c r="E238" s="172" t="s">
        <v>1</v>
      </c>
      <c r="F238" s="173" t="s">
        <v>1736</v>
      </c>
      <c r="H238" s="174">
        <v>665.272</v>
      </c>
      <c r="I238" s="175"/>
      <c r="L238" s="171"/>
      <c r="M238" s="176"/>
      <c r="N238" s="177"/>
      <c r="O238" s="177"/>
      <c r="P238" s="177"/>
      <c r="Q238" s="177"/>
      <c r="R238" s="177"/>
      <c r="S238" s="177"/>
      <c r="T238" s="178"/>
      <c r="AT238" s="172" t="s">
        <v>139</v>
      </c>
      <c r="AU238" s="172" t="s">
        <v>84</v>
      </c>
      <c r="AV238" s="14" t="s">
        <v>84</v>
      </c>
      <c r="AW238" s="14" t="s">
        <v>31</v>
      </c>
      <c r="AX238" s="14" t="s">
        <v>32</v>
      </c>
      <c r="AY238" s="172" t="s">
        <v>130</v>
      </c>
    </row>
    <row r="239" spans="1:65" s="2" customFormat="1" ht="24.2" customHeight="1">
      <c r="A239" s="33"/>
      <c r="B239" s="149"/>
      <c r="C239" s="150" t="s">
        <v>274</v>
      </c>
      <c r="D239" s="150" t="s">
        <v>132</v>
      </c>
      <c r="E239" s="151" t="s">
        <v>1737</v>
      </c>
      <c r="F239" s="152" t="s">
        <v>1738</v>
      </c>
      <c r="G239" s="153" t="s">
        <v>287</v>
      </c>
      <c r="H239" s="154">
        <v>232.845</v>
      </c>
      <c r="I239" s="155"/>
      <c r="J239" s="156">
        <f>ROUND(I239*H239,2)</f>
        <v>0</v>
      </c>
      <c r="K239" s="152" t="s">
        <v>136</v>
      </c>
      <c r="L239" s="34"/>
      <c r="M239" s="157" t="s">
        <v>1</v>
      </c>
      <c r="N239" s="158" t="s">
        <v>41</v>
      </c>
      <c r="O239" s="59"/>
      <c r="P239" s="159">
        <f>O239*H239</f>
        <v>0</v>
      </c>
      <c r="Q239" s="159">
        <v>0</v>
      </c>
      <c r="R239" s="159">
        <f>Q239*H239</f>
        <v>0</v>
      </c>
      <c r="S239" s="159">
        <v>0</v>
      </c>
      <c r="T239" s="160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1" t="s">
        <v>137</v>
      </c>
      <c r="AT239" s="161" t="s">
        <v>132</v>
      </c>
      <c r="AU239" s="161" t="s">
        <v>84</v>
      </c>
      <c r="AY239" s="18" t="s">
        <v>130</v>
      </c>
      <c r="BE239" s="162">
        <f>IF(N239="základní",J239,0)</f>
        <v>0</v>
      </c>
      <c r="BF239" s="162">
        <f>IF(N239="snížená",J239,0)</f>
        <v>0</v>
      </c>
      <c r="BG239" s="162">
        <f>IF(N239="zákl. přenesená",J239,0)</f>
        <v>0</v>
      </c>
      <c r="BH239" s="162">
        <f>IF(N239="sníž. přenesená",J239,0)</f>
        <v>0</v>
      </c>
      <c r="BI239" s="162">
        <f>IF(N239="nulová",J239,0)</f>
        <v>0</v>
      </c>
      <c r="BJ239" s="18" t="s">
        <v>32</v>
      </c>
      <c r="BK239" s="162">
        <f>ROUND(I239*H239,2)</f>
        <v>0</v>
      </c>
      <c r="BL239" s="18" t="s">
        <v>137</v>
      </c>
      <c r="BM239" s="161" t="s">
        <v>1739</v>
      </c>
    </row>
    <row r="240" spans="2:51" s="13" customFormat="1" ht="12">
      <c r="B240" s="163"/>
      <c r="D240" s="164" t="s">
        <v>139</v>
      </c>
      <c r="E240" s="165" t="s">
        <v>1</v>
      </c>
      <c r="F240" s="166" t="s">
        <v>295</v>
      </c>
      <c r="H240" s="165" t="s">
        <v>1</v>
      </c>
      <c r="I240" s="167"/>
      <c r="L240" s="163"/>
      <c r="M240" s="168"/>
      <c r="N240" s="169"/>
      <c r="O240" s="169"/>
      <c r="P240" s="169"/>
      <c r="Q240" s="169"/>
      <c r="R240" s="169"/>
      <c r="S240" s="169"/>
      <c r="T240" s="170"/>
      <c r="AT240" s="165" t="s">
        <v>139</v>
      </c>
      <c r="AU240" s="165" t="s">
        <v>84</v>
      </c>
      <c r="AV240" s="13" t="s">
        <v>32</v>
      </c>
      <c r="AW240" s="13" t="s">
        <v>31</v>
      </c>
      <c r="AX240" s="13" t="s">
        <v>76</v>
      </c>
      <c r="AY240" s="165" t="s">
        <v>130</v>
      </c>
    </row>
    <row r="241" spans="2:51" s="14" customFormat="1" ht="12">
      <c r="B241" s="171"/>
      <c r="D241" s="164" t="s">
        <v>139</v>
      </c>
      <c r="E241" s="172" t="s">
        <v>1</v>
      </c>
      <c r="F241" s="173" t="s">
        <v>1740</v>
      </c>
      <c r="H241" s="174">
        <v>210.564</v>
      </c>
      <c r="I241" s="175"/>
      <c r="L241" s="171"/>
      <c r="M241" s="176"/>
      <c r="N241" s="177"/>
      <c r="O241" s="177"/>
      <c r="P241" s="177"/>
      <c r="Q241" s="177"/>
      <c r="R241" s="177"/>
      <c r="S241" s="177"/>
      <c r="T241" s="178"/>
      <c r="AT241" s="172" t="s">
        <v>139</v>
      </c>
      <c r="AU241" s="172" t="s">
        <v>84</v>
      </c>
      <c r="AV241" s="14" t="s">
        <v>84</v>
      </c>
      <c r="AW241" s="14" t="s">
        <v>31</v>
      </c>
      <c r="AX241" s="14" t="s">
        <v>76</v>
      </c>
      <c r="AY241" s="172" t="s">
        <v>130</v>
      </c>
    </row>
    <row r="242" spans="2:51" s="13" customFormat="1" ht="12">
      <c r="B242" s="163"/>
      <c r="D242" s="164" t="s">
        <v>139</v>
      </c>
      <c r="E242" s="165" t="s">
        <v>1</v>
      </c>
      <c r="F242" s="166" t="s">
        <v>1741</v>
      </c>
      <c r="H242" s="165" t="s">
        <v>1</v>
      </c>
      <c r="I242" s="167"/>
      <c r="L242" s="163"/>
      <c r="M242" s="168"/>
      <c r="N242" s="169"/>
      <c r="O242" s="169"/>
      <c r="P242" s="169"/>
      <c r="Q242" s="169"/>
      <c r="R242" s="169"/>
      <c r="S242" s="169"/>
      <c r="T242" s="170"/>
      <c r="AT242" s="165" t="s">
        <v>139</v>
      </c>
      <c r="AU242" s="165" t="s">
        <v>84</v>
      </c>
      <c r="AV242" s="13" t="s">
        <v>32</v>
      </c>
      <c r="AW242" s="13" t="s">
        <v>31</v>
      </c>
      <c r="AX242" s="13" t="s">
        <v>76</v>
      </c>
      <c r="AY242" s="165" t="s">
        <v>130</v>
      </c>
    </row>
    <row r="243" spans="2:51" s="14" customFormat="1" ht="12">
      <c r="B243" s="171"/>
      <c r="D243" s="164" t="s">
        <v>139</v>
      </c>
      <c r="E243" s="172" t="s">
        <v>1</v>
      </c>
      <c r="F243" s="173" t="s">
        <v>1742</v>
      </c>
      <c r="H243" s="174">
        <v>36.079</v>
      </c>
      <c r="I243" s="175"/>
      <c r="L243" s="171"/>
      <c r="M243" s="176"/>
      <c r="N243" s="177"/>
      <c r="O243" s="177"/>
      <c r="P243" s="177"/>
      <c r="Q243" s="177"/>
      <c r="R243" s="177"/>
      <c r="S243" s="177"/>
      <c r="T243" s="178"/>
      <c r="AT243" s="172" t="s">
        <v>139</v>
      </c>
      <c r="AU243" s="172" t="s">
        <v>84</v>
      </c>
      <c r="AV243" s="14" t="s">
        <v>84</v>
      </c>
      <c r="AW243" s="14" t="s">
        <v>31</v>
      </c>
      <c r="AX243" s="14" t="s">
        <v>76</v>
      </c>
      <c r="AY243" s="172" t="s">
        <v>130</v>
      </c>
    </row>
    <row r="244" spans="2:51" s="13" customFormat="1" ht="12">
      <c r="B244" s="163"/>
      <c r="D244" s="164" t="s">
        <v>139</v>
      </c>
      <c r="E244" s="165" t="s">
        <v>1</v>
      </c>
      <c r="F244" s="166" t="s">
        <v>304</v>
      </c>
      <c r="H244" s="165" t="s">
        <v>1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5" t="s">
        <v>139</v>
      </c>
      <c r="AU244" s="165" t="s">
        <v>84</v>
      </c>
      <c r="AV244" s="13" t="s">
        <v>32</v>
      </c>
      <c r="AW244" s="13" t="s">
        <v>31</v>
      </c>
      <c r="AX244" s="13" t="s">
        <v>76</v>
      </c>
      <c r="AY244" s="165" t="s">
        <v>130</v>
      </c>
    </row>
    <row r="245" spans="2:51" s="14" customFormat="1" ht="12">
      <c r="B245" s="171"/>
      <c r="D245" s="164" t="s">
        <v>139</v>
      </c>
      <c r="E245" s="172" t="s">
        <v>1</v>
      </c>
      <c r="F245" s="173" t="s">
        <v>1743</v>
      </c>
      <c r="H245" s="174">
        <v>196.568</v>
      </c>
      <c r="I245" s="175"/>
      <c r="L245" s="171"/>
      <c r="M245" s="176"/>
      <c r="N245" s="177"/>
      <c r="O245" s="177"/>
      <c r="P245" s="177"/>
      <c r="Q245" s="177"/>
      <c r="R245" s="177"/>
      <c r="S245" s="177"/>
      <c r="T245" s="178"/>
      <c r="AT245" s="172" t="s">
        <v>139</v>
      </c>
      <c r="AU245" s="172" t="s">
        <v>84</v>
      </c>
      <c r="AV245" s="14" t="s">
        <v>84</v>
      </c>
      <c r="AW245" s="14" t="s">
        <v>31</v>
      </c>
      <c r="AX245" s="14" t="s">
        <v>76</v>
      </c>
      <c r="AY245" s="172" t="s">
        <v>130</v>
      </c>
    </row>
    <row r="246" spans="2:51" s="14" customFormat="1" ht="12">
      <c r="B246" s="171"/>
      <c r="D246" s="164" t="s">
        <v>139</v>
      </c>
      <c r="E246" s="172" t="s">
        <v>1</v>
      </c>
      <c r="F246" s="173" t="s">
        <v>1744</v>
      </c>
      <c r="H246" s="174">
        <v>7.92</v>
      </c>
      <c r="I246" s="175"/>
      <c r="L246" s="171"/>
      <c r="M246" s="176"/>
      <c r="N246" s="177"/>
      <c r="O246" s="177"/>
      <c r="P246" s="177"/>
      <c r="Q246" s="177"/>
      <c r="R246" s="177"/>
      <c r="S246" s="177"/>
      <c r="T246" s="178"/>
      <c r="AT246" s="172" t="s">
        <v>139</v>
      </c>
      <c r="AU246" s="172" t="s">
        <v>84</v>
      </c>
      <c r="AV246" s="14" t="s">
        <v>84</v>
      </c>
      <c r="AW246" s="14" t="s">
        <v>31</v>
      </c>
      <c r="AX246" s="14" t="s">
        <v>76</v>
      </c>
      <c r="AY246" s="172" t="s">
        <v>130</v>
      </c>
    </row>
    <row r="247" spans="2:51" s="13" customFormat="1" ht="12">
      <c r="B247" s="163"/>
      <c r="D247" s="164" t="s">
        <v>139</v>
      </c>
      <c r="E247" s="165" t="s">
        <v>1</v>
      </c>
      <c r="F247" s="166" t="s">
        <v>1745</v>
      </c>
      <c r="H247" s="165" t="s">
        <v>1</v>
      </c>
      <c r="I247" s="167"/>
      <c r="L247" s="163"/>
      <c r="M247" s="168"/>
      <c r="N247" s="169"/>
      <c r="O247" s="169"/>
      <c r="P247" s="169"/>
      <c r="Q247" s="169"/>
      <c r="R247" s="169"/>
      <c r="S247" s="169"/>
      <c r="T247" s="170"/>
      <c r="AT247" s="165" t="s">
        <v>139</v>
      </c>
      <c r="AU247" s="165" t="s">
        <v>84</v>
      </c>
      <c r="AV247" s="13" t="s">
        <v>32</v>
      </c>
      <c r="AW247" s="13" t="s">
        <v>31</v>
      </c>
      <c r="AX247" s="13" t="s">
        <v>76</v>
      </c>
      <c r="AY247" s="165" t="s">
        <v>130</v>
      </c>
    </row>
    <row r="248" spans="2:51" s="14" customFormat="1" ht="12">
      <c r="B248" s="171"/>
      <c r="D248" s="164" t="s">
        <v>139</v>
      </c>
      <c r="E248" s="172" t="s">
        <v>1</v>
      </c>
      <c r="F248" s="173" t="s">
        <v>1746</v>
      </c>
      <c r="H248" s="174">
        <v>34.619</v>
      </c>
      <c r="I248" s="175"/>
      <c r="L248" s="171"/>
      <c r="M248" s="176"/>
      <c r="N248" s="177"/>
      <c r="O248" s="177"/>
      <c r="P248" s="177"/>
      <c r="Q248" s="177"/>
      <c r="R248" s="177"/>
      <c r="S248" s="177"/>
      <c r="T248" s="178"/>
      <c r="AT248" s="172" t="s">
        <v>139</v>
      </c>
      <c r="AU248" s="172" t="s">
        <v>84</v>
      </c>
      <c r="AV248" s="14" t="s">
        <v>84</v>
      </c>
      <c r="AW248" s="14" t="s">
        <v>31</v>
      </c>
      <c r="AX248" s="14" t="s">
        <v>76</v>
      </c>
      <c r="AY248" s="172" t="s">
        <v>130</v>
      </c>
    </row>
    <row r="249" spans="2:51" s="13" customFormat="1" ht="12">
      <c r="B249" s="163"/>
      <c r="D249" s="164" t="s">
        <v>139</v>
      </c>
      <c r="E249" s="165" t="s">
        <v>1</v>
      </c>
      <c r="F249" s="166" t="s">
        <v>1747</v>
      </c>
      <c r="H249" s="165" t="s">
        <v>1</v>
      </c>
      <c r="I249" s="167"/>
      <c r="L249" s="163"/>
      <c r="M249" s="168"/>
      <c r="N249" s="169"/>
      <c r="O249" s="169"/>
      <c r="P249" s="169"/>
      <c r="Q249" s="169"/>
      <c r="R249" s="169"/>
      <c r="S249" s="169"/>
      <c r="T249" s="170"/>
      <c r="AT249" s="165" t="s">
        <v>139</v>
      </c>
      <c r="AU249" s="165" t="s">
        <v>84</v>
      </c>
      <c r="AV249" s="13" t="s">
        <v>32</v>
      </c>
      <c r="AW249" s="13" t="s">
        <v>31</v>
      </c>
      <c r="AX249" s="13" t="s">
        <v>76</v>
      </c>
      <c r="AY249" s="165" t="s">
        <v>130</v>
      </c>
    </row>
    <row r="250" spans="2:51" s="14" customFormat="1" ht="12">
      <c r="B250" s="171"/>
      <c r="D250" s="164" t="s">
        <v>139</v>
      </c>
      <c r="E250" s="172" t="s">
        <v>1</v>
      </c>
      <c r="F250" s="173" t="s">
        <v>1748</v>
      </c>
      <c r="H250" s="174">
        <v>94.661</v>
      </c>
      <c r="I250" s="175"/>
      <c r="L250" s="171"/>
      <c r="M250" s="176"/>
      <c r="N250" s="177"/>
      <c r="O250" s="177"/>
      <c r="P250" s="177"/>
      <c r="Q250" s="177"/>
      <c r="R250" s="177"/>
      <c r="S250" s="177"/>
      <c r="T250" s="178"/>
      <c r="AT250" s="172" t="s">
        <v>139</v>
      </c>
      <c r="AU250" s="172" t="s">
        <v>84</v>
      </c>
      <c r="AV250" s="14" t="s">
        <v>84</v>
      </c>
      <c r="AW250" s="14" t="s">
        <v>31</v>
      </c>
      <c r="AX250" s="14" t="s">
        <v>76</v>
      </c>
      <c r="AY250" s="172" t="s">
        <v>130</v>
      </c>
    </row>
    <row r="251" spans="2:51" s="13" customFormat="1" ht="12">
      <c r="B251" s="163"/>
      <c r="D251" s="164" t="s">
        <v>139</v>
      </c>
      <c r="E251" s="165" t="s">
        <v>1</v>
      </c>
      <c r="F251" s="166" t="s">
        <v>308</v>
      </c>
      <c r="H251" s="165" t="s">
        <v>1</v>
      </c>
      <c r="I251" s="167"/>
      <c r="L251" s="163"/>
      <c r="M251" s="168"/>
      <c r="N251" s="169"/>
      <c r="O251" s="169"/>
      <c r="P251" s="169"/>
      <c r="Q251" s="169"/>
      <c r="R251" s="169"/>
      <c r="S251" s="169"/>
      <c r="T251" s="170"/>
      <c r="AT251" s="165" t="s">
        <v>139</v>
      </c>
      <c r="AU251" s="165" t="s">
        <v>84</v>
      </c>
      <c r="AV251" s="13" t="s">
        <v>32</v>
      </c>
      <c r="AW251" s="13" t="s">
        <v>31</v>
      </c>
      <c r="AX251" s="13" t="s">
        <v>76</v>
      </c>
      <c r="AY251" s="165" t="s">
        <v>130</v>
      </c>
    </row>
    <row r="252" spans="2:51" s="14" customFormat="1" ht="12">
      <c r="B252" s="171"/>
      <c r="D252" s="164" t="s">
        <v>139</v>
      </c>
      <c r="E252" s="172" t="s">
        <v>1</v>
      </c>
      <c r="F252" s="173" t="s">
        <v>1749</v>
      </c>
      <c r="H252" s="174">
        <v>84.861</v>
      </c>
      <c r="I252" s="175"/>
      <c r="L252" s="171"/>
      <c r="M252" s="176"/>
      <c r="N252" s="177"/>
      <c r="O252" s="177"/>
      <c r="P252" s="177"/>
      <c r="Q252" s="177"/>
      <c r="R252" s="177"/>
      <c r="S252" s="177"/>
      <c r="T252" s="178"/>
      <c r="AT252" s="172" t="s">
        <v>139</v>
      </c>
      <c r="AU252" s="172" t="s">
        <v>84</v>
      </c>
      <c r="AV252" s="14" t="s">
        <v>84</v>
      </c>
      <c r="AW252" s="14" t="s">
        <v>31</v>
      </c>
      <c r="AX252" s="14" t="s">
        <v>76</v>
      </c>
      <c r="AY252" s="172" t="s">
        <v>130</v>
      </c>
    </row>
    <row r="253" spans="2:51" s="16" customFormat="1" ht="12">
      <c r="B253" s="187"/>
      <c r="D253" s="164" t="s">
        <v>139</v>
      </c>
      <c r="E253" s="188" t="s">
        <v>1</v>
      </c>
      <c r="F253" s="189" t="s">
        <v>165</v>
      </c>
      <c r="H253" s="190">
        <v>665.272</v>
      </c>
      <c r="I253" s="191"/>
      <c r="L253" s="187"/>
      <c r="M253" s="192"/>
      <c r="N253" s="193"/>
      <c r="O253" s="193"/>
      <c r="P253" s="193"/>
      <c r="Q253" s="193"/>
      <c r="R253" s="193"/>
      <c r="S253" s="193"/>
      <c r="T253" s="194"/>
      <c r="AT253" s="188" t="s">
        <v>139</v>
      </c>
      <c r="AU253" s="188" t="s">
        <v>84</v>
      </c>
      <c r="AV253" s="16" t="s">
        <v>148</v>
      </c>
      <c r="AW253" s="16" t="s">
        <v>31</v>
      </c>
      <c r="AX253" s="16" t="s">
        <v>76</v>
      </c>
      <c r="AY253" s="188" t="s">
        <v>130</v>
      </c>
    </row>
    <row r="254" spans="2:51" s="14" customFormat="1" ht="12">
      <c r="B254" s="171"/>
      <c r="D254" s="164" t="s">
        <v>139</v>
      </c>
      <c r="E254" s="172" t="s">
        <v>1</v>
      </c>
      <c r="F254" s="173" t="s">
        <v>1750</v>
      </c>
      <c r="H254" s="174">
        <v>232.845</v>
      </c>
      <c r="I254" s="175"/>
      <c r="L254" s="171"/>
      <c r="M254" s="176"/>
      <c r="N254" s="177"/>
      <c r="O254" s="177"/>
      <c r="P254" s="177"/>
      <c r="Q254" s="177"/>
      <c r="R254" s="177"/>
      <c r="S254" s="177"/>
      <c r="T254" s="178"/>
      <c r="AT254" s="172" t="s">
        <v>139</v>
      </c>
      <c r="AU254" s="172" t="s">
        <v>84</v>
      </c>
      <c r="AV254" s="14" t="s">
        <v>84</v>
      </c>
      <c r="AW254" s="14" t="s">
        <v>31</v>
      </c>
      <c r="AX254" s="14" t="s">
        <v>32</v>
      </c>
      <c r="AY254" s="172" t="s">
        <v>130</v>
      </c>
    </row>
    <row r="255" spans="1:65" s="2" customFormat="1" ht="24.2" customHeight="1">
      <c r="A255" s="33"/>
      <c r="B255" s="149"/>
      <c r="C255" s="150" t="s">
        <v>278</v>
      </c>
      <c r="D255" s="150" t="s">
        <v>132</v>
      </c>
      <c r="E255" s="151" t="s">
        <v>1751</v>
      </c>
      <c r="F255" s="152" t="s">
        <v>1752</v>
      </c>
      <c r="G255" s="153" t="s">
        <v>287</v>
      </c>
      <c r="H255" s="154">
        <v>299.372</v>
      </c>
      <c r="I255" s="155"/>
      <c r="J255" s="156">
        <f>ROUND(I255*H255,2)</f>
        <v>0</v>
      </c>
      <c r="K255" s="152" t="s">
        <v>136</v>
      </c>
      <c r="L255" s="34"/>
      <c r="M255" s="157" t="s">
        <v>1</v>
      </c>
      <c r="N255" s="158" t="s">
        <v>41</v>
      </c>
      <c r="O255" s="59"/>
      <c r="P255" s="159">
        <f>O255*H255</f>
        <v>0</v>
      </c>
      <c r="Q255" s="159">
        <v>0</v>
      </c>
      <c r="R255" s="159">
        <f>Q255*H255</f>
        <v>0</v>
      </c>
      <c r="S255" s="159">
        <v>0</v>
      </c>
      <c r="T255" s="160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1" t="s">
        <v>137</v>
      </c>
      <c r="AT255" s="161" t="s">
        <v>132</v>
      </c>
      <c r="AU255" s="161" t="s">
        <v>84</v>
      </c>
      <c r="AY255" s="18" t="s">
        <v>130</v>
      </c>
      <c r="BE255" s="162">
        <f>IF(N255="základní",J255,0)</f>
        <v>0</v>
      </c>
      <c r="BF255" s="162">
        <f>IF(N255="snížená",J255,0)</f>
        <v>0</v>
      </c>
      <c r="BG255" s="162">
        <f>IF(N255="zákl. přenesená",J255,0)</f>
        <v>0</v>
      </c>
      <c r="BH255" s="162">
        <f>IF(N255="sníž. přenesená",J255,0)</f>
        <v>0</v>
      </c>
      <c r="BI255" s="162">
        <f>IF(N255="nulová",J255,0)</f>
        <v>0</v>
      </c>
      <c r="BJ255" s="18" t="s">
        <v>32</v>
      </c>
      <c r="BK255" s="162">
        <f>ROUND(I255*H255,2)</f>
        <v>0</v>
      </c>
      <c r="BL255" s="18" t="s">
        <v>137</v>
      </c>
      <c r="BM255" s="161" t="s">
        <v>1753</v>
      </c>
    </row>
    <row r="256" spans="2:51" s="13" customFormat="1" ht="12">
      <c r="B256" s="163"/>
      <c r="D256" s="164" t="s">
        <v>139</v>
      </c>
      <c r="E256" s="165" t="s">
        <v>1</v>
      </c>
      <c r="F256" s="166" t="s">
        <v>316</v>
      </c>
      <c r="H256" s="165" t="s">
        <v>1</v>
      </c>
      <c r="I256" s="167"/>
      <c r="L256" s="163"/>
      <c r="M256" s="168"/>
      <c r="N256" s="169"/>
      <c r="O256" s="169"/>
      <c r="P256" s="169"/>
      <c r="Q256" s="169"/>
      <c r="R256" s="169"/>
      <c r="S256" s="169"/>
      <c r="T256" s="170"/>
      <c r="AT256" s="165" t="s">
        <v>139</v>
      </c>
      <c r="AU256" s="165" t="s">
        <v>84</v>
      </c>
      <c r="AV256" s="13" t="s">
        <v>32</v>
      </c>
      <c r="AW256" s="13" t="s">
        <v>31</v>
      </c>
      <c r="AX256" s="13" t="s">
        <v>76</v>
      </c>
      <c r="AY256" s="165" t="s">
        <v>130</v>
      </c>
    </row>
    <row r="257" spans="2:51" s="14" customFormat="1" ht="12">
      <c r="B257" s="171"/>
      <c r="D257" s="164" t="s">
        <v>139</v>
      </c>
      <c r="E257" s="172" t="s">
        <v>1</v>
      </c>
      <c r="F257" s="173" t="s">
        <v>1754</v>
      </c>
      <c r="H257" s="174">
        <v>299.372</v>
      </c>
      <c r="I257" s="175"/>
      <c r="L257" s="171"/>
      <c r="M257" s="176"/>
      <c r="N257" s="177"/>
      <c r="O257" s="177"/>
      <c r="P257" s="177"/>
      <c r="Q257" s="177"/>
      <c r="R257" s="177"/>
      <c r="S257" s="177"/>
      <c r="T257" s="178"/>
      <c r="AT257" s="172" t="s">
        <v>139</v>
      </c>
      <c r="AU257" s="172" t="s">
        <v>84</v>
      </c>
      <c r="AV257" s="14" t="s">
        <v>84</v>
      </c>
      <c r="AW257" s="14" t="s">
        <v>31</v>
      </c>
      <c r="AX257" s="14" t="s">
        <v>32</v>
      </c>
      <c r="AY257" s="172" t="s">
        <v>130</v>
      </c>
    </row>
    <row r="258" spans="1:65" s="2" customFormat="1" ht="24.2" customHeight="1">
      <c r="A258" s="33"/>
      <c r="B258" s="149"/>
      <c r="C258" s="150" t="s">
        <v>7</v>
      </c>
      <c r="D258" s="150" t="s">
        <v>132</v>
      </c>
      <c r="E258" s="151" t="s">
        <v>1755</v>
      </c>
      <c r="F258" s="152" t="s">
        <v>1756</v>
      </c>
      <c r="G258" s="153" t="s">
        <v>287</v>
      </c>
      <c r="H258" s="154">
        <v>133.054</v>
      </c>
      <c r="I258" s="155"/>
      <c r="J258" s="156">
        <f>ROUND(I258*H258,2)</f>
        <v>0</v>
      </c>
      <c r="K258" s="152" t="s">
        <v>136</v>
      </c>
      <c r="L258" s="34"/>
      <c r="M258" s="157" t="s">
        <v>1</v>
      </c>
      <c r="N258" s="158" t="s">
        <v>41</v>
      </c>
      <c r="O258" s="59"/>
      <c r="P258" s="159">
        <f>O258*H258</f>
        <v>0</v>
      </c>
      <c r="Q258" s="159">
        <v>0</v>
      </c>
      <c r="R258" s="159">
        <f>Q258*H258</f>
        <v>0</v>
      </c>
      <c r="S258" s="159">
        <v>0</v>
      </c>
      <c r="T258" s="160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1" t="s">
        <v>137</v>
      </c>
      <c r="AT258" s="161" t="s">
        <v>132</v>
      </c>
      <c r="AU258" s="161" t="s">
        <v>84</v>
      </c>
      <c r="AY258" s="18" t="s">
        <v>130</v>
      </c>
      <c r="BE258" s="162">
        <f>IF(N258="základní",J258,0)</f>
        <v>0</v>
      </c>
      <c r="BF258" s="162">
        <f>IF(N258="snížená",J258,0)</f>
        <v>0</v>
      </c>
      <c r="BG258" s="162">
        <f>IF(N258="zákl. přenesená",J258,0)</f>
        <v>0</v>
      </c>
      <c r="BH258" s="162">
        <f>IF(N258="sníž. přenesená",J258,0)</f>
        <v>0</v>
      </c>
      <c r="BI258" s="162">
        <f>IF(N258="nulová",J258,0)</f>
        <v>0</v>
      </c>
      <c r="BJ258" s="18" t="s">
        <v>32</v>
      </c>
      <c r="BK258" s="162">
        <f>ROUND(I258*H258,2)</f>
        <v>0</v>
      </c>
      <c r="BL258" s="18" t="s">
        <v>137</v>
      </c>
      <c r="BM258" s="161" t="s">
        <v>1757</v>
      </c>
    </row>
    <row r="259" spans="2:51" s="13" customFormat="1" ht="12">
      <c r="B259" s="163"/>
      <c r="D259" s="164" t="s">
        <v>139</v>
      </c>
      <c r="E259" s="165" t="s">
        <v>1</v>
      </c>
      <c r="F259" s="166" t="s">
        <v>316</v>
      </c>
      <c r="H259" s="165" t="s">
        <v>1</v>
      </c>
      <c r="I259" s="167"/>
      <c r="L259" s="163"/>
      <c r="M259" s="168"/>
      <c r="N259" s="169"/>
      <c r="O259" s="169"/>
      <c r="P259" s="169"/>
      <c r="Q259" s="169"/>
      <c r="R259" s="169"/>
      <c r="S259" s="169"/>
      <c r="T259" s="170"/>
      <c r="AT259" s="165" t="s">
        <v>139</v>
      </c>
      <c r="AU259" s="165" t="s">
        <v>84</v>
      </c>
      <c r="AV259" s="13" t="s">
        <v>32</v>
      </c>
      <c r="AW259" s="13" t="s">
        <v>31</v>
      </c>
      <c r="AX259" s="13" t="s">
        <v>76</v>
      </c>
      <c r="AY259" s="165" t="s">
        <v>130</v>
      </c>
    </row>
    <row r="260" spans="2:51" s="14" customFormat="1" ht="12">
      <c r="B260" s="171"/>
      <c r="D260" s="164" t="s">
        <v>139</v>
      </c>
      <c r="E260" s="172" t="s">
        <v>1</v>
      </c>
      <c r="F260" s="173" t="s">
        <v>1758</v>
      </c>
      <c r="H260" s="174">
        <v>133.054</v>
      </c>
      <c r="I260" s="175"/>
      <c r="L260" s="171"/>
      <c r="M260" s="176"/>
      <c r="N260" s="177"/>
      <c r="O260" s="177"/>
      <c r="P260" s="177"/>
      <c r="Q260" s="177"/>
      <c r="R260" s="177"/>
      <c r="S260" s="177"/>
      <c r="T260" s="178"/>
      <c r="AT260" s="172" t="s">
        <v>139</v>
      </c>
      <c r="AU260" s="172" t="s">
        <v>84</v>
      </c>
      <c r="AV260" s="14" t="s">
        <v>84</v>
      </c>
      <c r="AW260" s="14" t="s">
        <v>31</v>
      </c>
      <c r="AX260" s="14" t="s">
        <v>32</v>
      </c>
      <c r="AY260" s="172" t="s">
        <v>130</v>
      </c>
    </row>
    <row r="261" spans="1:65" s="2" customFormat="1" ht="33" customHeight="1">
      <c r="A261" s="33"/>
      <c r="B261" s="149"/>
      <c r="C261" s="150" t="s">
        <v>291</v>
      </c>
      <c r="D261" s="150" t="s">
        <v>132</v>
      </c>
      <c r="E261" s="151" t="s">
        <v>1759</v>
      </c>
      <c r="F261" s="152" t="s">
        <v>1760</v>
      </c>
      <c r="G261" s="153" t="s">
        <v>287</v>
      </c>
      <c r="H261" s="154">
        <v>4.18</v>
      </c>
      <c r="I261" s="155"/>
      <c r="J261" s="156">
        <f>ROUND(I261*H261,2)</f>
        <v>0</v>
      </c>
      <c r="K261" s="152" t="s">
        <v>1761</v>
      </c>
      <c r="L261" s="34"/>
      <c r="M261" s="157" t="s">
        <v>1</v>
      </c>
      <c r="N261" s="158" t="s">
        <v>41</v>
      </c>
      <c r="O261" s="59"/>
      <c r="P261" s="159">
        <f>O261*H261</f>
        <v>0</v>
      </c>
      <c r="Q261" s="159">
        <v>0</v>
      </c>
      <c r="R261" s="159">
        <f>Q261*H261</f>
        <v>0</v>
      </c>
      <c r="S261" s="159">
        <v>0</v>
      </c>
      <c r="T261" s="160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1" t="s">
        <v>137</v>
      </c>
      <c r="AT261" s="161" t="s">
        <v>132</v>
      </c>
      <c r="AU261" s="161" t="s">
        <v>84</v>
      </c>
      <c r="AY261" s="18" t="s">
        <v>130</v>
      </c>
      <c r="BE261" s="162">
        <f>IF(N261="základní",J261,0)</f>
        <v>0</v>
      </c>
      <c r="BF261" s="162">
        <f>IF(N261="snížená",J261,0)</f>
        <v>0</v>
      </c>
      <c r="BG261" s="162">
        <f>IF(N261="zákl. přenesená",J261,0)</f>
        <v>0</v>
      </c>
      <c r="BH261" s="162">
        <f>IF(N261="sníž. přenesená",J261,0)</f>
        <v>0</v>
      </c>
      <c r="BI261" s="162">
        <f>IF(N261="nulová",J261,0)</f>
        <v>0</v>
      </c>
      <c r="BJ261" s="18" t="s">
        <v>32</v>
      </c>
      <c r="BK261" s="162">
        <f>ROUND(I261*H261,2)</f>
        <v>0</v>
      </c>
      <c r="BL261" s="18" t="s">
        <v>137</v>
      </c>
      <c r="BM261" s="161" t="s">
        <v>1762</v>
      </c>
    </row>
    <row r="262" spans="2:51" s="13" customFormat="1" ht="12">
      <c r="B262" s="163"/>
      <c r="D262" s="164" t="s">
        <v>139</v>
      </c>
      <c r="E262" s="165" t="s">
        <v>1</v>
      </c>
      <c r="F262" s="166" t="s">
        <v>1763</v>
      </c>
      <c r="H262" s="165" t="s">
        <v>1</v>
      </c>
      <c r="I262" s="167"/>
      <c r="L262" s="163"/>
      <c r="M262" s="168"/>
      <c r="N262" s="169"/>
      <c r="O262" s="169"/>
      <c r="P262" s="169"/>
      <c r="Q262" s="169"/>
      <c r="R262" s="169"/>
      <c r="S262" s="169"/>
      <c r="T262" s="170"/>
      <c r="AT262" s="165" t="s">
        <v>139</v>
      </c>
      <c r="AU262" s="165" t="s">
        <v>84</v>
      </c>
      <c r="AV262" s="13" t="s">
        <v>32</v>
      </c>
      <c r="AW262" s="13" t="s">
        <v>31</v>
      </c>
      <c r="AX262" s="13" t="s">
        <v>76</v>
      </c>
      <c r="AY262" s="165" t="s">
        <v>130</v>
      </c>
    </row>
    <row r="263" spans="2:51" s="14" customFormat="1" ht="12">
      <c r="B263" s="171"/>
      <c r="D263" s="164" t="s">
        <v>139</v>
      </c>
      <c r="E263" s="172" t="s">
        <v>1</v>
      </c>
      <c r="F263" s="173" t="s">
        <v>1764</v>
      </c>
      <c r="H263" s="174">
        <v>4.18</v>
      </c>
      <c r="I263" s="175"/>
      <c r="L263" s="171"/>
      <c r="M263" s="176"/>
      <c r="N263" s="177"/>
      <c r="O263" s="177"/>
      <c r="P263" s="177"/>
      <c r="Q263" s="177"/>
      <c r="R263" s="177"/>
      <c r="S263" s="177"/>
      <c r="T263" s="178"/>
      <c r="AT263" s="172" t="s">
        <v>139</v>
      </c>
      <c r="AU263" s="172" t="s">
        <v>84</v>
      </c>
      <c r="AV263" s="14" t="s">
        <v>84</v>
      </c>
      <c r="AW263" s="14" t="s">
        <v>31</v>
      </c>
      <c r="AX263" s="14" t="s">
        <v>32</v>
      </c>
      <c r="AY263" s="172" t="s">
        <v>130</v>
      </c>
    </row>
    <row r="264" spans="1:65" s="2" customFormat="1" ht="24.2" customHeight="1">
      <c r="A264" s="33"/>
      <c r="B264" s="149"/>
      <c r="C264" s="150" t="s">
        <v>312</v>
      </c>
      <c r="D264" s="150" t="s">
        <v>132</v>
      </c>
      <c r="E264" s="151" t="s">
        <v>1765</v>
      </c>
      <c r="F264" s="152" t="s">
        <v>1766</v>
      </c>
      <c r="G264" s="153" t="s">
        <v>211</v>
      </c>
      <c r="H264" s="154">
        <v>31.9</v>
      </c>
      <c r="I264" s="155"/>
      <c r="J264" s="156">
        <f>ROUND(I264*H264,2)</f>
        <v>0</v>
      </c>
      <c r="K264" s="152" t="s">
        <v>136</v>
      </c>
      <c r="L264" s="34"/>
      <c r="M264" s="157" t="s">
        <v>1</v>
      </c>
      <c r="N264" s="158" t="s">
        <v>41</v>
      </c>
      <c r="O264" s="59"/>
      <c r="P264" s="159">
        <f>O264*H264</f>
        <v>0</v>
      </c>
      <c r="Q264" s="159">
        <v>0.0027</v>
      </c>
      <c r="R264" s="159">
        <f>Q264*H264</f>
        <v>0.08613</v>
      </c>
      <c r="S264" s="159">
        <v>0</v>
      </c>
      <c r="T264" s="160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1" t="s">
        <v>137</v>
      </c>
      <c r="AT264" s="161" t="s">
        <v>132</v>
      </c>
      <c r="AU264" s="161" t="s">
        <v>84</v>
      </c>
      <c r="AY264" s="18" t="s">
        <v>130</v>
      </c>
      <c r="BE264" s="162">
        <f>IF(N264="základní",J264,0)</f>
        <v>0</v>
      </c>
      <c r="BF264" s="162">
        <f>IF(N264="snížená",J264,0)</f>
        <v>0</v>
      </c>
      <c r="BG264" s="162">
        <f>IF(N264="zákl. přenesená",J264,0)</f>
        <v>0</v>
      </c>
      <c r="BH264" s="162">
        <f>IF(N264="sníž. přenesená",J264,0)</f>
        <v>0</v>
      </c>
      <c r="BI264" s="162">
        <f>IF(N264="nulová",J264,0)</f>
        <v>0</v>
      </c>
      <c r="BJ264" s="18" t="s">
        <v>32</v>
      </c>
      <c r="BK264" s="162">
        <f>ROUND(I264*H264,2)</f>
        <v>0</v>
      </c>
      <c r="BL264" s="18" t="s">
        <v>137</v>
      </c>
      <c r="BM264" s="161" t="s">
        <v>1767</v>
      </c>
    </row>
    <row r="265" spans="2:51" s="13" customFormat="1" ht="12">
      <c r="B265" s="163"/>
      <c r="D265" s="164" t="s">
        <v>139</v>
      </c>
      <c r="E265" s="165" t="s">
        <v>1</v>
      </c>
      <c r="F265" s="166" t="s">
        <v>1768</v>
      </c>
      <c r="H265" s="165" t="s">
        <v>1</v>
      </c>
      <c r="I265" s="167"/>
      <c r="L265" s="163"/>
      <c r="M265" s="168"/>
      <c r="N265" s="169"/>
      <c r="O265" s="169"/>
      <c r="P265" s="169"/>
      <c r="Q265" s="169"/>
      <c r="R265" s="169"/>
      <c r="S265" s="169"/>
      <c r="T265" s="170"/>
      <c r="AT265" s="165" t="s">
        <v>139</v>
      </c>
      <c r="AU265" s="165" t="s">
        <v>84</v>
      </c>
      <c r="AV265" s="13" t="s">
        <v>32</v>
      </c>
      <c r="AW265" s="13" t="s">
        <v>31</v>
      </c>
      <c r="AX265" s="13" t="s">
        <v>76</v>
      </c>
      <c r="AY265" s="165" t="s">
        <v>130</v>
      </c>
    </row>
    <row r="266" spans="2:51" s="14" customFormat="1" ht="12">
      <c r="B266" s="171"/>
      <c r="D266" s="164" t="s">
        <v>139</v>
      </c>
      <c r="E266" s="172" t="s">
        <v>1</v>
      </c>
      <c r="F266" s="173" t="s">
        <v>1769</v>
      </c>
      <c r="H266" s="174">
        <v>1.8</v>
      </c>
      <c r="I266" s="175"/>
      <c r="L266" s="171"/>
      <c r="M266" s="176"/>
      <c r="N266" s="177"/>
      <c r="O266" s="177"/>
      <c r="P266" s="177"/>
      <c r="Q266" s="177"/>
      <c r="R266" s="177"/>
      <c r="S266" s="177"/>
      <c r="T266" s="178"/>
      <c r="AT266" s="172" t="s">
        <v>139</v>
      </c>
      <c r="AU266" s="172" t="s">
        <v>84</v>
      </c>
      <c r="AV266" s="14" t="s">
        <v>84</v>
      </c>
      <c r="AW266" s="14" t="s">
        <v>31</v>
      </c>
      <c r="AX266" s="14" t="s">
        <v>76</v>
      </c>
      <c r="AY266" s="172" t="s">
        <v>130</v>
      </c>
    </row>
    <row r="267" spans="2:51" s="14" customFormat="1" ht="12">
      <c r="B267" s="171"/>
      <c r="D267" s="164" t="s">
        <v>139</v>
      </c>
      <c r="E267" s="172" t="s">
        <v>1</v>
      </c>
      <c r="F267" s="173" t="s">
        <v>1770</v>
      </c>
      <c r="H267" s="174">
        <v>1.7</v>
      </c>
      <c r="I267" s="175"/>
      <c r="L267" s="171"/>
      <c r="M267" s="176"/>
      <c r="N267" s="177"/>
      <c r="O267" s="177"/>
      <c r="P267" s="177"/>
      <c r="Q267" s="177"/>
      <c r="R267" s="177"/>
      <c r="S267" s="177"/>
      <c r="T267" s="178"/>
      <c r="AT267" s="172" t="s">
        <v>139</v>
      </c>
      <c r="AU267" s="172" t="s">
        <v>84</v>
      </c>
      <c r="AV267" s="14" t="s">
        <v>84</v>
      </c>
      <c r="AW267" s="14" t="s">
        <v>31</v>
      </c>
      <c r="AX267" s="14" t="s">
        <v>76</v>
      </c>
      <c r="AY267" s="172" t="s">
        <v>130</v>
      </c>
    </row>
    <row r="268" spans="2:51" s="14" customFormat="1" ht="12">
      <c r="B268" s="171"/>
      <c r="D268" s="164" t="s">
        <v>139</v>
      </c>
      <c r="E268" s="172" t="s">
        <v>1</v>
      </c>
      <c r="F268" s="173" t="s">
        <v>1771</v>
      </c>
      <c r="H268" s="174">
        <v>9.6</v>
      </c>
      <c r="I268" s="175"/>
      <c r="L268" s="171"/>
      <c r="M268" s="176"/>
      <c r="N268" s="177"/>
      <c r="O268" s="177"/>
      <c r="P268" s="177"/>
      <c r="Q268" s="177"/>
      <c r="R268" s="177"/>
      <c r="S268" s="177"/>
      <c r="T268" s="178"/>
      <c r="AT268" s="172" t="s">
        <v>139</v>
      </c>
      <c r="AU268" s="172" t="s">
        <v>84</v>
      </c>
      <c r="AV268" s="14" t="s">
        <v>84</v>
      </c>
      <c r="AW268" s="14" t="s">
        <v>31</v>
      </c>
      <c r="AX268" s="14" t="s">
        <v>76</v>
      </c>
      <c r="AY268" s="172" t="s">
        <v>130</v>
      </c>
    </row>
    <row r="269" spans="2:51" s="14" customFormat="1" ht="12">
      <c r="B269" s="171"/>
      <c r="D269" s="164" t="s">
        <v>139</v>
      </c>
      <c r="E269" s="172" t="s">
        <v>1</v>
      </c>
      <c r="F269" s="173" t="s">
        <v>1772</v>
      </c>
      <c r="H269" s="174">
        <v>1.1</v>
      </c>
      <c r="I269" s="175"/>
      <c r="L269" s="171"/>
      <c r="M269" s="176"/>
      <c r="N269" s="177"/>
      <c r="O269" s="177"/>
      <c r="P269" s="177"/>
      <c r="Q269" s="177"/>
      <c r="R269" s="177"/>
      <c r="S269" s="177"/>
      <c r="T269" s="178"/>
      <c r="AT269" s="172" t="s">
        <v>139</v>
      </c>
      <c r="AU269" s="172" t="s">
        <v>84</v>
      </c>
      <c r="AV269" s="14" t="s">
        <v>84</v>
      </c>
      <c r="AW269" s="14" t="s">
        <v>31</v>
      </c>
      <c r="AX269" s="14" t="s">
        <v>76</v>
      </c>
      <c r="AY269" s="172" t="s">
        <v>130</v>
      </c>
    </row>
    <row r="270" spans="2:51" s="14" customFormat="1" ht="12">
      <c r="B270" s="171"/>
      <c r="D270" s="164" t="s">
        <v>139</v>
      </c>
      <c r="E270" s="172" t="s">
        <v>1</v>
      </c>
      <c r="F270" s="173" t="s">
        <v>1773</v>
      </c>
      <c r="H270" s="174">
        <v>8.3</v>
      </c>
      <c r="I270" s="175"/>
      <c r="L270" s="171"/>
      <c r="M270" s="176"/>
      <c r="N270" s="177"/>
      <c r="O270" s="177"/>
      <c r="P270" s="177"/>
      <c r="Q270" s="177"/>
      <c r="R270" s="177"/>
      <c r="S270" s="177"/>
      <c r="T270" s="178"/>
      <c r="AT270" s="172" t="s">
        <v>139</v>
      </c>
      <c r="AU270" s="172" t="s">
        <v>84</v>
      </c>
      <c r="AV270" s="14" t="s">
        <v>84</v>
      </c>
      <c r="AW270" s="14" t="s">
        <v>31</v>
      </c>
      <c r="AX270" s="14" t="s">
        <v>76</v>
      </c>
      <c r="AY270" s="172" t="s">
        <v>130</v>
      </c>
    </row>
    <row r="271" spans="2:51" s="14" customFormat="1" ht="12">
      <c r="B271" s="171"/>
      <c r="D271" s="164" t="s">
        <v>139</v>
      </c>
      <c r="E271" s="172" t="s">
        <v>1</v>
      </c>
      <c r="F271" s="173" t="s">
        <v>1774</v>
      </c>
      <c r="H271" s="174">
        <v>9.4</v>
      </c>
      <c r="I271" s="175"/>
      <c r="L271" s="171"/>
      <c r="M271" s="176"/>
      <c r="N271" s="177"/>
      <c r="O271" s="177"/>
      <c r="P271" s="177"/>
      <c r="Q271" s="177"/>
      <c r="R271" s="177"/>
      <c r="S271" s="177"/>
      <c r="T271" s="178"/>
      <c r="AT271" s="172" t="s">
        <v>139</v>
      </c>
      <c r="AU271" s="172" t="s">
        <v>84</v>
      </c>
      <c r="AV271" s="14" t="s">
        <v>84</v>
      </c>
      <c r="AW271" s="14" t="s">
        <v>31</v>
      </c>
      <c r="AX271" s="14" t="s">
        <v>76</v>
      </c>
      <c r="AY271" s="172" t="s">
        <v>130</v>
      </c>
    </row>
    <row r="272" spans="2:51" s="15" customFormat="1" ht="12">
      <c r="B272" s="179"/>
      <c r="D272" s="164" t="s">
        <v>139</v>
      </c>
      <c r="E272" s="180" t="s">
        <v>1</v>
      </c>
      <c r="F272" s="181" t="s">
        <v>144</v>
      </c>
      <c r="H272" s="182">
        <v>31.9</v>
      </c>
      <c r="I272" s="183"/>
      <c r="L272" s="179"/>
      <c r="M272" s="184"/>
      <c r="N272" s="185"/>
      <c r="O272" s="185"/>
      <c r="P272" s="185"/>
      <c r="Q272" s="185"/>
      <c r="R272" s="185"/>
      <c r="S272" s="185"/>
      <c r="T272" s="186"/>
      <c r="AT272" s="180" t="s">
        <v>139</v>
      </c>
      <c r="AU272" s="180" t="s">
        <v>84</v>
      </c>
      <c r="AV272" s="15" t="s">
        <v>137</v>
      </c>
      <c r="AW272" s="15" t="s">
        <v>31</v>
      </c>
      <c r="AX272" s="15" t="s">
        <v>32</v>
      </c>
      <c r="AY272" s="180" t="s">
        <v>130</v>
      </c>
    </row>
    <row r="273" spans="1:65" s="2" customFormat="1" ht="16.5" customHeight="1">
      <c r="A273" s="33"/>
      <c r="B273" s="149"/>
      <c r="C273" s="195" t="s">
        <v>318</v>
      </c>
      <c r="D273" s="195" t="s">
        <v>268</v>
      </c>
      <c r="E273" s="196" t="s">
        <v>1775</v>
      </c>
      <c r="F273" s="197" t="s">
        <v>1776</v>
      </c>
      <c r="G273" s="198" t="s">
        <v>211</v>
      </c>
      <c r="H273" s="199">
        <v>35.09</v>
      </c>
      <c r="I273" s="200"/>
      <c r="J273" s="201">
        <f>ROUND(I273*H273,2)</f>
        <v>0</v>
      </c>
      <c r="K273" s="197" t="s">
        <v>136</v>
      </c>
      <c r="L273" s="202"/>
      <c r="M273" s="203" t="s">
        <v>1</v>
      </c>
      <c r="N273" s="204" t="s">
        <v>41</v>
      </c>
      <c r="O273" s="59"/>
      <c r="P273" s="159">
        <f>O273*H273</f>
        <v>0</v>
      </c>
      <c r="Q273" s="159">
        <v>0.0015</v>
      </c>
      <c r="R273" s="159">
        <f>Q273*H273</f>
        <v>0.05263500000000001</v>
      </c>
      <c r="S273" s="159">
        <v>0</v>
      </c>
      <c r="T273" s="160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1" t="s">
        <v>184</v>
      </c>
      <c r="AT273" s="161" t="s">
        <v>268</v>
      </c>
      <c r="AU273" s="161" t="s">
        <v>84</v>
      </c>
      <c r="AY273" s="18" t="s">
        <v>130</v>
      </c>
      <c r="BE273" s="162">
        <f>IF(N273="základní",J273,0)</f>
        <v>0</v>
      </c>
      <c r="BF273" s="162">
        <f>IF(N273="snížená",J273,0)</f>
        <v>0</v>
      </c>
      <c r="BG273" s="162">
        <f>IF(N273="zákl. přenesená",J273,0)</f>
        <v>0</v>
      </c>
      <c r="BH273" s="162">
        <f>IF(N273="sníž. přenesená",J273,0)</f>
        <v>0</v>
      </c>
      <c r="BI273" s="162">
        <f>IF(N273="nulová",J273,0)</f>
        <v>0</v>
      </c>
      <c r="BJ273" s="18" t="s">
        <v>32</v>
      </c>
      <c r="BK273" s="162">
        <f>ROUND(I273*H273,2)</f>
        <v>0</v>
      </c>
      <c r="BL273" s="18" t="s">
        <v>137</v>
      </c>
      <c r="BM273" s="161" t="s">
        <v>1777</v>
      </c>
    </row>
    <row r="274" spans="2:51" s="14" customFormat="1" ht="12">
      <c r="B274" s="171"/>
      <c r="D274" s="164" t="s">
        <v>139</v>
      </c>
      <c r="E274" s="172" t="s">
        <v>1</v>
      </c>
      <c r="F274" s="173" t="s">
        <v>1778</v>
      </c>
      <c r="H274" s="174">
        <v>35.09</v>
      </c>
      <c r="I274" s="175"/>
      <c r="L274" s="171"/>
      <c r="M274" s="176"/>
      <c r="N274" s="177"/>
      <c r="O274" s="177"/>
      <c r="P274" s="177"/>
      <c r="Q274" s="177"/>
      <c r="R274" s="177"/>
      <c r="S274" s="177"/>
      <c r="T274" s="178"/>
      <c r="AT274" s="172" t="s">
        <v>139</v>
      </c>
      <c r="AU274" s="172" t="s">
        <v>84</v>
      </c>
      <c r="AV274" s="14" t="s">
        <v>84</v>
      </c>
      <c r="AW274" s="14" t="s">
        <v>31</v>
      </c>
      <c r="AX274" s="14" t="s">
        <v>76</v>
      </c>
      <c r="AY274" s="172" t="s">
        <v>130</v>
      </c>
    </row>
    <row r="275" spans="2:51" s="15" customFormat="1" ht="12">
      <c r="B275" s="179"/>
      <c r="D275" s="164" t="s">
        <v>139</v>
      </c>
      <c r="E275" s="180" t="s">
        <v>1</v>
      </c>
      <c r="F275" s="181" t="s">
        <v>144</v>
      </c>
      <c r="H275" s="182">
        <v>35.09</v>
      </c>
      <c r="I275" s="183"/>
      <c r="L275" s="179"/>
      <c r="M275" s="184"/>
      <c r="N275" s="185"/>
      <c r="O275" s="185"/>
      <c r="P275" s="185"/>
      <c r="Q275" s="185"/>
      <c r="R275" s="185"/>
      <c r="S275" s="185"/>
      <c r="T275" s="186"/>
      <c r="AT275" s="180" t="s">
        <v>139</v>
      </c>
      <c r="AU275" s="180" t="s">
        <v>84</v>
      </c>
      <c r="AV275" s="15" t="s">
        <v>137</v>
      </c>
      <c r="AW275" s="15" t="s">
        <v>31</v>
      </c>
      <c r="AX275" s="15" t="s">
        <v>32</v>
      </c>
      <c r="AY275" s="180" t="s">
        <v>130</v>
      </c>
    </row>
    <row r="276" spans="1:65" s="2" customFormat="1" ht="16.5" customHeight="1">
      <c r="A276" s="33"/>
      <c r="B276" s="149"/>
      <c r="C276" s="150" t="s">
        <v>323</v>
      </c>
      <c r="D276" s="150" t="s">
        <v>132</v>
      </c>
      <c r="E276" s="151" t="s">
        <v>324</v>
      </c>
      <c r="F276" s="152" t="s">
        <v>325</v>
      </c>
      <c r="G276" s="153" t="s">
        <v>135</v>
      </c>
      <c r="H276" s="154">
        <v>1468.152</v>
      </c>
      <c r="I276" s="155"/>
      <c r="J276" s="156">
        <f>ROUND(I276*H276,2)</f>
        <v>0</v>
      </c>
      <c r="K276" s="152" t="s">
        <v>136</v>
      </c>
      <c r="L276" s="34"/>
      <c r="M276" s="157" t="s">
        <v>1</v>
      </c>
      <c r="N276" s="158" t="s">
        <v>41</v>
      </c>
      <c r="O276" s="59"/>
      <c r="P276" s="159">
        <f>O276*H276</f>
        <v>0</v>
      </c>
      <c r="Q276" s="159">
        <v>0.00084</v>
      </c>
      <c r="R276" s="159">
        <f>Q276*H276</f>
        <v>1.23324768</v>
      </c>
      <c r="S276" s="159">
        <v>0</v>
      </c>
      <c r="T276" s="160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1" t="s">
        <v>137</v>
      </c>
      <c r="AT276" s="161" t="s">
        <v>132</v>
      </c>
      <c r="AU276" s="161" t="s">
        <v>84</v>
      </c>
      <c r="AY276" s="18" t="s">
        <v>130</v>
      </c>
      <c r="BE276" s="162">
        <f>IF(N276="základní",J276,0)</f>
        <v>0</v>
      </c>
      <c r="BF276" s="162">
        <f>IF(N276="snížená",J276,0)</f>
        <v>0</v>
      </c>
      <c r="BG276" s="162">
        <f>IF(N276="zákl. přenesená",J276,0)</f>
        <v>0</v>
      </c>
      <c r="BH276" s="162">
        <f>IF(N276="sníž. přenesená",J276,0)</f>
        <v>0</v>
      </c>
      <c r="BI276" s="162">
        <f>IF(N276="nulová",J276,0)</f>
        <v>0</v>
      </c>
      <c r="BJ276" s="18" t="s">
        <v>32</v>
      </c>
      <c r="BK276" s="162">
        <f>ROUND(I276*H276,2)</f>
        <v>0</v>
      </c>
      <c r="BL276" s="18" t="s">
        <v>137</v>
      </c>
      <c r="BM276" s="161" t="s">
        <v>326</v>
      </c>
    </row>
    <row r="277" spans="2:51" s="13" customFormat="1" ht="12">
      <c r="B277" s="163"/>
      <c r="D277" s="164" t="s">
        <v>139</v>
      </c>
      <c r="E277" s="165" t="s">
        <v>1</v>
      </c>
      <c r="F277" s="166" t="s">
        <v>1779</v>
      </c>
      <c r="H277" s="165" t="s">
        <v>1</v>
      </c>
      <c r="I277" s="167"/>
      <c r="L277" s="163"/>
      <c r="M277" s="168"/>
      <c r="N277" s="169"/>
      <c r="O277" s="169"/>
      <c r="P277" s="169"/>
      <c r="Q277" s="169"/>
      <c r="R277" s="169"/>
      <c r="S277" s="169"/>
      <c r="T277" s="170"/>
      <c r="AT277" s="165" t="s">
        <v>139</v>
      </c>
      <c r="AU277" s="165" t="s">
        <v>84</v>
      </c>
      <c r="AV277" s="13" t="s">
        <v>32</v>
      </c>
      <c r="AW277" s="13" t="s">
        <v>31</v>
      </c>
      <c r="AX277" s="13" t="s">
        <v>76</v>
      </c>
      <c r="AY277" s="165" t="s">
        <v>130</v>
      </c>
    </row>
    <row r="278" spans="2:51" s="13" customFormat="1" ht="12">
      <c r="B278" s="163"/>
      <c r="D278" s="164" t="s">
        <v>139</v>
      </c>
      <c r="E278" s="165" t="s">
        <v>1</v>
      </c>
      <c r="F278" s="166" t="s">
        <v>1780</v>
      </c>
      <c r="H278" s="165" t="s">
        <v>1</v>
      </c>
      <c r="I278" s="167"/>
      <c r="L278" s="163"/>
      <c r="M278" s="168"/>
      <c r="N278" s="169"/>
      <c r="O278" s="169"/>
      <c r="P278" s="169"/>
      <c r="Q278" s="169"/>
      <c r="R278" s="169"/>
      <c r="S278" s="169"/>
      <c r="T278" s="170"/>
      <c r="AT278" s="165" t="s">
        <v>139</v>
      </c>
      <c r="AU278" s="165" t="s">
        <v>84</v>
      </c>
      <c r="AV278" s="13" t="s">
        <v>32</v>
      </c>
      <c r="AW278" s="13" t="s">
        <v>31</v>
      </c>
      <c r="AX278" s="13" t="s">
        <v>76</v>
      </c>
      <c r="AY278" s="165" t="s">
        <v>130</v>
      </c>
    </row>
    <row r="279" spans="2:51" s="14" customFormat="1" ht="12">
      <c r="B279" s="171"/>
      <c r="D279" s="164" t="s">
        <v>139</v>
      </c>
      <c r="E279" s="172" t="s">
        <v>1</v>
      </c>
      <c r="F279" s="173" t="s">
        <v>1781</v>
      </c>
      <c r="H279" s="174">
        <v>1468.152</v>
      </c>
      <c r="I279" s="175"/>
      <c r="L279" s="171"/>
      <c r="M279" s="176"/>
      <c r="N279" s="177"/>
      <c r="O279" s="177"/>
      <c r="P279" s="177"/>
      <c r="Q279" s="177"/>
      <c r="R279" s="177"/>
      <c r="S279" s="177"/>
      <c r="T279" s="178"/>
      <c r="AT279" s="172" t="s">
        <v>139</v>
      </c>
      <c r="AU279" s="172" t="s">
        <v>84</v>
      </c>
      <c r="AV279" s="14" t="s">
        <v>84</v>
      </c>
      <c r="AW279" s="14" t="s">
        <v>31</v>
      </c>
      <c r="AX279" s="14" t="s">
        <v>32</v>
      </c>
      <c r="AY279" s="172" t="s">
        <v>130</v>
      </c>
    </row>
    <row r="280" spans="1:65" s="2" customFormat="1" ht="16.5" customHeight="1">
      <c r="A280" s="33"/>
      <c r="B280" s="149"/>
      <c r="C280" s="150" t="s">
        <v>334</v>
      </c>
      <c r="D280" s="150" t="s">
        <v>132</v>
      </c>
      <c r="E280" s="151" t="s">
        <v>340</v>
      </c>
      <c r="F280" s="152" t="s">
        <v>341</v>
      </c>
      <c r="G280" s="153" t="s">
        <v>135</v>
      </c>
      <c r="H280" s="154">
        <v>1468.152</v>
      </c>
      <c r="I280" s="155"/>
      <c r="J280" s="156">
        <f>ROUND(I280*H280,2)</f>
        <v>0</v>
      </c>
      <c r="K280" s="152" t="s">
        <v>136</v>
      </c>
      <c r="L280" s="34"/>
      <c r="M280" s="157" t="s">
        <v>1</v>
      </c>
      <c r="N280" s="158" t="s">
        <v>41</v>
      </c>
      <c r="O280" s="59"/>
      <c r="P280" s="159">
        <f>O280*H280</f>
        <v>0</v>
      </c>
      <c r="Q280" s="159">
        <v>0</v>
      </c>
      <c r="R280" s="159">
        <f>Q280*H280</f>
        <v>0</v>
      </c>
      <c r="S280" s="159">
        <v>0</v>
      </c>
      <c r="T280" s="160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1" t="s">
        <v>137</v>
      </c>
      <c r="AT280" s="161" t="s">
        <v>132</v>
      </c>
      <c r="AU280" s="161" t="s">
        <v>84</v>
      </c>
      <c r="AY280" s="18" t="s">
        <v>130</v>
      </c>
      <c r="BE280" s="162">
        <f>IF(N280="základní",J280,0)</f>
        <v>0</v>
      </c>
      <c r="BF280" s="162">
        <f>IF(N280="snížená",J280,0)</f>
        <v>0</v>
      </c>
      <c r="BG280" s="162">
        <f>IF(N280="zákl. přenesená",J280,0)</f>
        <v>0</v>
      </c>
      <c r="BH280" s="162">
        <f>IF(N280="sníž. přenesená",J280,0)</f>
        <v>0</v>
      </c>
      <c r="BI280" s="162">
        <f>IF(N280="nulová",J280,0)</f>
        <v>0</v>
      </c>
      <c r="BJ280" s="18" t="s">
        <v>32</v>
      </c>
      <c r="BK280" s="162">
        <f>ROUND(I280*H280,2)</f>
        <v>0</v>
      </c>
      <c r="BL280" s="18" t="s">
        <v>137</v>
      </c>
      <c r="BM280" s="161" t="s">
        <v>342</v>
      </c>
    </row>
    <row r="281" spans="1:65" s="2" customFormat="1" ht="16.5" customHeight="1">
      <c r="A281" s="33"/>
      <c r="B281" s="149"/>
      <c r="C281" s="150" t="s">
        <v>339</v>
      </c>
      <c r="D281" s="150" t="s">
        <v>132</v>
      </c>
      <c r="E281" s="151" t="s">
        <v>1782</v>
      </c>
      <c r="F281" s="152" t="s">
        <v>349</v>
      </c>
      <c r="G281" s="153" t="s">
        <v>287</v>
      </c>
      <c r="H281" s="154">
        <v>544.657</v>
      </c>
      <c r="I281" s="155"/>
      <c r="J281" s="156">
        <f>ROUND(I281*H281,2)</f>
        <v>0</v>
      </c>
      <c r="K281" s="152" t="s">
        <v>136</v>
      </c>
      <c r="L281" s="34"/>
      <c r="M281" s="157" t="s">
        <v>1</v>
      </c>
      <c r="N281" s="158" t="s">
        <v>41</v>
      </c>
      <c r="O281" s="59"/>
      <c r="P281" s="159">
        <f>O281*H281</f>
        <v>0</v>
      </c>
      <c r="Q281" s="159">
        <v>0</v>
      </c>
      <c r="R281" s="159">
        <f>Q281*H281</f>
        <v>0</v>
      </c>
      <c r="S281" s="159">
        <v>0</v>
      </c>
      <c r="T281" s="160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1" t="s">
        <v>137</v>
      </c>
      <c r="AT281" s="161" t="s">
        <v>132</v>
      </c>
      <c r="AU281" s="161" t="s">
        <v>84</v>
      </c>
      <c r="AY281" s="18" t="s">
        <v>130</v>
      </c>
      <c r="BE281" s="162">
        <f>IF(N281="základní",J281,0)</f>
        <v>0</v>
      </c>
      <c r="BF281" s="162">
        <f>IF(N281="snížená",J281,0)</f>
        <v>0</v>
      </c>
      <c r="BG281" s="162">
        <f>IF(N281="zákl. přenesená",J281,0)</f>
        <v>0</v>
      </c>
      <c r="BH281" s="162">
        <f>IF(N281="sníž. přenesená",J281,0)</f>
        <v>0</v>
      </c>
      <c r="BI281" s="162">
        <f>IF(N281="nulová",J281,0)</f>
        <v>0</v>
      </c>
      <c r="BJ281" s="18" t="s">
        <v>32</v>
      </c>
      <c r="BK281" s="162">
        <f>ROUND(I281*H281,2)</f>
        <v>0</v>
      </c>
      <c r="BL281" s="18" t="s">
        <v>137</v>
      </c>
      <c r="BM281" s="161" t="s">
        <v>1783</v>
      </c>
    </row>
    <row r="282" spans="2:51" s="13" customFormat="1" ht="12">
      <c r="B282" s="163"/>
      <c r="D282" s="164" t="s">
        <v>139</v>
      </c>
      <c r="E282" s="165" t="s">
        <v>1</v>
      </c>
      <c r="F282" s="166" t="s">
        <v>282</v>
      </c>
      <c r="H282" s="165" t="s">
        <v>1</v>
      </c>
      <c r="I282" s="167"/>
      <c r="L282" s="163"/>
      <c r="M282" s="168"/>
      <c r="N282" s="169"/>
      <c r="O282" s="169"/>
      <c r="P282" s="169"/>
      <c r="Q282" s="169"/>
      <c r="R282" s="169"/>
      <c r="S282" s="169"/>
      <c r="T282" s="170"/>
      <c r="AT282" s="165" t="s">
        <v>139</v>
      </c>
      <c r="AU282" s="165" t="s">
        <v>84</v>
      </c>
      <c r="AV282" s="13" t="s">
        <v>32</v>
      </c>
      <c r="AW282" s="13" t="s">
        <v>31</v>
      </c>
      <c r="AX282" s="13" t="s">
        <v>76</v>
      </c>
      <c r="AY282" s="165" t="s">
        <v>130</v>
      </c>
    </row>
    <row r="283" spans="2:51" s="13" customFormat="1" ht="12">
      <c r="B283" s="163"/>
      <c r="D283" s="164" t="s">
        <v>139</v>
      </c>
      <c r="E283" s="165" t="s">
        <v>1</v>
      </c>
      <c r="F283" s="166" t="s">
        <v>1732</v>
      </c>
      <c r="H283" s="165" t="s">
        <v>1</v>
      </c>
      <c r="I283" s="167"/>
      <c r="L283" s="163"/>
      <c r="M283" s="168"/>
      <c r="N283" s="169"/>
      <c r="O283" s="169"/>
      <c r="P283" s="169"/>
      <c r="Q283" s="169"/>
      <c r="R283" s="169"/>
      <c r="S283" s="169"/>
      <c r="T283" s="170"/>
      <c r="AT283" s="165" t="s">
        <v>139</v>
      </c>
      <c r="AU283" s="165" t="s">
        <v>84</v>
      </c>
      <c r="AV283" s="13" t="s">
        <v>32</v>
      </c>
      <c r="AW283" s="13" t="s">
        <v>31</v>
      </c>
      <c r="AX283" s="13" t="s">
        <v>76</v>
      </c>
      <c r="AY283" s="165" t="s">
        <v>130</v>
      </c>
    </row>
    <row r="284" spans="2:51" s="14" customFormat="1" ht="12">
      <c r="B284" s="171"/>
      <c r="D284" s="164" t="s">
        <v>139</v>
      </c>
      <c r="E284" s="172" t="s">
        <v>1</v>
      </c>
      <c r="F284" s="173" t="s">
        <v>1784</v>
      </c>
      <c r="H284" s="174">
        <v>8.26</v>
      </c>
      <c r="I284" s="175"/>
      <c r="L284" s="171"/>
      <c r="M284" s="176"/>
      <c r="N284" s="177"/>
      <c r="O284" s="177"/>
      <c r="P284" s="177"/>
      <c r="Q284" s="177"/>
      <c r="R284" s="177"/>
      <c r="S284" s="177"/>
      <c r="T284" s="178"/>
      <c r="AT284" s="172" t="s">
        <v>139</v>
      </c>
      <c r="AU284" s="172" t="s">
        <v>84</v>
      </c>
      <c r="AV284" s="14" t="s">
        <v>84</v>
      </c>
      <c r="AW284" s="14" t="s">
        <v>31</v>
      </c>
      <c r="AX284" s="14" t="s">
        <v>76</v>
      </c>
      <c r="AY284" s="172" t="s">
        <v>130</v>
      </c>
    </row>
    <row r="285" spans="2:51" s="16" customFormat="1" ht="12">
      <c r="B285" s="187"/>
      <c r="D285" s="164" t="s">
        <v>139</v>
      </c>
      <c r="E285" s="188" t="s">
        <v>1</v>
      </c>
      <c r="F285" s="189" t="s">
        <v>165</v>
      </c>
      <c r="H285" s="190">
        <v>8.26</v>
      </c>
      <c r="I285" s="191"/>
      <c r="L285" s="187"/>
      <c r="M285" s="192"/>
      <c r="N285" s="193"/>
      <c r="O285" s="193"/>
      <c r="P285" s="193"/>
      <c r="Q285" s="193"/>
      <c r="R285" s="193"/>
      <c r="S285" s="193"/>
      <c r="T285" s="194"/>
      <c r="AT285" s="188" t="s">
        <v>139</v>
      </c>
      <c r="AU285" s="188" t="s">
        <v>84</v>
      </c>
      <c r="AV285" s="16" t="s">
        <v>148</v>
      </c>
      <c r="AW285" s="16" t="s">
        <v>31</v>
      </c>
      <c r="AX285" s="16" t="s">
        <v>76</v>
      </c>
      <c r="AY285" s="188" t="s">
        <v>130</v>
      </c>
    </row>
    <row r="286" spans="2:51" s="14" customFormat="1" ht="12">
      <c r="B286" s="171"/>
      <c r="D286" s="164" t="s">
        <v>139</v>
      </c>
      <c r="E286" s="172" t="s">
        <v>1</v>
      </c>
      <c r="F286" s="173" t="s">
        <v>1750</v>
      </c>
      <c r="H286" s="174">
        <v>232.845</v>
      </c>
      <c r="I286" s="175"/>
      <c r="L286" s="171"/>
      <c r="M286" s="176"/>
      <c r="N286" s="177"/>
      <c r="O286" s="177"/>
      <c r="P286" s="177"/>
      <c r="Q286" s="177"/>
      <c r="R286" s="177"/>
      <c r="S286" s="177"/>
      <c r="T286" s="178"/>
      <c r="AT286" s="172" t="s">
        <v>139</v>
      </c>
      <c r="AU286" s="172" t="s">
        <v>84</v>
      </c>
      <c r="AV286" s="14" t="s">
        <v>84</v>
      </c>
      <c r="AW286" s="14" t="s">
        <v>31</v>
      </c>
      <c r="AX286" s="14" t="s">
        <v>76</v>
      </c>
      <c r="AY286" s="172" t="s">
        <v>130</v>
      </c>
    </row>
    <row r="287" spans="2:51" s="14" customFormat="1" ht="12">
      <c r="B287" s="171"/>
      <c r="D287" s="164" t="s">
        <v>139</v>
      </c>
      <c r="E287" s="172" t="s">
        <v>1</v>
      </c>
      <c r="F287" s="173" t="s">
        <v>1754</v>
      </c>
      <c r="H287" s="174">
        <v>299.372</v>
      </c>
      <c r="I287" s="175"/>
      <c r="L287" s="171"/>
      <c r="M287" s="176"/>
      <c r="N287" s="177"/>
      <c r="O287" s="177"/>
      <c r="P287" s="177"/>
      <c r="Q287" s="177"/>
      <c r="R287" s="177"/>
      <c r="S287" s="177"/>
      <c r="T287" s="178"/>
      <c r="AT287" s="172" t="s">
        <v>139</v>
      </c>
      <c r="AU287" s="172" t="s">
        <v>84</v>
      </c>
      <c r="AV287" s="14" t="s">
        <v>84</v>
      </c>
      <c r="AW287" s="14" t="s">
        <v>31</v>
      </c>
      <c r="AX287" s="14" t="s">
        <v>76</v>
      </c>
      <c r="AY287" s="172" t="s">
        <v>130</v>
      </c>
    </row>
    <row r="288" spans="2:51" s="14" customFormat="1" ht="12">
      <c r="B288" s="171"/>
      <c r="D288" s="164" t="s">
        <v>139</v>
      </c>
      <c r="E288" s="172" t="s">
        <v>1</v>
      </c>
      <c r="F288" s="173" t="s">
        <v>1785</v>
      </c>
      <c r="H288" s="174">
        <v>4.18</v>
      </c>
      <c r="I288" s="175"/>
      <c r="L288" s="171"/>
      <c r="M288" s="176"/>
      <c r="N288" s="177"/>
      <c r="O288" s="177"/>
      <c r="P288" s="177"/>
      <c r="Q288" s="177"/>
      <c r="R288" s="177"/>
      <c r="S288" s="177"/>
      <c r="T288" s="178"/>
      <c r="AT288" s="172" t="s">
        <v>139</v>
      </c>
      <c r="AU288" s="172" t="s">
        <v>84</v>
      </c>
      <c r="AV288" s="14" t="s">
        <v>84</v>
      </c>
      <c r="AW288" s="14" t="s">
        <v>31</v>
      </c>
      <c r="AX288" s="14" t="s">
        <v>76</v>
      </c>
      <c r="AY288" s="172" t="s">
        <v>130</v>
      </c>
    </row>
    <row r="289" spans="2:51" s="16" customFormat="1" ht="12">
      <c r="B289" s="187"/>
      <c r="D289" s="164" t="s">
        <v>139</v>
      </c>
      <c r="E289" s="188" t="s">
        <v>1</v>
      </c>
      <c r="F289" s="189" t="s">
        <v>165</v>
      </c>
      <c r="H289" s="190">
        <v>536.397</v>
      </c>
      <c r="I289" s="191"/>
      <c r="L289" s="187"/>
      <c r="M289" s="192"/>
      <c r="N289" s="193"/>
      <c r="O289" s="193"/>
      <c r="P289" s="193"/>
      <c r="Q289" s="193"/>
      <c r="R289" s="193"/>
      <c r="S289" s="193"/>
      <c r="T289" s="194"/>
      <c r="AT289" s="188" t="s">
        <v>139</v>
      </c>
      <c r="AU289" s="188" t="s">
        <v>84</v>
      </c>
      <c r="AV289" s="16" t="s">
        <v>148</v>
      </c>
      <c r="AW289" s="16" t="s">
        <v>31</v>
      </c>
      <c r="AX289" s="16" t="s">
        <v>76</v>
      </c>
      <c r="AY289" s="188" t="s">
        <v>130</v>
      </c>
    </row>
    <row r="290" spans="2:51" s="15" customFormat="1" ht="12">
      <c r="B290" s="179"/>
      <c r="D290" s="164" t="s">
        <v>139</v>
      </c>
      <c r="E290" s="180" t="s">
        <v>1</v>
      </c>
      <c r="F290" s="181" t="s">
        <v>144</v>
      </c>
      <c r="H290" s="182">
        <v>544.657</v>
      </c>
      <c r="I290" s="183"/>
      <c r="L290" s="179"/>
      <c r="M290" s="184"/>
      <c r="N290" s="185"/>
      <c r="O290" s="185"/>
      <c r="P290" s="185"/>
      <c r="Q290" s="185"/>
      <c r="R290" s="185"/>
      <c r="S290" s="185"/>
      <c r="T290" s="186"/>
      <c r="AT290" s="180" t="s">
        <v>139</v>
      </c>
      <c r="AU290" s="180" t="s">
        <v>84</v>
      </c>
      <c r="AV290" s="15" t="s">
        <v>137</v>
      </c>
      <c r="AW290" s="15" t="s">
        <v>31</v>
      </c>
      <c r="AX290" s="15" t="s">
        <v>32</v>
      </c>
      <c r="AY290" s="180" t="s">
        <v>130</v>
      </c>
    </row>
    <row r="291" spans="1:65" s="2" customFormat="1" ht="24.2" customHeight="1">
      <c r="A291" s="33"/>
      <c r="B291" s="149"/>
      <c r="C291" s="150" t="s">
        <v>343</v>
      </c>
      <c r="D291" s="150" t="s">
        <v>132</v>
      </c>
      <c r="E291" s="151" t="s">
        <v>1786</v>
      </c>
      <c r="F291" s="152" t="s">
        <v>355</v>
      </c>
      <c r="G291" s="153" t="s">
        <v>287</v>
      </c>
      <c r="H291" s="154">
        <v>2723.285</v>
      </c>
      <c r="I291" s="155"/>
      <c r="J291" s="156">
        <f>ROUND(I291*H291,2)</f>
        <v>0</v>
      </c>
      <c r="K291" s="152" t="s">
        <v>136</v>
      </c>
      <c r="L291" s="34"/>
      <c r="M291" s="157" t="s">
        <v>1</v>
      </c>
      <c r="N291" s="158" t="s">
        <v>41</v>
      </c>
      <c r="O291" s="59"/>
      <c r="P291" s="159">
        <f>O291*H291</f>
        <v>0</v>
      </c>
      <c r="Q291" s="159">
        <v>0</v>
      </c>
      <c r="R291" s="159">
        <f>Q291*H291</f>
        <v>0</v>
      </c>
      <c r="S291" s="159">
        <v>0</v>
      </c>
      <c r="T291" s="160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1" t="s">
        <v>137</v>
      </c>
      <c r="AT291" s="161" t="s">
        <v>132</v>
      </c>
      <c r="AU291" s="161" t="s">
        <v>84</v>
      </c>
      <c r="AY291" s="18" t="s">
        <v>130</v>
      </c>
      <c r="BE291" s="162">
        <f>IF(N291="základní",J291,0)</f>
        <v>0</v>
      </c>
      <c r="BF291" s="162">
        <f>IF(N291="snížená",J291,0)</f>
        <v>0</v>
      </c>
      <c r="BG291" s="162">
        <f>IF(N291="zákl. přenesená",J291,0)</f>
        <v>0</v>
      </c>
      <c r="BH291" s="162">
        <f>IF(N291="sníž. přenesená",J291,0)</f>
        <v>0</v>
      </c>
      <c r="BI291" s="162">
        <f>IF(N291="nulová",J291,0)</f>
        <v>0</v>
      </c>
      <c r="BJ291" s="18" t="s">
        <v>32</v>
      </c>
      <c r="BK291" s="162">
        <f>ROUND(I291*H291,2)</f>
        <v>0</v>
      </c>
      <c r="BL291" s="18" t="s">
        <v>137</v>
      </c>
      <c r="BM291" s="161" t="s">
        <v>1787</v>
      </c>
    </row>
    <row r="292" spans="2:51" s="14" customFormat="1" ht="12">
      <c r="B292" s="171"/>
      <c r="D292" s="164" t="s">
        <v>139</v>
      </c>
      <c r="E292" s="172" t="s">
        <v>1</v>
      </c>
      <c r="F292" s="173" t="s">
        <v>1788</v>
      </c>
      <c r="H292" s="174">
        <v>2723.285</v>
      </c>
      <c r="I292" s="175"/>
      <c r="L292" s="171"/>
      <c r="M292" s="176"/>
      <c r="N292" s="177"/>
      <c r="O292" s="177"/>
      <c r="P292" s="177"/>
      <c r="Q292" s="177"/>
      <c r="R292" s="177"/>
      <c r="S292" s="177"/>
      <c r="T292" s="178"/>
      <c r="AT292" s="172" t="s">
        <v>139</v>
      </c>
      <c r="AU292" s="172" t="s">
        <v>84</v>
      </c>
      <c r="AV292" s="14" t="s">
        <v>84</v>
      </c>
      <c r="AW292" s="14" t="s">
        <v>31</v>
      </c>
      <c r="AX292" s="14" t="s">
        <v>76</v>
      </c>
      <c r="AY292" s="172" t="s">
        <v>130</v>
      </c>
    </row>
    <row r="293" spans="2:51" s="15" customFormat="1" ht="12">
      <c r="B293" s="179"/>
      <c r="D293" s="164" t="s">
        <v>139</v>
      </c>
      <c r="E293" s="180" t="s">
        <v>1</v>
      </c>
      <c r="F293" s="181" t="s">
        <v>144</v>
      </c>
      <c r="H293" s="182">
        <v>2723.285</v>
      </c>
      <c r="I293" s="183"/>
      <c r="L293" s="179"/>
      <c r="M293" s="184"/>
      <c r="N293" s="185"/>
      <c r="O293" s="185"/>
      <c r="P293" s="185"/>
      <c r="Q293" s="185"/>
      <c r="R293" s="185"/>
      <c r="S293" s="185"/>
      <c r="T293" s="186"/>
      <c r="AT293" s="180" t="s">
        <v>139</v>
      </c>
      <c r="AU293" s="180" t="s">
        <v>84</v>
      </c>
      <c r="AV293" s="15" t="s">
        <v>137</v>
      </c>
      <c r="AW293" s="15" t="s">
        <v>31</v>
      </c>
      <c r="AX293" s="15" t="s">
        <v>32</v>
      </c>
      <c r="AY293" s="180" t="s">
        <v>130</v>
      </c>
    </row>
    <row r="294" spans="1:65" s="2" customFormat="1" ht="16.5" customHeight="1">
      <c r="A294" s="33"/>
      <c r="B294" s="149"/>
      <c r="C294" s="150" t="s">
        <v>347</v>
      </c>
      <c r="D294" s="150" t="s">
        <v>132</v>
      </c>
      <c r="E294" s="151" t="s">
        <v>359</v>
      </c>
      <c r="F294" s="152" t="s">
        <v>360</v>
      </c>
      <c r="G294" s="153" t="s">
        <v>287</v>
      </c>
      <c r="H294" s="154">
        <v>133.054</v>
      </c>
      <c r="I294" s="155"/>
      <c r="J294" s="156">
        <f>ROUND(I294*H294,2)</f>
        <v>0</v>
      </c>
      <c r="K294" s="152" t="s">
        <v>136</v>
      </c>
      <c r="L294" s="34"/>
      <c r="M294" s="157" t="s">
        <v>1</v>
      </c>
      <c r="N294" s="158" t="s">
        <v>41</v>
      </c>
      <c r="O294" s="59"/>
      <c r="P294" s="159">
        <f>O294*H294</f>
        <v>0</v>
      </c>
      <c r="Q294" s="159">
        <v>0</v>
      </c>
      <c r="R294" s="159">
        <f>Q294*H294</f>
        <v>0</v>
      </c>
      <c r="S294" s="159">
        <v>0</v>
      </c>
      <c r="T294" s="160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1" t="s">
        <v>137</v>
      </c>
      <c r="AT294" s="161" t="s">
        <v>132</v>
      </c>
      <c r="AU294" s="161" t="s">
        <v>84</v>
      </c>
      <c r="AY294" s="18" t="s">
        <v>130</v>
      </c>
      <c r="BE294" s="162">
        <f>IF(N294="základní",J294,0)</f>
        <v>0</v>
      </c>
      <c r="BF294" s="162">
        <f>IF(N294="snížená",J294,0)</f>
        <v>0</v>
      </c>
      <c r="BG294" s="162">
        <f>IF(N294="zákl. přenesená",J294,0)</f>
        <v>0</v>
      </c>
      <c r="BH294" s="162">
        <f>IF(N294="sníž. přenesená",J294,0)</f>
        <v>0</v>
      </c>
      <c r="BI294" s="162">
        <f>IF(N294="nulová",J294,0)</f>
        <v>0</v>
      </c>
      <c r="BJ294" s="18" t="s">
        <v>32</v>
      </c>
      <c r="BK294" s="162">
        <f>ROUND(I294*H294,2)</f>
        <v>0</v>
      </c>
      <c r="BL294" s="18" t="s">
        <v>137</v>
      </c>
      <c r="BM294" s="161" t="s">
        <v>1789</v>
      </c>
    </row>
    <row r="295" spans="2:51" s="14" customFormat="1" ht="12">
      <c r="B295" s="171"/>
      <c r="D295" s="164" t="s">
        <v>139</v>
      </c>
      <c r="E295" s="172" t="s">
        <v>1</v>
      </c>
      <c r="F295" s="173" t="s">
        <v>1758</v>
      </c>
      <c r="H295" s="174">
        <v>133.054</v>
      </c>
      <c r="I295" s="175"/>
      <c r="L295" s="171"/>
      <c r="M295" s="176"/>
      <c r="N295" s="177"/>
      <c r="O295" s="177"/>
      <c r="P295" s="177"/>
      <c r="Q295" s="177"/>
      <c r="R295" s="177"/>
      <c r="S295" s="177"/>
      <c r="T295" s="178"/>
      <c r="AT295" s="172" t="s">
        <v>139</v>
      </c>
      <c r="AU295" s="172" t="s">
        <v>84</v>
      </c>
      <c r="AV295" s="14" t="s">
        <v>84</v>
      </c>
      <c r="AW295" s="14" t="s">
        <v>31</v>
      </c>
      <c r="AX295" s="14" t="s">
        <v>76</v>
      </c>
      <c r="AY295" s="172" t="s">
        <v>130</v>
      </c>
    </row>
    <row r="296" spans="2:51" s="15" customFormat="1" ht="12">
      <c r="B296" s="179"/>
      <c r="D296" s="164" t="s">
        <v>139</v>
      </c>
      <c r="E296" s="180" t="s">
        <v>1</v>
      </c>
      <c r="F296" s="181" t="s">
        <v>144</v>
      </c>
      <c r="H296" s="182">
        <v>133.054</v>
      </c>
      <c r="I296" s="183"/>
      <c r="L296" s="179"/>
      <c r="M296" s="184"/>
      <c r="N296" s="185"/>
      <c r="O296" s="185"/>
      <c r="P296" s="185"/>
      <c r="Q296" s="185"/>
      <c r="R296" s="185"/>
      <c r="S296" s="185"/>
      <c r="T296" s="186"/>
      <c r="AT296" s="180" t="s">
        <v>139</v>
      </c>
      <c r="AU296" s="180" t="s">
        <v>84</v>
      </c>
      <c r="AV296" s="15" t="s">
        <v>137</v>
      </c>
      <c r="AW296" s="15" t="s">
        <v>31</v>
      </c>
      <c r="AX296" s="15" t="s">
        <v>32</v>
      </c>
      <c r="AY296" s="180" t="s">
        <v>130</v>
      </c>
    </row>
    <row r="297" spans="1:65" s="2" customFormat="1" ht="24.2" customHeight="1">
      <c r="A297" s="33"/>
      <c r="B297" s="149"/>
      <c r="C297" s="150" t="s">
        <v>353</v>
      </c>
      <c r="D297" s="150" t="s">
        <v>132</v>
      </c>
      <c r="E297" s="151" t="s">
        <v>363</v>
      </c>
      <c r="F297" s="152" t="s">
        <v>364</v>
      </c>
      <c r="G297" s="153" t="s">
        <v>287</v>
      </c>
      <c r="H297" s="154">
        <v>665.27</v>
      </c>
      <c r="I297" s="155"/>
      <c r="J297" s="156">
        <f>ROUND(I297*H297,2)</f>
        <v>0</v>
      </c>
      <c r="K297" s="152" t="s">
        <v>136</v>
      </c>
      <c r="L297" s="34"/>
      <c r="M297" s="157" t="s">
        <v>1</v>
      </c>
      <c r="N297" s="158" t="s">
        <v>41</v>
      </c>
      <c r="O297" s="59"/>
      <c r="P297" s="159">
        <f>O297*H297</f>
        <v>0</v>
      </c>
      <c r="Q297" s="159">
        <v>0</v>
      </c>
      <c r="R297" s="159">
        <f>Q297*H297</f>
        <v>0</v>
      </c>
      <c r="S297" s="159">
        <v>0</v>
      </c>
      <c r="T297" s="160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1" t="s">
        <v>137</v>
      </c>
      <c r="AT297" s="161" t="s">
        <v>132</v>
      </c>
      <c r="AU297" s="161" t="s">
        <v>84</v>
      </c>
      <c r="AY297" s="18" t="s">
        <v>130</v>
      </c>
      <c r="BE297" s="162">
        <f>IF(N297="základní",J297,0)</f>
        <v>0</v>
      </c>
      <c r="BF297" s="162">
        <f>IF(N297="snížená",J297,0)</f>
        <v>0</v>
      </c>
      <c r="BG297" s="162">
        <f>IF(N297="zákl. přenesená",J297,0)</f>
        <v>0</v>
      </c>
      <c r="BH297" s="162">
        <f>IF(N297="sníž. přenesená",J297,0)</f>
        <v>0</v>
      </c>
      <c r="BI297" s="162">
        <f>IF(N297="nulová",J297,0)</f>
        <v>0</v>
      </c>
      <c r="BJ297" s="18" t="s">
        <v>32</v>
      </c>
      <c r="BK297" s="162">
        <f>ROUND(I297*H297,2)</f>
        <v>0</v>
      </c>
      <c r="BL297" s="18" t="s">
        <v>137</v>
      </c>
      <c r="BM297" s="161" t="s">
        <v>1790</v>
      </c>
    </row>
    <row r="298" spans="2:51" s="14" customFormat="1" ht="12">
      <c r="B298" s="171"/>
      <c r="D298" s="164" t="s">
        <v>139</v>
      </c>
      <c r="E298" s="172" t="s">
        <v>1</v>
      </c>
      <c r="F298" s="173" t="s">
        <v>1791</v>
      </c>
      <c r="H298" s="174">
        <v>665.27</v>
      </c>
      <c r="I298" s="175"/>
      <c r="L298" s="171"/>
      <c r="M298" s="176"/>
      <c r="N298" s="177"/>
      <c r="O298" s="177"/>
      <c r="P298" s="177"/>
      <c r="Q298" s="177"/>
      <c r="R298" s="177"/>
      <c r="S298" s="177"/>
      <c r="T298" s="178"/>
      <c r="AT298" s="172" t="s">
        <v>139</v>
      </c>
      <c r="AU298" s="172" t="s">
        <v>84</v>
      </c>
      <c r="AV298" s="14" t="s">
        <v>84</v>
      </c>
      <c r="AW298" s="14" t="s">
        <v>31</v>
      </c>
      <c r="AX298" s="14" t="s">
        <v>76</v>
      </c>
      <c r="AY298" s="172" t="s">
        <v>130</v>
      </c>
    </row>
    <row r="299" spans="2:51" s="15" customFormat="1" ht="12">
      <c r="B299" s="179"/>
      <c r="D299" s="164" t="s">
        <v>139</v>
      </c>
      <c r="E299" s="180" t="s">
        <v>1</v>
      </c>
      <c r="F299" s="181" t="s">
        <v>144</v>
      </c>
      <c r="H299" s="182">
        <v>665.27</v>
      </c>
      <c r="I299" s="183"/>
      <c r="L299" s="179"/>
      <c r="M299" s="184"/>
      <c r="N299" s="185"/>
      <c r="O299" s="185"/>
      <c r="P299" s="185"/>
      <c r="Q299" s="185"/>
      <c r="R299" s="185"/>
      <c r="S299" s="185"/>
      <c r="T299" s="186"/>
      <c r="AT299" s="180" t="s">
        <v>139</v>
      </c>
      <c r="AU299" s="180" t="s">
        <v>84</v>
      </c>
      <c r="AV299" s="15" t="s">
        <v>137</v>
      </c>
      <c r="AW299" s="15" t="s">
        <v>31</v>
      </c>
      <c r="AX299" s="15" t="s">
        <v>32</v>
      </c>
      <c r="AY299" s="180" t="s">
        <v>130</v>
      </c>
    </row>
    <row r="300" spans="1:65" s="2" customFormat="1" ht="16.5" customHeight="1">
      <c r="A300" s="33"/>
      <c r="B300" s="149"/>
      <c r="C300" s="150" t="s">
        <v>358</v>
      </c>
      <c r="D300" s="150" t="s">
        <v>132</v>
      </c>
      <c r="E300" s="151" t="s">
        <v>368</v>
      </c>
      <c r="F300" s="152" t="s">
        <v>369</v>
      </c>
      <c r="G300" s="153" t="s">
        <v>287</v>
      </c>
      <c r="H300" s="154">
        <v>677.711</v>
      </c>
      <c r="I300" s="155"/>
      <c r="J300" s="156">
        <f>ROUND(I300*H300,2)</f>
        <v>0</v>
      </c>
      <c r="K300" s="152" t="s">
        <v>136</v>
      </c>
      <c r="L300" s="34"/>
      <c r="M300" s="157" t="s">
        <v>1</v>
      </c>
      <c r="N300" s="158" t="s">
        <v>41</v>
      </c>
      <c r="O300" s="59"/>
      <c r="P300" s="159">
        <f>O300*H300</f>
        <v>0</v>
      </c>
      <c r="Q300" s="159">
        <v>0</v>
      </c>
      <c r="R300" s="159">
        <f>Q300*H300</f>
        <v>0</v>
      </c>
      <c r="S300" s="159">
        <v>0</v>
      </c>
      <c r="T300" s="160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1" t="s">
        <v>137</v>
      </c>
      <c r="AT300" s="161" t="s">
        <v>132</v>
      </c>
      <c r="AU300" s="161" t="s">
        <v>84</v>
      </c>
      <c r="AY300" s="18" t="s">
        <v>130</v>
      </c>
      <c r="BE300" s="162">
        <f>IF(N300="základní",J300,0)</f>
        <v>0</v>
      </c>
      <c r="BF300" s="162">
        <f>IF(N300="snížená",J300,0)</f>
        <v>0</v>
      </c>
      <c r="BG300" s="162">
        <f>IF(N300="zákl. přenesená",J300,0)</f>
        <v>0</v>
      </c>
      <c r="BH300" s="162">
        <f>IF(N300="sníž. přenesená",J300,0)</f>
        <v>0</v>
      </c>
      <c r="BI300" s="162">
        <f>IF(N300="nulová",J300,0)</f>
        <v>0</v>
      </c>
      <c r="BJ300" s="18" t="s">
        <v>32</v>
      </c>
      <c r="BK300" s="162">
        <f>ROUND(I300*H300,2)</f>
        <v>0</v>
      </c>
      <c r="BL300" s="18" t="s">
        <v>137</v>
      </c>
      <c r="BM300" s="161" t="s">
        <v>1792</v>
      </c>
    </row>
    <row r="301" spans="2:51" s="13" customFormat="1" ht="12">
      <c r="B301" s="163"/>
      <c r="D301" s="164" t="s">
        <v>139</v>
      </c>
      <c r="E301" s="165" t="s">
        <v>1</v>
      </c>
      <c r="F301" s="166" t="s">
        <v>282</v>
      </c>
      <c r="H301" s="165" t="s">
        <v>1</v>
      </c>
      <c r="I301" s="167"/>
      <c r="L301" s="163"/>
      <c r="M301" s="168"/>
      <c r="N301" s="169"/>
      <c r="O301" s="169"/>
      <c r="P301" s="169"/>
      <c r="Q301" s="169"/>
      <c r="R301" s="169"/>
      <c r="S301" s="169"/>
      <c r="T301" s="170"/>
      <c r="AT301" s="165" t="s">
        <v>139</v>
      </c>
      <c r="AU301" s="165" t="s">
        <v>84</v>
      </c>
      <c r="AV301" s="13" t="s">
        <v>32</v>
      </c>
      <c r="AW301" s="13" t="s">
        <v>31</v>
      </c>
      <c r="AX301" s="13" t="s">
        <v>76</v>
      </c>
      <c r="AY301" s="165" t="s">
        <v>130</v>
      </c>
    </row>
    <row r="302" spans="2:51" s="13" customFormat="1" ht="12">
      <c r="B302" s="163"/>
      <c r="D302" s="164" t="s">
        <v>139</v>
      </c>
      <c r="E302" s="165" t="s">
        <v>1</v>
      </c>
      <c r="F302" s="166" t="s">
        <v>1732</v>
      </c>
      <c r="H302" s="165" t="s">
        <v>1</v>
      </c>
      <c r="I302" s="167"/>
      <c r="L302" s="163"/>
      <c r="M302" s="168"/>
      <c r="N302" s="169"/>
      <c r="O302" s="169"/>
      <c r="P302" s="169"/>
      <c r="Q302" s="169"/>
      <c r="R302" s="169"/>
      <c r="S302" s="169"/>
      <c r="T302" s="170"/>
      <c r="AT302" s="165" t="s">
        <v>139</v>
      </c>
      <c r="AU302" s="165" t="s">
        <v>84</v>
      </c>
      <c r="AV302" s="13" t="s">
        <v>32</v>
      </c>
      <c r="AW302" s="13" t="s">
        <v>31</v>
      </c>
      <c r="AX302" s="13" t="s">
        <v>76</v>
      </c>
      <c r="AY302" s="165" t="s">
        <v>130</v>
      </c>
    </row>
    <row r="303" spans="2:51" s="14" customFormat="1" ht="12">
      <c r="B303" s="171"/>
      <c r="D303" s="164" t="s">
        <v>139</v>
      </c>
      <c r="E303" s="172" t="s">
        <v>1</v>
      </c>
      <c r="F303" s="173" t="s">
        <v>1784</v>
      </c>
      <c r="H303" s="174">
        <v>8.26</v>
      </c>
      <c r="I303" s="175"/>
      <c r="L303" s="171"/>
      <c r="M303" s="176"/>
      <c r="N303" s="177"/>
      <c r="O303" s="177"/>
      <c r="P303" s="177"/>
      <c r="Q303" s="177"/>
      <c r="R303" s="177"/>
      <c r="S303" s="177"/>
      <c r="T303" s="178"/>
      <c r="AT303" s="172" t="s">
        <v>139</v>
      </c>
      <c r="AU303" s="172" t="s">
        <v>84</v>
      </c>
      <c r="AV303" s="14" t="s">
        <v>84</v>
      </c>
      <c r="AW303" s="14" t="s">
        <v>31</v>
      </c>
      <c r="AX303" s="14" t="s">
        <v>76</v>
      </c>
      <c r="AY303" s="172" t="s">
        <v>130</v>
      </c>
    </row>
    <row r="304" spans="2:51" s="16" customFormat="1" ht="12">
      <c r="B304" s="187"/>
      <c r="D304" s="164" t="s">
        <v>139</v>
      </c>
      <c r="E304" s="188" t="s">
        <v>1</v>
      </c>
      <c r="F304" s="189" t="s">
        <v>165</v>
      </c>
      <c r="H304" s="190">
        <v>8.26</v>
      </c>
      <c r="I304" s="191"/>
      <c r="L304" s="187"/>
      <c r="M304" s="192"/>
      <c r="N304" s="193"/>
      <c r="O304" s="193"/>
      <c r="P304" s="193"/>
      <c r="Q304" s="193"/>
      <c r="R304" s="193"/>
      <c r="S304" s="193"/>
      <c r="T304" s="194"/>
      <c r="AT304" s="188" t="s">
        <v>139</v>
      </c>
      <c r="AU304" s="188" t="s">
        <v>84</v>
      </c>
      <c r="AV304" s="16" t="s">
        <v>148</v>
      </c>
      <c r="AW304" s="16" t="s">
        <v>31</v>
      </c>
      <c r="AX304" s="16" t="s">
        <v>76</v>
      </c>
      <c r="AY304" s="188" t="s">
        <v>130</v>
      </c>
    </row>
    <row r="305" spans="2:51" s="14" customFormat="1" ht="12">
      <c r="B305" s="171"/>
      <c r="D305" s="164" t="s">
        <v>139</v>
      </c>
      <c r="E305" s="172" t="s">
        <v>1</v>
      </c>
      <c r="F305" s="173" t="s">
        <v>1793</v>
      </c>
      <c r="H305" s="174">
        <v>232.845</v>
      </c>
      <c r="I305" s="175"/>
      <c r="L305" s="171"/>
      <c r="M305" s="176"/>
      <c r="N305" s="177"/>
      <c r="O305" s="177"/>
      <c r="P305" s="177"/>
      <c r="Q305" s="177"/>
      <c r="R305" s="177"/>
      <c r="S305" s="177"/>
      <c r="T305" s="178"/>
      <c r="AT305" s="172" t="s">
        <v>139</v>
      </c>
      <c r="AU305" s="172" t="s">
        <v>84</v>
      </c>
      <c r="AV305" s="14" t="s">
        <v>84</v>
      </c>
      <c r="AW305" s="14" t="s">
        <v>31</v>
      </c>
      <c r="AX305" s="14" t="s">
        <v>76</v>
      </c>
      <c r="AY305" s="172" t="s">
        <v>130</v>
      </c>
    </row>
    <row r="306" spans="2:51" s="14" customFormat="1" ht="12">
      <c r="B306" s="171"/>
      <c r="D306" s="164" t="s">
        <v>139</v>
      </c>
      <c r="E306" s="172" t="s">
        <v>1</v>
      </c>
      <c r="F306" s="173" t="s">
        <v>1794</v>
      </c>
      <c r="H306" s="174">
        <v>299.372</v>
      </c>
      <c r="I306" s="175"/>
      <c r="L306" s="171"/>
      <c r="M306" s="176"/>
      <c r="N306" s="177"/>
      <c r="O306" s="177"/>
      <c r="P306" s="177"/>
      <c r="Q306" s="177"/>
      <c r="R306" s="177"/>
      <c r="S306" s="177"/>
      <c r="T306" s="178"/>
      <c r="AT306" s="172" t="s">
        <v>139</v>
      </c>
      <c r="AU306" s="172" t="s">
        <v>84</v>
      </c>
      <c r="AV306" s="14" t="s">
        <v>84</v>
      </c>
      <c r="AW306" s="14" t="s">
        <v>31</v>
      </c>
      <c r="AX306" s="14" t="s">
        <v>76</v>
      </c>
      <c r="AY306" s="172" t="s">
        <v>130</v>
      </c>
    </row>
    <row r="307" spans="2:51" s="14" customFormat="1" ht="12">
      <c r="B307" s="171"/>
      <c r="D307" s="164" t="s">
        <v>139</v>
      </c>
      <c r="E307" s="172" t="s">
        <v>1</v>
      </c>
      <c r="F307" s="173" t="s">
        <v>1785</v>
      </c>
      <c r="H307" s="174">
        <v>4.18</v>
      </c>
      <c r="I307" s="175"/>
      <c r="L307" s="171"/>
      <c r="M307" s="176"/>
      <c r="N307" s="177"/>
      <c r="O307" s="177"/>
      <c r="P307" s="177"/>
      <c r="Q307" s="177"/>
      <c r="R307" s="177"/>
      <c r="S307" s="177"/>
      <c r="T307" s="178"/>
      <c r="AT307" s="172" t="s">
        <v>139</v>
      </c>
      <c r="AU307" s="172" t="s">
        <v>84</v>
      </c>
      <c r="AV307" s="14" t="s">
        <v>84</v>
      </c>
      <c r="AW307" s="14" t="s">
        <v>31</v>
      </c>
      <c r="AX307" s="14" t="s">
        <v>76</v>
      </c>
      <c r="AY307" s="172" t="s">
        <v>130</v>
      </c>
    </row>
    <row r="308" spans="2:51" s="14" customFormat="1" ht="12">
      <c r="B308" s="171"/>
      <c r="D308" s="164" t="s">
        <v>139</v>
      </c>
      <c r="E308" s="172" t="s">
        <v>1</v>
      </c>
      <c r="F308" s="173" t="s">
        <v>1795</v>
      </c>
      <c r="H308" s="174">
        <v>133.054</v>
      </c>
      <c r="I308" s="175"/>
      <c r="L308" s="171"/>
      <c r="M308" s="176"/>
      <c r="N308" s="177"/>
      <c r="O308" s="177"/>
      <c r="P308" s="177"/>
      <c r="Q308" s="177"/>
      <c r="R308" s="177"/>
      <c r="S308" s="177"/>
      <c r="T308" s="178"/>
      <c r="AT308" s="172" t="s">
        <v>139</v>
      </c>
      <c r="AU308" s="172" t="s">
        <v>84</v>
      </c>
      <c r="AV308" s="14" t="s">
        <v>84</v>
      </c>
      <c r="AW308" s="14" t="s">
        <v>31</v>
      </c>
      <c r="AX308" s="14" t="s">
        <v>76</v>
      </c>
      <c r="AY308" s="172" t="s">
        <v>130</v>
      </c>
    </row>
    <row r="309" spans="2:51" s="16" customFormat="1" ht="12">
      <c r="B309" s="187"/>
      <c r="D309" s="164" t="s">
        <v>139</v>
      </c>
      <c r="E309" s="188" t="s">
        <v>1</v>
      </c>
      <c r="F309" s="189" t="s">
        <v>165</v>
      </c>
      <c r="H309" s="190">
        <v>669.451</v>
      </c>
      <c r="I309" s="191"/>
      <c r="L309" s="187"/>
      <c r="M309" s="192"/>
      <c r="N309" s="193"/>
      <c r="O309" s="193"/>
      <c r="P309" s="193"/>
      <c r="Q309" s="193"/>
      <c r="R309" s="193"/>
      <c r="S309" s="193"/>
      <c r="T309" s="194"/>
      <c r="AT309" s="188" t="s">
        <v>139</v>
      </c>
      <c r="AU309" s="188" t="s">
        <v>84</v>
      </c>
      <c r="AV309" s="16" t="s">
        <v>148</v>
      </c>
      <c r="AW309" s="16" t="s">
        <v>31</v>
      </c>
      <c r="AX309" s="16" t="s">
        <v>76</v>
      </c>
      <c r="AY309" s="188" t="s">
        <v>130</v>
      </c>
    </row>
    <row r="310" spans="2:51" s="15" customFormat="1" ht="12">
      <c r="B310" s="179"/>
      <c r="D310" s="164" t="s">
        <v>139</v>
      </c>
      <c r="E310" s="180" t="s">
        <v>1</v>
      </c>
      <c r="F310" s="181" t="s">
        <v>144</v>
      </c>
      <c r="H310" s="182">
        <v>677.711</v>
      </c>
      <c r="I310" s="183"/>
      <c r="L310" s="179"/>
      <c r="M310" s="184"/>
      <c r="N310" s="185"/>
      <c r="O310" s="185"/>
      <c r="P310" s="185"/>
      <c r="Q310" s="185"/>
      <c r="R310" s="185"/>
      <c r="S310" s="185"/>
      <c r="T310" s="186"/>
      <c r="AT310" s="180" t="s">
        <v>139</v>
      </c>
      <c r="AU310" s="180" t="s">
        <v>84</v>
      </c>
      <c r="AV310" s="15" t="s">
        <v>137</v>
      </c>
      <c r="AW310" s="15" t="s">
        <v>31</v>
      </c>
      <c r="AX310" s="15" t="s">
        <v>32</v>
      </c>
      <c r="AY310" s="180" t="s">
        <v>130</v>
      </c>
    </row>
    <row r="311" spans="1:65" s="2" customFormat="1" ht="16.5" customHeight="1">
      <c r="A311" s="33"/>
      <c r="B311" s="149"/>
      <c r="C311" s="150" t="s">
        <v>362</v>
      </c>
      <c r="D311" s="150" t="s">
        <v>132</v>
      </c>
      <c r="E311" s="151" t="s">
        <v>376</v>
      </c>
      <c r="F311" s="152" t="s">
        <v>377</v>
      </c>
      <c r="G311" s="153" t="s">
        <v>287</v>
      </c>
      <c r="H311" s="154">
        <v>430.307</v>
      </c>
      <c r="I311" s="155"/>
      <c r="J311" s="156">
        <f>ROUND(I311*H311,2)</f>
        <v>0</v>
      </c>
      <c r="K311" s="152" t="s">
        <v>1</v>
      </c>
      <c r="L311" s="34"/>
      <c r="M311" s="157" t="s">
        <v>1</v>
      </c>
      <c r="N311" s="158" t="s">
        <v>41</v>
      </c>
      <c r="O311" s="59"/>
      <c r="P311" s="159">
        <f>O311*H311</f>
        <v>0</v>
      </c>
      <c r="Q311" s="159">
        <v>0</v>
      </c>
      <c r="R311" s="159">
        <f>Q311*H311</f>
        <v>0</v>
      </c>
      <c r="S311" s="159">
        <v>0</v>
      </c>
      <c r="T311" s="160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1" t="s">
        <v>137</v>
      </c>
      <c r="AT311" s="161" t="s">
        <v>132</v>
      </c>
      <c r="AU311" s="161" t="s">
        <v>84</v>
      </c>
      <c r="AY311" s="18" t="s">
        <v>130</v>
      </c>
      <c r="BE311" s="162">
        <f>IF(N311="základní",J311,0)</f>
        <v>0</v>
      </c>
      <c r="BF311" s="162">
        <f>IF(N311="snížená",J311,0)</f>
        <v>0</v>
      </c>
      <c r="BG311" s="162">
        <f>IF(N311="zákl. přenesená",J311,0)</f>
        <v>0</v>
      </c>
      <c r="BH311" s="162">
        <f>IF(N311="sníž. přenesená",J311,0)</f>
        <v>0</v>
      </c>
      <c r="BI311" s="162">
        <f>IF(N311="nulová",J311,0)</f>
        <v>0</v>
      </c>
      <c r="BJ311" s="18" t="s">
        <v>32</v>
      </c>
      <c r="BK311" s="162">
        <f>ROUND(I311*H311,2)</f>
        <v>0</v>
      </c>
      <c r="BL311" s="18" t="s">
        <v>137</v>
      </c>
      <c r="BM311" s="161" t="s">
        <v>1796</v>
      </c>
    </row>
    <row r="312" spans="2:51" s="14" customFormat="1" ht="12">
      <c r="B312" s="171"/>
      <c r="D312" s="164" t="s">
        <v>139</v>
      </c>
      <c r="E312" s="172" t="s">
        <v>1</v>
      </c>
      <c r="F312" s="173" t="s">
        <v>1797</v>
      </c>
      <c r="H312" s="174">
        <v>8.26</v>
      </c>
      <c r="I312" s="175"/>
      <c r="L312" s="171"/>
      <c r="M312" s="176"/>
      <c r="N312" s="177"/>
      <c r="O312" s="177"/>
      <c r="P312" s="177"/>
      <c r="Q312" s="177"/>
      <c r="R312" s="177"/>
      <c r="S312" s="177"/>
      <c r="T312" s="178"/>
      <c r="AT312" s="172" t="s">
        <v>139</v>
      </c>
      <c r="AU312" s="172" t="s">
        <v>84</v>
      </c>
      <c r="AV312" s="14" t="s">
        <v>84</v>
      </c>
      <c r="AW312" s="14" t="s">
        <v>31</v>
      </c>
      <c r="AX312" s="14" t="s">
        <v>76</v>
      </c>
      <c r="AY312" s="172" t="s">
        <v>130</v>
      </c>
    </row>
    <row r="313" spans="2:51" s="14" customFormat="1" ht="12">
      <c r="B313" s="171"/>
      <c r="D313" s="164" t="s">
        <v>139</v>
      </c>
      <c r="E313" s="172" t="s">
        <v>1</v>
      </c>
      <c r="F313" s="173" t="s">
        <v>1798</v>
      </c>
      <c r="H313" s="174">
        <v>209.561</v>
      </c>
      <c r="I313" s="175"/>
      <c r="L313" s="171"/>
      <c r="M313" s="176"/>
      <c r="N313" s="177"/>
      <c r="O313" s="177"/>
      <c r="P313" s="177"/>
      <c r="Q313" s="177"/>
      <c r="R313" s="177"/>
      <c r="S313" s="177"/>
      <c r="T313" s="178"/>
      <c r="AT313" s="172" t="s">
        <v>139</v>
      </c>
      <c r="AU313" s="172" t="s">
        <v>84</v>
      </c>
      <c r="AV313" s="14" t="s">
        <v>84</v>
      </c>
      <c r="AW313" s="14" t="s">
        <v>31</v>
      </c>
      <c r="AX313" s="14" t="s">
        <v>76</v>
      </c>
      <c r="AY313" s="172" t="s">
        <v>130</v>
      </c>
    </row>
    <row r="314" spans="2:51" s="14" customFormat="1" ht="12">
      <c r="B314" s="171"/>
      <c r="D314" s="164" t="s">
        <v>139</v>
      </c>
      <c r="E314" s="172" t="s">
        <v>1</v>
      </c>
      <c r="F314" s="173" t="s">
        <v>1799</v>
      </c>
      <c r="H314" s="174">
        <v>209.56</v>
      </c>
      <c r="I314" s="175"/>
      <c r="L314" s="171"/>
      <c r="M314" s="176"/>
      <c r="N314" s="177"/>
      <c r="O314" s="177"/>
      <c r="P314" s="177"/>
      <c r="Q314" s="177"/>
      <c r="R314" s="177"/>
      <c r="S314" s="177"/>
      <c r="T314" s="178"/>
      <c r="AT314" s="172" t="s">
        <v>139</v>
      </c>
      <c r="AU314" s="172" t="s">
        <v>84</v>
      </c>
      <c r="AV314" s="14" t="s">
        <v>84</v>
      </c>
      <c r="AW314" s="14" t="s">
        <v>31</v>
      </c>
      <c r="AX314" s="14" t="s">
        <v>76</v>
      </c>
      <c r="AY314" s="172" t="s">
        <v>130</v>
      </c>
    </row>
    <row r="315" spans="2:51" s="14" customFormat="1" ht="12">
      <c r="B315" s="171"/>
      <c r="D315" s="164" t="s">
        <v>139</v>
      </c>
      <c r="E315" s="172" t="s">
        <v>1</v>
      </c>
      <c r="F315" s="173" t="s">
        <v>1800</v>
      </c>
      <c r="H315" s="174">
        <v>2.926</v>
      </c>
      <c r="I315" s="175"/>
      <c r="L315" s="171"/>
      <c r="M315" s="176"/>
      <c r="N315" s="177"/>
      <c r="O315" s="177"/>
      <c r="P315" s="177"/>
      <c r="Q315" s="177"/>
      <c r="R315" s="177"/>
      <c r="S315" s="177"/>
      <c r="T315" s="178"/>
      <c r="AT315" s="172" t="s">
        <v>139</v>
      </c>
      <c r="AU315" s="172" t="s">
        <v>84</v>
      </c>
      <c r="AV315" s="14" t="s">
        <v>84</v>
      </c>
      <c r="AW315" s="14" t="s">
        <v>31</v>
      </c>
      <c r="AX315" s="14" t="s">
        <v>76</v>
      </c>
      <c r="AY315" s="172" t="s">
        <v>130</v>
      </c>
    </row>
    <row r="316" spans="2:51" s="15" customFormat="1" ht="12">
      <c r="B316" s="179"/>
      <c r="D316" s="164" t="s">
        <v>139</v>
      </c>
      <c r="E316" s="180" t="s">
        <v>1</v>
      </c>
      <c r="F316" s="181" t="s">
        <v>144</v>
      </c>
      <c r="H316" s="182">
        <v>430.307</v>
      </c>
      <c r="I316" s="183"/>
      <c r="L316" s="179"/>
      <c r="M316" s="184"/>
      <c r="N316" s="185"/>
      <c r="O316" s="185"/>
      <c r="P316" s="185"/>
      <c r="Q316" s="185"/>
      <c r="R316" s="185"/>
      <c r="S316" s="185"/>
      <c r="T316" s="186"/>
      <c r="AT316" s="180" t="s">
        <v>139</v>
      </c>
      <c r="AU316" s="180" t="s">
        <v>84</v>
      </c>
      <c r="AV316" s="15" t="s">
        <v>137</v>
      </c>
      <c r="AW316" s="15" t="s">
        <v>31</v>
      </c>
      <c r="AX316" s="15" t="s">
        <v>32</v>
      </c>
      <c r="AY316" s="180" t="s">
        <v>130</v>
      </c>
    </row>
    <row r="317" spans="1:65" s="2" customFormat="1" ht="16.5" customHeight="1">
      <c r="A317" s="33"/>
      <c r="B317" s="149"/>
      <c r="C317" s="150" t="s">
        <v>367</v>
      </c>
      <c r="D317" s="150" t="s">
        <v>132</v>
      </c>
      <c r="E317" s="151" t="s">
        <v>382</v>
      </c>
      <c r="F317" s="152" t="s">
        <v>383</v>
      </c>
      <c r="G317" s="153" t="s">
        <v>287</v>
      </c>
      <c r="H317" s="154">
        <v>247.405</v>
      </c>
      <c r="I317" s="155"/>
      <c r="J317" s="156">
        <f>ROUND(I317*H317,2)</f>
        <v>0</v>
      </c>
      <c r="K317" s="152" t="s">
        <v>1</v>
      </c>
      <c r="L317" s="34"/>
      <c r="M317" s="157" t="s">
        <v>1</v>
      </c>
      <c r="N317" s="158" t="s">
        <v>41</v>
      </c>
      <c r="O317" s="59"/>
      <c r="P317" s="159">
        <f>O317*H317</f>
        <v>0</v>
      </c>
      <c r="Q317" s="159">
        <v>0</v>
      </c>
      <c r="R317" s="159">
        <f>Q317*H317</f>
        <v>0</v>
      </c>
      <c r="S317" s="159">
        <v>0</v>
      </c>
      <c r="T317" s="160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1" t="s">
        <v>137</v>
      </c>
      <c r="AT317" s="161" t="s">
        <v>132</v>
      </c>
      <c r="AU317" s="161" t="s">
        <v>84</v>
      </c>
      <c r="AY317" s="18" t="s">
        <v>130</v>
      </c>
      <c r="BE317" s="162">
        <f>IF(N317="základní",J317,0)</f>
        <v>0</v>
      </c>
      <c r="BF317" s="162">
        <f>IF(N317="snížená",J317,0)</f>
        <v>0</v>
      </c>
      <c r="BG317" s="162">
        <f>IF(N317="zákl. přenesená",J317,0)</f>
        <v>0</v>
      </c>
      <c r="BH317" s="162">
        <f>IF(N317="sníž. přenesená",J317,0)</f>
        <v>0</v>
      </c>
      <c r="BI317" s="162">
        <f>IF(N317="nulová",J317,0)</f>
        <v>0</v>
      </c>
      <c r="BJ317" s="18" t="s">
        <v>32</v>
      </c>
      <c r="BK317" s="162">
        <f>ROUND(I317*H317,2)</f>
        <v>0</v>
      </c>
      <c r="BL317" s="18" t="s">
        <v>137</v>
      </c>
      <c r="BM317" s="161" t="s">
        <v>1801</v>
      </c>
    </row>
    <row r="318" spans="2:51" s="14" customFormat="1" ht="12">
      <c r="B318" s="171"/>
      <c r="D318" s="164" t="s">
        <v>139</v>
      </c>
      <c r="E318" s="172" t="s">
        <v>1</v>
      </c>
      <c r="F318" s="173" t="s">
        <v>1802</v>
      </c>
      <c r="H318" s="174">
        <v>23.285</v>
      </c>
      <c r="I318" s="175"/>
      <c r="L318" s="171"/>
      <c r="M318" s="176"/>
      <c r="N318" s="177"/>
      <c r="O318" s="177"/>
      <c r="P318" s="177"/>
      <c r="Q318" s="177"/>
      <c r="R318" s="177"/>
      <c r="S318" s="177"/>
      <c r="T318" s="178"/>
      <c r="AT318" s="172" t="s">
        <v>139</v>
      </c>
      <c r="AU318" s="172" t="s">
        <v>84</v>
      </c>
      <c r="AV318" s="14" t="s">
        <v>84</v>
      </c>
      <c r="AW318" s="14" t="s">
        <v>31</v>
      </c>
      <c r="AX318" s="14" t="s">
        <v>76</v>
      </c>
      <c r="AY318" s="172" t="s">
        <v>130</v>
      </c>
    </row>
    <row r="319" spans="2:51" s="14" customFormat="1" ht="12">
      <c r="B319" s="171"/>
      <c r="D319" s="164" t="s">
        <v>139</v>
      </c>
      <c r="E319" s="172" t="s">
        <v>1</v>
      </c>
      <c r="F319" s="173" t="s">
        <v>1803</v>
      </c>
      <c r="H319" s="174">
        <v>89.812</v>
      </c>
      <c r="I319" s="175"/>
      <c r="L319" s="171"/>
      <c r="M319" s="176"/>
      <c r="N319" s="177"/>
      <c r="O319" s="177"/>
      <c r="P319" s="177"/>
      <c r="Q319" s="177"/>
      <c r="R319" s="177"/>
      <c r="S319" s="177"/>
      <c r="T319" s="178"/>
      <c r="AT319" s="172" t="s">
        <v>139</v>
      </c>
      <c r="AU319" s="172" t="s">
        <v>84</v>
      </c>
      <c r="AV319" s="14" t="s">
        <v>84</v>
      </c>
      <c r="AW319" s="14" t="s">
        <v>31</v>
      </c>
      <c r="AX319" s="14" t="s">
        <v>76</v>
      </c>
      <c r="AY319" s="172" t="s">
        <v>130</v>
      </c>
    </row>
    <row r="320" spans="2:51" s="14" customFormat="1" ht="12">
      <c r="B320" s="171"/>
      <c r="D320" s="164" t="s">
        <v>139</v>
      </c>
      <c r="E320" s="172" t="s">
        <v>1</v>
      </c>
      <c r="F320" s="173" t="s">
        <v>1804</v>
      </c>
      <c r="H320" s="174">
        <v>1.254</v>
      </c>
      <c r="I320" s="175"/>
      <c r="L320" s="171"/>
      <c r="M320" s="176"/>
      <c r="N320" s="177"/>
      <c r="O320" s="177"/>
      <c r="P320" s="177"/>
      <c r="Q320" s="177"/>
      <c r="R320" s="177"/>
      <c r="S320" s="177"/>
      <c r="T320" s="178"/>
      <c r="AT320" s="172" t="s">
        <v>139</v>
      </c>
      <c r="AU320" s="172" t="s">
        <v>84</v>
      </c>
      <c r="AV320" s="14" t="s">
        <v>84</v>
      </c>
      <c r="AW320" s="14" t="s">
        <v>31</v>
      </c>
      <c r="AX320" s="14" t="s">
        <v>76</v>
      </c>
      <c r="AY320" s="172" t="s">
        <v>130</v>
      </c>
    </row>
    <row r="321" spans="2:51" s="14" customFormat="1" ht="12">
      <c r="B321" s="171"/>
      <c r="D321" s="164" t="s">
        <v>139</v>
      </c>
      <c r="E321" s="172" t="s">
        <v>1</v>
      </c>
      <c r="F321" s="173" t="s">
        <v>1805</v>
      </c>
      <c r="H321" s="174">
        <v>133.054</v>
      </c>
      <c r="I321" s="175"/>
      <c r="L321" s="171"/>
      <c r="M321" s="176"/>
      <c r="N321" s="177"/>
      <c r="O321" s="177"/>
      <c r="P321" s="177"/>
      <c r="Q321" s="177"/>
      <c r="R321" s="177"/>
      <c r="S321" s="177"/>
      <c r="T321" s="178"/>
      <c r="AT321" s="172" t="s">
        <v>139</v>
      </c>
      <c r="AU321" s="172" t="s">
        <v>84</v>
      </c>
      <c r="AV321" s="14" t="s">
        <v>84</v>
      </c>
      <c r="AW321" s="14" t="s">
        <v>31</v>
      </c>
      <c r="AX321" s="14" t="s">
        <v>76</v>
      </c>
      <c r="AY321" s="172" t="s">
        <v>130</v>
      </c>
    </row>
    <row r="322" spans="2:51" s="15" customFormat="1" ht="12">
      <c r="B322" s="179"/>
      <c r="D322" s="164" t="s">
        <v>139</v>
      </c>
      <c r="E322" s="180" t="s">
        <v>1</v>
      </c>
      <c r="F322" s="181" t="s">
        <v>144</v>
      </c>
      <c r="H322" s="182">
        <v>247.405</v>
      </c>
      <c r="I322" s="183"/>
      <c r="L322" s="179"/>
      <c r="M322" s="184"/>
      <c r="N322" s="185"/>
      <c r="O322" s="185"/>
      <c r="P322" s="185"/>
      <c r="Q322" s="185"/>
      <c r="R322" s="185"/>
      <c r="S322" s="185"/>
      <c r="T322" s="186"/>
      <c r="AT322" s="180" t="s">
        <v>139</v>
      </c>
      <c r="AU322" s="180" t="s">
        <v>84</v>
      </c>
      <c r="AV322" s="15" t="s">
        <v>137</v>
      </c>
      <c r="AW322" s="15" t="s">
        <v>31</v>
      </c>
      <c r="AX322" s="15" t="s">
        <v>32</v>
      </c>
      <c r="AY322" s="180" t="s">
        <v>130</v>
      </c>
    </row>
    <row r="323" spans="1:65" s="2" customFormat="1" ht="16.5" customHeight="1">
      <c r="A323" s="33"/>
      <c r="B323" s="149"/>
      <c r="C323" s="150" t="s">
        <v>375</v>
      </c>
      <c r="D323" s="150" t="s">
        <v>132</v>
      </c>
      <c r="E323" s="151" t="s">
        <v>389</v>
      </c>
      <c r="F323" s="152" t="s">
        <v>390</v>
      </c>
      <c r="G323" s="153" t="s">
        <v>287</v>
      </c>
      <c r="H323" s="154">
        <v>598.36</v>
      </c>
      <c r="I323" s="155"/>
      <c r="J323" s="156">
        <f>ROUND(I323*H323,2)</f>
        <v>0</v>
      </c>
      <c r="K323" s="152" t="s">
        <v>136</v>
      </c>
      <c r="L323" s="34"/>
      <c r="M323" s="157" t="s">
        <v>1</v>
      </c>
      <c r="N323" s="158" t="s">
        <v>41</v>
      </c>
      <c r="O323" s="59"/>
      <c r="P323" s="159">
        <f>O323*H323</f>
        <v>0</v>
      </c>
      <c r="Q323" s="159">
        <v>0</v>
      </c>
      <c r="R323" s="159">
        <f>Q323*H323</f>
        <v>0</v>
      </c>
      <c r="S323" s="159">
        <v>0</v>
      </c>
      <c r="T323" s="160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1" t="s">
        <v>137</v>
      </c>
      <c r="AT323" s="161" t="s">
        <v>132</v>
      </c>
      <c r="AU323" s="161" t="s">
        <v>84</v>
      </c>
      <c r="AY323" s="18" t="s">
        <v>130</v>
      </c>
      <c r="BE323" s="162">
        <f>IF(N323="základní",J323,0)</f>
        <v>0</v>
      </c>
      <c r="BF323" s="162">
        <f>IF(N323="snížená",J323,0)</f>
        <v>0</v>
      </c>
      <c r="BG323" s="162">
        <f>IF(N323="zákl. přenesená",J323,0)</f>
        <v>0</v>
      </c>
      <c r="BH323" s="162">
        <f>IF(N323="sníž. přenesená",J323,0)</f>
        <v>0</v>
      </c>
      <c r="BI323" s="162">
        <f>IF(N323="nulová",J323,0)</f>
        <v>0</v>
      </c>
      <c r="BJ323" s="18" t="s">
        <v>32</v>
      </c>
      <c r="BK323" s="162">
        <f>ROUND(I323*H323,2)</f>
        <v>0</v>
      </c>
      <c r="BL323" s="18" t="s">
        <v>137</v>
      </c>
      <c r="BM323" s="161" t="s">
        <v>391</v>
      </c>
    </row>
    <row r="324" spans="2:51" s="13" customFormat="1" ht="12">
      <c r="B324" s="163"/>
      <c r="D324" s="164" t="s">
        <v>139</v>
      </c>
      <c r="E324" s="165" t="s">
        <v>1</v>
      </c>
      <c r="F324" s="166" t="s">
        <v>392</v>
      </c>
      <c r="H324" s="165" t="s">
        <v>1</v>
      </c>
      <c r="I324" s="167"/>
      <c r="L324" s="163"/>
      <c r="M324" s="168"/>
      <c r="N324" s="169"/>
      <c r="O324" s="169"/>
      <c r="P324" s="169"/>
      <c r="Q324" s="169"/>
      <c r="R324" s="169"/>
      <c r="S324" s="169"/>
      <c r="T324" s="170"/>
      <c r="AT324" s="165" t="s">
        <v>139</v>
      </c>
      <c r="AU324" s="165" t="s">
        <v>84</v>
      </c>
      <c r="AV324" s="13" t="s">
        <v>32</v>
      </c>
      <c r="AW324" s="13" t="s">
        <v>31</v>
      </c>
      <c r="AX324" s="13" t="s">
        <v>76</v>
      </c>
      <c r="AY324" s="165" t="s">
        <v>130</v>
      </c>
    </row>
    <row r="325" spans="2:51" s="14" customFormat="1" ht="12">
      <c r="B325" s="171"/>
      <c r="D325" s="164" t="s">
        <v>139</v>
      </c>
      <c r="E325" s="172" t="s">
        <v>1</v>
      </c>
      <c r="F325" s="173" t="s">
        <v>1806</v>
      </c>
      <c r="H325" s="174">
        <v>665.271</v>
      </c>
      <c r="I325" s="175"/>
      <c r="L325" s="171"/>
      <c r="M325" s="176"/>
      <c r="N325" s="177"/>
      <c r="O325" s="177"/>
      <c r="P325" s="177"/>
      <c r="Q325" s="177"/>
      <c r="R325" s="177"/>
      <c r="S325" s="177"/>
      <c r="T325" s="178"/>
      <c r="AT325" s="172" t="s">
        <v>139</v>
      </c>
      <c r="AU325" s="172" t="s">
        <v>84</v>
      </c>
      <c r="AV325" s="14" t="s">
        <v>84</v>
      </c>
      <c r="AW325" s="14" t="s">
        <v>31</v>
      </c>
      <c r="AX325" s="14" t="s">
        <v>76</v>
      </c>
      <c r="AY325" s="172" t="s">
        <v>130</v>
      </c>
    </row>
    <row r="326" spans="2:51" s="13" customFormat="1" ht="12">
      <c r="B326" s="163"/>
      <c r="D326" s="164" t="s">
        <v>139</v>
      </c>
      <c r="E326" s="165" t="s">
        <v>1</v>
      </c>
      <c r="F326" s="166" t="s">
        <v>394</v>
      </c>
      <c r="H326" s="165" t="s">
        <v>1</v>
      </c>
      <c r="I326" s="167"/>
      <c r="L326" s="163"/>
      <c r="M326" s="168"/>
      <c r="N326" s="169"/>
      <c r="O326" s="169"/>
      <c r="P326" s="169"/>
      <c r="Q326" s="169"/>
      <c r="R326" s="169"/>
      <c r="S326" s="169"/>
      <c r="T326" s="170"/>
      <c r="AT326" s="165" t="s">
        <v>139</v>
      </c>
      <c r="AU326" s="165" t="s">
        <v>84</v>
      </c>
      <c r="AV326" s="13" t="s">
        <v>32</v>
      </c>
      <c r="AW326" s="13" t="s">
        <v>31</v>
      </c>
      <c r="AX326" s="13" t="s">
        <v>76</v>
      </c>
      <c r="AY326" s="165" t="s">
        <v>130</v>
      </c>
    </row>
    <row r="327" spans="2:51" s="14" customFormat="1" ht="12">
      <c r="B327" s="171"/>
      <c r="D327" s="164" t="s">
        <v>139</v>
      </c>
      <c r="E327" s="172" t="s">
        <v>1</v>
      </c>
      <c r="F327" s="173" t="s">
        <v>1807</v>
      </c>
      <c r="H327" s="174">
        <v>-176.441</v>
      </c>
      <c r="I327" s="175"/>
      <c r="L327" s="171"/>
      <c r="M327" s="176"/>
      <c r="N327" s="177"/>
      <c r="O327" s="177"/>
      <c r="P327" s="177"/>
      <c r="Q327" s="177"/>
      <c r="R327" s="177"/>
      <c r="S327" s="177"/>
      <c r="T327" s="178"/>
      <c r="AT327" s="172" t="s">
        <v>139</v>
      </c>
      <c r="AU327" s="172" t="s">
        <v>84</v>
      </c>
      <c r="AV327" s="14" t="s">
        <v>84</v>
      </c>
      <c r="AW327" s="14" t="s">
        <v>31</v>
      </c>
      <c r="AX327" s="14" t="s">
        <v>76</v>
      </c>
      <c r="AY327" s="172" t="s">
        <v>130</v>
      </c>
    </row>
    <row r="328" spans="2:51" s="13" customFormat="1" ht="12">
      <c r="B328" s="163"/>
      <c r="D328" s="164" t="s">
        <v>139</v>
      </c>
      <c r="E328" s="165" t="s">
        <v>1</v>
      </c>
      <c r="F328" s="166" t="s">
        <v>396</v>
      </c>
      <c r="H328" s="165" t="s">
        <v>1</v>
      </c>
      <c r="I328" s="167"/>
      <c r="L328" s="163"/>
      <c r="M328" s="168"/>
      <c r="N328" s="169"/>
      <c r="O328" s="169"/>
      <c r="P328" s="169"/>
      <c r="Q328" s="169"/>
      <c r="R328" s="169"/>
      <c r="S328" s="169"/>
      <c r="T328" s="170"/>
      <c r="AT328" s="165" t="s">
        <v>139</v>
      </c>
      <c r="AU328" s="165" t="s">
        <v>84</v>
      </c>
      <c r="AV328" s="13" t="s">
        <v>32</v>
      </c>
      <c r="AW328" s="13" t="s">
        <v>31</v>
      </c>
      <c r="AX328" s="13" t="s">
        <v>76</v>
      </c>
      <c r="AY328" s="165" t="s">
        <v>130</v>
      </c>
    </row>
    <row r="329" spans="2:51" s="14" customFormat="1" ht="12">
      <c r="B329" s="171"/>
      <c r="D329" s="164" t="s">
        <v>139</v>
      </c>
      <c r="E329" s="172" t="s">
        <v>1</v>
      </c>
      <c r="F329" s="173" t="s">
        <v>1808</v>
      </c>
      <c r="H329" s="174">
        <v>-44.86</v>
      </c>
      <c r="I329" s="175"/>
      <c r="L329" s="171"/>
      <c r="M329" s="176"/>
      <c r="N329" s="177"/>
      <c r="O329" s="177"/>
      <c r="P329" s="177"/>
      <c r="Q329" s="177"/>
      <c r="R329" s="177"/>
      <c r="S329" s="177"/>
      <c r="T329" s="178"/>
      <c r="AT329" s="172" t="s">
        <v>139</v>
      </c>
      <c r="AU329" s="172" t="s">
        <v>84</v>
      </c>
      <c r="AV329" s="14" t="s">
        <v>84</v>
      </c>
      <c r="AW329" s="14" t="s">
        <v>31</v>
      </c>
      <c r="AX329" s="14" t="s">
        <v>76</v>
      </c>
      <c r="AY329" s="172" t="s">
        <v>130</v>
      </c>
    </row>
    <row r="330" spans="2:51" s="13" customFormat="1" ht="12">
      <c r="B330" s="163"/>
      <c r="D330" s="164" t="s">
        <v>139</v>
      </c>
      <c r="E330" s="165" t="s">
        <v>1</v>
      </c>
      <c r="F330" s="166" t="s">
        <v>400</v>
      </c>
      <c r="H330" s="165" t="s">
        <v>1</v>
      </c>
      <c r="I330" s="167"/>
      <c r="L330" s="163"/>
      <c r="M330" s="168"/>
      <c r="N330" s="169"/>
      <c r="O330" s="169"/>
      <c r="P330" s="169"/>
      <c r="Q330" s="169"/>
      <c r="R330" s="169"/>
      <c r="S330" s="169"/>
      <c r="T330" s="170"/>
      <c r="AT330" s="165" t="s">
        <v>139</v>
      </c>
      <c r="AU330" s="165" t="s">
        <v>84</v>
      </c>
      <c r="AV330" s="13" t="s">
        <v>32</v>
      </c>
      <c r="AW330" s="13" t="s">
        <v>31</v>
      </c>
      <c r="AX330" s="13" t="s">
        <v>76</v>
      </c>
      <c r="AY330" s="165" t="s">
        <v>130</v>
      </c>
    </row>
    <row r="331" spans="2:51" s="14" customFormat="1" ht="12">
      <c r="B331" s="171"/>
      <c r="D331" s="164" t="s">
        <v>139</v>
      </c>
      <c r="E331" s="172" t="s">
        <v>1</v>
      </c>
      <c r="F331" s="173" t="s">
        <v>1809</v>
      </c>
      <c r="H331" s="174">
        <v>60.416</v>
      </c>
      <c r="I331" s="175"/>
      <c r="L331" s="171"/>
      <c r="M331" s="176"/>
      <c r="N331" s="177"/>
      <c r="O331" s="177"/>
      <c r="P331" s="177"/>
      <c r="Q331" s="177"/>
      <c r="R331" s="177"/>
      <c r="S331" s="177"/>
      <c r="T331" s="178"/>
      <c r="AT331" s="172" t="s">
        <v>139</v>
      </c>
      <c r="AU331" s="172" t="s">
        <v>84</v>
      </c>
      <c r="AV331" s="14" t="s">
        <v>84</v>
      </c>
      <c r="AW331" s="14" t="s">
        <v>31</v>
      </c>
      <c r="AX331" s="14" t="s">
        <v>76</v>
      </c>
      <c r="AY331" s="172" t="s">
        <v>130</v>
      </c>
    </row>
    <row r="332" spans="2:51" s="13" customFormat="1" ht="12">
      <c r="B332" s="163"/>
      <c r="D332" s="164" t="s">
        <v>139</v>
      </c>
      <c r="E332" s="165" t="s">
        <v>1</v>
      </c>
      <c r="F332" s="166" t="s">
        <v>1810</v>
      </c>
      <c r="H332" s="165" t="s">
        <v>1</v>
      </c>
      <c r="I332" s="167"/>
      <c r="L332" s="163"/>
      <c r="M332" s="168"/>
      <c r="N332" s="169"/>
      <c r="O332" s="169"/>
      <c r="P332" s="169"/>
      <c r="Q332" s="169"/>
      <c r="R332" s="169"/>
      <c r="S332" s="169"/>
      <c r="T332" s="170"/>
      <c r="AT332" s="165" t="s">
        <v>139</v>
      </c>
      <c r="AU332" s="165" t="s">
        <v>84</v>
      </c>
      <c r="AV332" s="13" t="s">
        <v>32</v>
      </c>
      <c r="AW332" s="13" t="s">
        <v>31</v>
      </c>
      <c r="AX332" s="13" t="s">
        <v>76</v>
      </c>
      <c r="AY332" s="165" t="s">
        <v>130</v>
      </c>
    </row>
    <row r="333" spans="2:51" s="14" customFormat="1" ht="12">
      <c r="B333" s="171"/>
      <c r="D333" s="164" t="s">
        <v>139</v>
      </c>
      <c r="E333" s="172" t="s">
        <v>1</v>
      </c>
      <c r="F333" s="173" t="s">
        <v>1811</v>
      </c>
      <c r="H333" s="174">
        <v>57.416</v>
      </c>
      <c r="I333" s="175"/>
      <c r="L333" s="171"/>
      <c r="M333" s="176"/>
      <c r="N333" s="177"/>
      <c r="O333" s="177"/>
      <c r="P333" s="177"/>
      <c r="Q333" s="177"/>
      <c r="R333" s="177"/>
      <c r="S333" s="177"/>
      <c r="T333" s="178"/>
      <c r="AT333" s="172" t="s">
        <v>139</v>
      </c>
      <c r="AU333" s="172" t="s">
        <v>84</v>
      </c>
      <c r="AV333" s="14" t="s">
        <v>84</v>
      </c>
      <c r="AW333" s="14" t="s">
        <v>31</v>
      </c>
      <c r="AX333" s="14" t="s">
        <v>76</v>
      </c>
      <c r="AY333" s="172" t="s">
        <v>130</v>
      </c>
    </row>
    <row r="334" spans="2:51" s="13" customFormat="1" ht="12">
      <c r="B334" s="163"/>
      <c r="D334" s="164" t="s">
        <v>139</v>
      </c>
      <c r="E334" s="165" t="s">
        <v>1</v>
      </c>
      <c r="F334" s="166" t="s">
        <v>1812</v>
      </c>
      <c r="H334" s="165" t="s">
        <v>1</v>
      </c>
      <c r="I334" s="167"/>
      <c r="L334" s="163"/>
      <c r="M334" s="168"/>
      <c r="N334" s="169"/>
      <c r="O334" s="169"/>
      <c r="P334" s="169"/>
      <c r="Q334" s="169"/>
      <c r="R334" s="169"/>
      <c r="S334" s="169"/>
      <c r="T334" s="170"/>
      <c r="AT334" s="165" t="s">
        <v>139</v>
      </c>
      <c r="AU334" s="165" t="s">
        <v>84</v>
      </c>
      <c r="AV334" s="13" t="s">
        <v>32</v>
      </c>
      <c r="AW334" s="13" t="s">
        <v>31</v>
      </c>
      <c r="AX334" s="13" t="s">
        <v>76</v>
      </c>
      <c r="AY334" s="165" t="s">
        <v>130</v>
      </c>
    </row>
    <row r="335" spans="2:51" s="14" customFormat="1" ht="12">
      <c r="B335" s="171"/>
      <c r="D335" s="164" t="s">
        <v>139</v>
      </c>
      <c r="E335" s="172" t="s">
        <v>1</v>
      </c>
      <c r="F335" s="173" t="s">
        <v>1813</v>
      </c>
      <c r="H335" s="174">
        <v>18.932</v>
      </c>
      <c r="I335" s="175"/>
      <c r="L335" s="171"/>
      <c r="M335" s="176"/>
      <c r="N335" s="177"/>
      <c r="O335" s="177"/>
      <c r="P335" s="177"/>
      <c r="Q335" s="177"/>
      <c r="R335" s="177"/>
      <c r="S335" s="177"/>
      <c r="T335" s="178"/>
      <c r="AT335" s="172" t="s">
        <v>139</v>
      </c>
      <c r="AU335" s="172" t="s">
        <v>84</v>
      </c>
      <c r="AV335" s="14" t="s">
        <v>84</v>
      </c>
      <c r="AW335" s="14" t="s">
        <v>31</v>
      </c>
      <c r="AX335" s="14" t="s">
        <v>76</v>
      </c>
      <c r="AY335" s="172" t="s">
        <v>130</v>
      </c>
    </row>
    <row r="336" spans="2:51" s="13" customFormat="1" ht="12">
      <c r="B336" s="163"/>
      <c r="D336" s="164" t="s">
        <v>139</v>
      </c>
      <c r="E336" s="165" t="s">
        <v>1</v>
      </c>
      <c r="F336" s="166" t="s">
        <v>1814</v>
      </c>
      <c r="H336" s="165" t="s">
        <v>1</v>
      </c>
      <c r="I336" s="167"/>
      <c r="L336" s="163"/>
      <c r="M336" s="168"/>
      <c r="N336" s="169"/>
      <c r="O336" s="169"/>
      <c r="P336" s="169"/>
      <c r="Q336" s="169"/>
      <c r="R336" s="169"/>
      <c r="S336" s="169"/>
      <c r="T336" s="170"/>
      <c r="AT336" s="165" t="s">
        <v>139</v>
      </c>
      <c r="AU336" s="165" t="s">
        <v>84</v>
      </c>
      <c r="AV336" s="13" t="s">
        <v>32</v>
      </c>
      <c r="AW336" s="13" t="s">
        <v>31</v>
      </c>
      <c r="AX336" s="13" t="s">
        <v>76</v>
      </c>
      <c r="AY336" s="165" t="s">
        <v>130</v>
      </c>
    </row>
    <row r="337" spans="2:51" s="14" customFormat="1" ht="12">
      <c r="B337" s="171"/>
      <c r="D337" s="164" t="s">
        <v>139</v>
      </c>
      <c r="E337" s="172" t="s">
        <v>1</v>
      </c>
      <c r="F337" s="173" t="s">
        <v>1815</v>
      </c>
      <c r="H337" s="174">
        <v>17.626</v>
      </c>
      <c r="I337" s="175"/>
      <c r="L337" s="171"/>
      <c r="M337" s="176"/>
      <c r="N337" s="177"/>
      <c r="O337" s="177"/>
      <c r="P337" s="177"/>
      <c r="Q337" s="177"/>
      <c r="R337" s="177"/>
      <c r="S337" s="177"/>
      <c r="T337" s="178"/>
      <c r="AT337" s="172" t="s">
        <v>139</v>
      </c>
      <c r="AU337" s="172" t="s">
        <v>84</v>
      </c>
      <c r="AV337" s="14" t="s">
        <v>84</v>
      </c>
      <c r="AW337" s="14" t="s">
        <v>31</v>
      </c>
      <c r="AX337" s="14" t="s">
        <v>76</v>
      </c>
      <c r="AY337" s="172" t="s">
        <v>130</v>
      </c>
    </row>
    <row r="338" spans="2:51" s="15" customFormat="1" ht="12">
      <c r="B338" s="179"/>
      <c r="D338" s="164" t="s">
        <v>139</v>
      </c>
      <c r="E338" s="180" t="s">
        <v>1</v>
      </c>
      <c r="F338" s="181" t="s">
        <v>144</v>
      </c>
      <c r="H338" s="182">
        <v>598.36</v>
      </c>
      <c r="I338" s="183"/>
      <c r="L338" s="179"/>
      <c r="M338" s="184"/>
      <c r="N338" s="185"/>
      <c r="O338" s="185"/>
      <c r="P338" s="185"/>
      <c r="Q338" s="185"/>
      <c r="R338" s="185"/>
      <c r="S338" s="185"/>
      <c r="T338" s="186"/>
      <c r="AT338" s="180" t="s">
        <v>139</v>
      </c>
      <c r="AU338" s="180" t="s">
        <v>84</v>
      </c>
      <c r="AV338" s="15" t="s">
        <v>137</v>
      </c>
      <c r="AW338" s="15" t="s">
        <v>31</v>
      </c>
      <c r="AX338" s="15" t="s">
        <v>32</v>
      </c>
      <c r="AY338" s="180" t="s">
        <v>130</v>
      </c>
    </row>
    <row r="339" spans="1:65" s="2" customFormat="1" ht="16.5" customHeight="1">
      <c r="A339" s="33"/>
      <c r="B339" s="149"/>
      <c r="C339" s="150" t="s">
        <v>381</v>
      </c>
      <c r="D339" s="150" t="s">
        <v>132</v>
      </c>
      <c r="E339" s="151" t="s">
        <v>1816</v>
      </c>
      <c r="F339" s="152" t="s">
        <v>1817</v>
      </c>
      <c r="G339" s="153" t="s">
        <v>287</v>
      </c>
      <c r="H339" s="154">
        <v>3.208</v>
      </c>
      <c r="I339" s="155"/>
      <c r="J339" s="156">
        <f>ROUND(I339*H339,2)</f>
        <v>0</v>
      </c>
      <c r="K339" s="152" t="s">
        <v>136</v>
      </c>
      <c r="L339" s="34"/>
      <c r="M339" s="157" t="s">
        <v>1</v>
      </c>
      <c r="N339" s="158" t="s">
        <v>41</v>
      </c>
      <c r="O339" s="59"/>
      <c r="P339" s="159">
        <f>O339*H339</f>
        <v>0</v>
      </c>
      <c r="Q339" s="159">
        <v>0</v>
      </c>
      <c r="R339" s="159">
        <f>Q339*H339</f>
        <v>0</v>
      </c>
      <c r="S339" s="159">
        <v>0</v>
      </c>
      <c r="T339" s="160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1" t="s">
        <v>137</v>
      </c>
      <c r="AT339" s="161" t="s">
        <v>132</v>
      </c>
      <c r="AU339" s="161" t="s">
        <v>84</v>
      </c>
      <c r="AY339" s="18" t="s">
        <v>130</v>
      </c>
      <c r="BE339" s="162">
        <f>IF(N339="základní",J339,0)</f>
        <v>0</v>
      </c>
      <c r="BF339" s="162">
        <f>IF(N339="snížená",J339,0)</f>
        <v>0</v>
      </c>
      <c r="BG339" s="162">
        <f>IF(N339="zákl. přenesená",J339,0)</f>
        <v>0</v>
      </c>
      <c r="BH339" s="162">
        <f>IF(N339="sníž. přenesená",J339,0)</f>
        <v>0</v>
      </c>
      <c r="BI339" s="162">
        <f>IF(N339="nulová",J339,0)</f>
        <v>0</v>
      </c>
      <c r="BJ339" s="18" t="s">
        <v>32</v>
      </c>
      <c r="BK339" s="162">
        <f>ROUND(I339*H339,2)</f>
        <v>0</v>
      </c>
      <c r="BL339" s="18" t="s">
        <v>137</v>
      </c>
      <c r="BM339" s="161" t="s">
        <v>1818</v>
      </c>
    </row>
    <row r="340" spans="2:51" s="13" customFormat="1" ht="12">
      <c r="B340" s="163"/>
      <c r="D340" s="164" t="s">
        <v>139</v>
      </c>
      <c r="E340" s="165" t="s">
        <v>1</v>
      </c>
      <c r="F340" s="166" t="s">
        <v>1763</v>
      </c>
      <c r="H340" s="165" t="s">
        <v>1</v>
      </c>
      <c r="I340" s="167"/>
      <c r="L340" s="163"/>
      <c r="M340" s="168"/>
      <c r="N340" s="169"/>
      <c r="O340" s="169"/>
      <c r="P340" s="169"/>
      <c r="Q340" s="169"/>
      <c r="R340" s="169"/>
      <c r="S340" s="169"/>
      <c r="T340" s="170"/>
      <c r="AT340" s="165" t="s">
        <v>139</v>
      </c>
      <c r="AU340" s="165" t="s">
        <v>84</v>
      </c>
      <c r="AV340" s="13" t="s">
        <v>32</v>
      </c>
      <c r="AW340" s="13" t="s">
        <v>31</v>
      </c>
      <c r="AX340" s="13" t="s">
        <v>76</v>
      </c>
      <c r="AY340" s="165" t="s">
        <v>130</v>
      </c>
    </row>
    <row r="341" spans="2:51" s="14" customFormat="1" ht="12">
      <c r="B341" s="171"/>
      <c r="D341" s="164" t="s">
        <v>139</v>
      </c>
      <c r="E341" s="172" t="s">
        <v>1</v>
      </c>
      <c r="F341" s="173" t="s">
        <v>1764</v>
      </c>
      <c r="H341" s="174">
        <v>4.18</v>
      </c>
      <c r="I341" s="175"/>
      <c r="L341" s="171"/>
      <c r="M341" s="176"/>
      <c r="N341" s="177"/>
      <c r="O341" s="177"/>
      <c r="P341" s="177"/>
      <c r="Q341" s="177"/>
      <c r="R341" s="177"/>
      <c r="S341" s="177"/>
      <c r="T341" s="178"/>
      <c r="AT341" s="172" t="s">
        <v>139</v>
      </c>
      <c r="AU341" s="172" t="s">
        <v>84</v>
      </c>
      <c r="AV341" s="14" t="s">
        <v>84</v>
      </c>
      <c r="AW341" s="14" t="s">
        <v>31</v>
      </c>
      <c r="AX341" s="14" t="s">
        <v>76</v>
      </c>
      <c r="AY341" s="172" t="s">
        <v>130</v>
      </c>
    </row>
    <row r="342" spans="2:51" s="14" customFormat="1" ht="12">
      <c r="B342" s="171"/>
      <c r="D342" s="164" t="s">
        <v>139</v>
      </c>
      <c r="E342" s="172" t="s">
        <v>1</v>
      </c>
      <c r="F342" s="173" t="s">
        <v>1819</v>
      </c>
      <c r="H342" s="174">
        <v>-0.972</v>
      </c>
      <c r="I342" s="175"/>
      <c r="L342" s="171"/>
      <c r="M342" s="176"/>
      <c r="N342" s="177"/>
      <c r="O342" s="177"/>
      <c r="P342" s="177"/>
      <c r="Q342" s="177"/>
      <c r="R342" s="177"/>
      <c r="S342" s="177"/>
      <c r="T342" s="178"/>
      <c r="AT342" s="172" t="s">
        <v>139</v>
      </c>
      <c r="AU342" s="172" t="s">
        <v>84</v>
      </c>
      <c r="AV342" s="14" t="s">
        <v>84</v>
      </c>
      <c r="AW342" s="14" t="s">
        <v>31</v>
      </c>
      <c r="AX342" s="14" t="s">
        <v>76</v>
      </c>
      <c r="AY342" s="172" t="s">
        <v>130</v>
      </c>
    </row>
    <row r="343" spans="2:51" s="15" customFormat="1" ht="12">
      <c r="B343" s="179"/>
      <c r="D343" s="164" t="s">
        <v>139</v>
      </c>
      <c r="E343" s="180" t="s">
        <v>1</v>
      </c>
      <c r="F343" s="181" t="s">
        <v>144</v>
      </c>
      <c r="H343" s="182">
        <v>3.208</v>
      </c>
      <c r="I343" s="183"/>
      <c r="L343" s="179"/>
      <c r="M343" s="184"/>
      <c r="N343" s="185"/>
      <c r="O343" s="185"/>
      <c r="P343" s="185"/>
      <c r="Q343" s="185"/>
      <c r="R343" s="185"/>
      <c r="S343" s="185"/>
      <c r="T343" s="186"/>
      <c r="AT343" s="180" t="s">
        <v>139</v>
      </c>
      <c r="AU343" s="180" t="s">
        <v>84</v>
      </c>
      <c r="AV343" s="15" t="s">
        <v>137</v>
      </c>
      <c r="AW343" s="15" t="s">
        <v>31</v>
      </c>
      <c r="AX343" s="15" t="s">
        <v>32</v>
      </c>
      <c r="AY343" s="180" t="s">
        <v>130</v>
      </c>
    </row>
    <row r="344" spans="1:65" s="2" customFormat="1" ht="16.5" customHeight="1">
      <c r="A344" s="33"/>
      <c r="B344" s="149"/>
      <c r="C344" s="195" t="s">
        <v>388</v>
      </c>
      <c r="D344" s="195" t="s">
        <v>268</v>
      </c>
      <c r="E344" s="196" t="s">
        <v>1820</v>
      </c>
      <c r="F344" s="197" t="s">
        <v>406</v>
      </c>
      <c r="G344" s="198" t="s">
        <v>407</v>
      </c>
      <c r="H344" s="199">
        <v>1126.124</v>
      </c>
      <c r="I344" s="200"/>
      <c r="J344" s="201">
        <f>ROUND(I344*H344,2)</f>
        <v>0</v>
      </c>
      <c r="K344" s="197" t="s">
        <v>1</v>
      </c>
      <c r="L344" s="202"/>
      <c r="M344" s="203" t="s">
        <v>1</v>
      </c>
      <c r="N344" s="204" t="s">
        <v>41</v>
      </c>
      <c r="O344" s="59"/>
      <c r="P344" s="159">
        <f>O344*H344</f>
        <v>0</v>
      </c>
      <c r="Q344" s="159">
        <v>0</v>
      </c>
      <c r="R344" s="159">
        <f>Q344*H344</f>
        <v>0</v>
      </c>
      <c r="S344" s="159">
        <v>0</v>
      </c>
      <c r="T344" s="160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1" t="s">
        <v>184</v>
      </c>
      <c r="AT344" s="161" t="s">
        <v>268</v>
      </c>
      <c r="AU344" s="161" t="s">
        <v>84</v>
      </c>
      <c r="AY344" s="18" t="s">
        <v>130</v>
      </c>
      <c r="BE344" s="162">
        <f>IF(N344="základní",J344,0)</f>
        <v>0</v>
      </c>
      <c r="BF344" s="162">
        <f>IF(N344="snížená",J344,0)</f>
        <v>0</v>
      </c>
      <c r="BG344" s="162">
        <f>IF(N344="zákl. přenesená",J344,0)</f>
        <v>0</v>
      </c>
      <c r="BH344" s="162">
        <f>IF(N344="sníž. přenesená",J344,0)</f>
        <v>0</v>
      </c>
      <c r="BI344" s="162">
        <f>IF(N344="nulová",J344,0)</f>
        <v>0</v>
      </c>
      <c r="BJ344" s="18" t="s">
        <v>32</v>
      </c>
      <c r="BK344" s="162">
        <f>ROUND(I344*H344,2)</f>
        <v>0</v>
      </c>
      <c r="BL344" s="18" t="s">
        <v>137</v>
      </c>
      <c r="BM344" s="161" t="s">
        <v>1821</v>
      </c>
    </row>
    <row r="345" spans="2:51" s="13" customFormat="1" ht="12">
      <c r="B345" s="163"/>
      <c r="D345" s="164" t="s">
        <v>139</v>
      </c>
      <c r="E345" s="165" t="s">
        <v>1</v>
      </c>
      <c r="F345" s="166" t="s">
        <v>1822</v>
      </c>
      <c r="H345" s="165" t="s">
        <v>1</v>
      </c>
      <c r="I345" s="167"/>
      <c r="L345" s="163"/>
      <c r="M345" s="168"/>
      <c r="N345" s="169"/>
      <c r="O345" s="169"/>
      <c r="P345" s="169"/>
      <c r="Q345" s="169"/>
      <c r="R345" s="169"/>
      <c r="S345" s="169"/>
      <c r="T345" s="170"/>
      <c r="AT345" s="165" t="s">
        <v>139</v>
      </c>
      <c r="AU345" s="165" t="s">
        <v>84</v>
      </c>
      <c r="AV345" s="13" t="s">
        <v>32</v>
      </c>
      <c r="AW345" s="13" t="s">
        <v>31</v>
      </c>
      <c r="AX345" s="13" t="s">
        <v>76</v>
      </c>
      <c r="AY345" s="165" t="s">
        <v>130</v>
      </c>
    </row>
    <row r="346" spans="2:51" s="14" customFormat="1" ht="12">
      <c r="B346" s="171"/>
      <c r="D346" s="164" t="s">
        <v>139</v>
      </c>
      <c r="E346" s="172" t="s">
        <v>1</v>
      </c>
      <c r="F346" s="173" t="s">
        <v>1823</v>
      </c>
      <c r="H346" s="174">
        <v>598.36</v>
      </c>
      <c r="I346" s="175"/>
      <c r="L346" s="171"/>
      <c r="M346" s="176"/>
      <c r="N346" s="177"/>
      <c r="O346" s="177"/>
      <c r="P346" s="177"/>
      <c r="Q346" s="177"/>
      <c r="R346" s="177"/>
      <c r="S346" s="177"/>
      <c r="T346" s="178"/>
      <c r="AT346" s="172" t="s">
        <v>139</v>
      </c>
      <c r="AU346" s="172" t="s">
        <v>84</v>
      </c>
      <c r="AV346" s="14" t="s">
        <v>84</v>
      </c>
      <c r="AW346" s="14" t="s">
        <v>31</v>
      </c>
      <c r="AX346" s="14" t="s">
        <v>76</v>
      </c>
      <c r="AY346" s="172" t="s">
        <v>130</v>
      </c>
    </row>
    <row r="347" spans="2:51" s="13" customFormat="1" ht="12">
      <c r="B347" s="163"/>
      <c r="D347" s="164" t="s">
        <v>139</v>
      </c>
      <c r="E347" s="165" t="s">
        <v>1</v>
      </c>
      <c r="F347" s="166" t="s">
        <v>411</v>
      </c>
      <c r="H347" s="165" t="s">
        <v>1</v>
      </c>
      <c r="I347" s="167"/>
      <c r="L347" s="163"/>
      <c r="M347" s="168"/>
      <c r="N347" s="169"/>
      <c r="O347" s="169"/>
      <c r="P347" s="169"/>
      <c r="Q347" s="169"/>
      <c r="R347" s="169"/>
      <c r="S347" s="169"/>
      <c r="T347" s="170"/>
      <c r="AT347" s="165" t="s">
        <v>139</v>
      </c>
      <c r="AU347" s="165" t="s">
        <v>84</v>
      </c>
      <c r="AV347" s="13" t="s">
        <v>32</v>
      </c>
      <c r="AW347" s="13" t="s">
        <v>31</v>
      </c>
      <c r="AX347" s="13" t="s">
        <v>76</v>
      </c>
      <c r="AY347" s="165" t="s">
        <v>130</v>
      </c>
    </row>
    <row r="348" spans="2:51" s="14" customFormat="1" ht="12">
      <c r="B348" s="171"/>
      <c r="D348" s="164" t="s">
        <v>139</v>
      </c>
      <c r="E348" s="172" t="s">
        <v>1</v>
      </c>
      <c r="F348" s="173" t="s">
        <v>1824</v>
      </c>
      <c r="H348" s="174">
        <v>-59.902</v>
      </c>
      <c r="I348" s="175"/>
      <c r="L348" s="171"/>
      <c r="M348" s="176"/>
      <c r="N348" s="177"/>
      <c r="O348" s="177"/>
      <c r="P348" s="177"/>
      <c r="Q348" s="177"/>
      <c r="R348" s="177"/>
      <c r="S348" s="177"/>
      <c r="T348" s="178"/>
      <c r="AT348" s="172" t="s">
        <v>139</v>
      </c>
      <c r="AU348" s="172" t="s">
        <v>84</v>
      </c>
      <c r="AV348" s="14" t="s">
        <v>84</v>
      </c>
      <c r="AW348" s="14" t="s">
        <v>31</v>
      </c>
      <c r="AX348" s="14" t="s">
        <v>76</v>
      </c>
      <c r="AY348" s="172" t="s">
        <v>130</v>
      </c>
    </row>
    <row r="349" spans="2:51" s="16" customFormat="1" ht="12">
      <c r="B349" s="187"/>
      <c r="D349" s="164" t="s">
        <v>139</v>
      </c>
      <c r="E349" s="188" t="s">
        <v>1</v>
      </c>
      <c r="F349" s="189" t="s">
        <v>165</v>
      </c>
      <c r="H349" s="190">
        <v>538.458</v>
      </c>
      <c r="I349" s="191"/>
      <c r="L349" s="187"/>
      <c r="M349" s="192"/>
      <c r="N349" s="193"/>
      <c r="O349" s="193"/>
      <c r="P349" s="193"/>
      <c r="Q349" s="193"/>
      <c r="R349" s="193"/>
      <c r="S349" s="193"/>
      <c r="T349" s="194"/>
      <c r="AT349" s="188" t="s">
        <v>139</v>
      </c>
      <c r="AU349" s="188" t="s">
        <v>84</v>
      </c>
      <c r="AV349" s="16" t="s">
        <v>148</v>
      </c>
      <c r="AW349" s="16" t="s">
        <v>31</v>
      </c>
      <c r="AX349" s="16" t="s">
        <v>76</v>
      </c>
      <c r="AY349" s="188" t="s">
        <v>130</v>
      </c>
    </row>
    <row r="350" spans="2:51" s="13" customFormat="1" ht="12">
      <c r="B350" s="163"/>
      <c r="D350" s="164" t="s">
        <v>139</v>
      </c>
      <c r="E350" s="165" t="s">
        <v>1</v>
      </c>
      <c r="F350" s="166" t="s">
        <v>1825</v>
      </c>
      <c r="H350" s="165" t="s">
        <v>1</v>
      </c>
      <c r="I350" s="167"/>
      <c r="L350" s="163"/>
      <c r="M350" s="168"/>
      <c r="N350" s="169"/>
      <c r="O350" s="169"/>
      <c r="P350" s="169"/>
      <c r="Q350" s="169"/>
      <c r="R350" s="169"/>
      <c r="S350" s="169"/>
      <c r="T350" s="170"/>
      <c r="AT350" s="165" t="s">
        <v>139</v>
      </c>
      <c r="AU350" s="165" t="s">
        <v>84</v>
      </c>
      <c r="AV350" s="13" t="s">
        <v>32</v>
      </c>
      <c r="AW350" s="13" t="s">
        <v>31</v>
      </c>
      <c r="AX350" s="13" t="s">
        <v>76</v>
      </c>
      <c r="AY350" s="165" t="s">
        <v>130</v>
      </c>
    </row>
    <row r="351" spans="2:51" s="14" customFormat="1" ht="12">
      <c r="B351" s="171"/>
      <c r="D351" s="164" t="s">
        <v>139</v>
      </c>
      <c r="E351" s="172" t="s">
        <v>1</v>
      </c>
      <c r="F351" s="173" t="s">
        <v>1826</v>
      </c>
      <c r="H351" s="174">
        <v>3.208</v>
      </c>
      <c r="I351" s="175"/>
      <c r="L351" s="171"/>
      <c r="M351" s="176"/>
      <c r="N351" s="177"/>
      <c r="O351" s="177"/>
      <c r="P351" s="177"/>
      <c r="Q351" s="177"/>
      <c r="R351" s="177"/>
      <c r="S351" s="177"/>
      <c r="T351" s="178"/>
      <c r="AT351" s="172" t="s">
        <v>139</v>
      </c>
      <c r="AU351" s="172" t="s">
        <v>84</v>
      </c>
      <c r="AV351" s="14" t="s">
        <v>84</v>
      </c>
      <c r="AW351" s="14" t="s">
        <v>31</v>
      </c>
      <c r="AX351" s="14" t="s">
        <v>76</v>
      </c>
      <c r="AY351" s="172" t="s">
        <v>130</v>
      </c>
    </row>
    <row r="352" spans="2:51" s="16" customFormat="1" ht="12">
      <c r="B352" s="187"/>
      <c r="D352" s="164" t="s">
        <v>139</v>
      </c>
      <c r="E352" s="188" t="s">
        <v>1</v>
      </c>
      <c r="F352" s="189" t="s">
        <v>165</v>
      </c>
      <c r="H352" s="190">
        <v>3.208</v>
      </c>
      <c r="I352" s="191"/>
      <c r="L352" s="187"/>
      <c r="M352" s="192"/>
      <c r="N352" s="193"/>
      <c r="O352" s="193"/>
      <c r="P352" s="193"/>
      <c r="Q352" s="193"/>
      <c r="R352" s="193"/>
      <c r="S352" s="193"/>
      <c r="T352" s="194"/>
      <c r="AT352" s="188" t="s">
        <v>139</v>
      </c>
      <c r="AU352" s="188" t="s">
        <v>84</v>
      </c>
      <c r="AV352" s="16" t="s">
        <v>148</v>
      </c>
      <c r="AW352" s="16" t="s">
        <v>31</v>
      </c>
      <c r="AX352" s="16" t="s">
        <v>76</v>
      </c>
      <c r="AY352" s="188" t="s">
        <v>130</v>
      </c>
    </row>
    <row r="353" spans="2:51" s="15" customFormat="1" ht="12">
      <c r="B353" s="179"/>
      <c r="D353" s="164" t="s">
        <v>139</v>
      </c>
      <c r="E353" s="180" t="s">
        <v>1</v>
      </c>
      <c r="F353" s="181" t="s">
        <v>144</v>
      </c>
      <c r="H353" s="182">
        <v>541.666</v>
      </c>
      <c r="I353" s="183"/>
      <c r="L353" s="179"/>
      <c r="M353" s="184"/>
      <c r="N353" s="185"/>
      <c r="O353" s="185"/>
      <c r="P353" s="185"/>
      <c r="Q353" s="185"/>
      <c r="R353" s="185"/>
      <c r="S353" s="185"/>
      <c r="T353" s="186"/>
      <c r="AT353" s="180" t="s">
        <v>139</v>
      </c>
      <c r="AU353" s="180" t="s">
        <v>84</v>
      </c>
      <c r="AV353" s="15" t="s">
        <v>137</v>
      </c>
      <c r="AW353" s="15" t="s">
        <v>31</v>
      </c>
      <c r="AX353" s="15" t="s">
        <v>76</v>
      </c>
      <c r="AY353" s="180" t="s">
        <v>130</v>
      </c>
    </row>
    <row r="354" spans="2:51" s="14" customFormat="1" ht="12">
      <c r="B354" s="171"/>
      <c r="D354" s="164" t="s">
        <v>139</v>
      </c>
      <c r="E354" s="172" t="s">
        <v>1</v>
      </c>
      <c r="F354" s="173" t="s">
        <v>1827</v>
      </c>
      <c r="H354" s="174">
        <v>1126.124</v>
      </c>
      <c r="I354" s="175"/>
      <c r="L354" s="171"/>
      <c r="M354" s="176"/>
      <c r="N354" s="177"/>
      <c r="O354" s="177"/>
      <c r="P354" s="177"/>
      <c r="Q354" s="177"/>
      <c r="R354" s="177"/>
      <c r="S354" s="177"/>
      <c r="T354" s="178"/>
      <c r="AT354" s="172" t="s">
        <v>139</v>
      </c>
      <c r="AU354" s="172" t="s">
        <v>84</v>
      </c>
      <c r="AV354" s="14" t="s">
        <v>84</v>
      </c>
      <c r="AW354" s="14" t="s">
        <v>31</v>
      </c>
      <c r="AX354" s="14" t="s">
        <v>32</v>
      </c>
      <c r="AY354" s="172" t="s">
        <v>130</v>
      </c>
    </row>
    <row r="355" spans="1:65" s="2" customFormat="1" ht="16.5" customHeight="1">
      <c r="A355" s="33"/>
      <c r="B355" s="149"/>
      <c r="C355" s="195" t="s">
        <v>404</v>
      </c>
      <c r="D355" s="195" t="s">
        <v>268</v>
      </c>
      <c r="E355" s="196" t="s">
        <v>417</v>
      </c>
      <c r="F355" s="197" t="s">
        <v>418</v>
      </c>
      <c r="G355" s="198" t="s">
        <v>407</v>
      </c>
      <c r="H355" s="199">
        <v>95.843</v>
      </c>
      <c r="I355" s="200"/>
      <c r="J355" s="201">
        <f>ROUND(I355*H355,2)</f>
        <v>0</v>
      </c>
      <c r="K355" s="197" t="s">
        <v>136</v>
      </c>
      <c r="L355" s="202"/>
      <c r="M355" s="203" t="s">
        <v>1</v>
      </c>
      <c r="N355" s="204" t="s">
        <v>41</v>
      </c>
      <c r="O355" s="59"/>
      <c r="P355" s="159">
        <f>O355*H355</f>
        <v>0</v>
      </c>
      <c r="Q355" s="159">
        <v>0</v>
      </c>
      <c r="R355" s="159">
        <f>Q355*H355</f>
        <v>0</v>
      </c>
      <c r="S355" s="159">
        <v>0</v>
      </c>
      <c r="T355" s="160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61" t="s">
        <v>184</v>
      </c>
      <c r="AT355" s="161" t="s">
        <v>268</v>
      </c>
      <c r="AU355" s="161" t="s">
        <v>84</v>
      </c>
      <c r="AY355" s="18" t="s">
        <v>130</v>
      </c>
      <c r="BE355" s="162">
        <f>IF(N355="základní",J355,0)</f>
        <v>0</v>
      </c>
      <c r="BF355" s="162">
        <f>IF(N355="snížená",J355,0)</f>
        <v>0</v>
      </c>
      <c r="BG355" s="162">
        <f>IF(N355="zákl. přenesená",J355,0)</f>
        <v>0</v>
      </c>
      <c r="BH355" s="162">
        <f>IF(N355="sníž. přenesená",J355,0)</f>
        <v>0</v>
      </c>
      <c r="BI355" s="162">
        <f>IF(N355="nulová",J355,0)</f>
        <v>0</v>
      </c>
      <c r="BJ355" s="18" t="s">
        <v>32</v>
      </c>
      <c r="BK355" s="162">
        <f>ROUND(I355*H355,2)</f>
        <v>0</v>
      </c>
      <c r="BL355" s="18" t="s">
        <v>137</v>
      </c>
      <c r="BM355" s="161" t="s">
        <v>1828</v>
      </c>
    </row>
    <row r="356" spans="2:51" s="13" customFormat="1" ht="12">
      <c r="B356" s="163"/>
      <c r="D356" s="164" t="s">
        <v>139</v>
      </c>
      <c r="E356" s="165" t="s">
        <v>1</v>
      </c>
      <c r="F356" s="166" t="s">
        <v>411</v>
      </c>
      <c r="H356" s="165" t="s">
        <v>1</v>
      </c>
      <c r="I356" s="167"/>
      <c r="L356" s="163"/>
      <c r="M356" s="168"/>
      <c r="N356" s="169"/>
      <c r="O356" s="169"/>
      <c r="P356" s="169"/>
      <c r="Q356" s="169"/>
      <c r="R356" s="169"/>
      <c r="S356" s="169"/>
      <c r="T356" s="170"/>
      <c r="AT356" s="165" t="s">
        <v>139</v>
      </c>
      <c r="AU356" s="165" t="s">
        <v>84</v>
      </c>
      <c r="AV356" s="13" t="s">
        <v>32</v>
      </c>
      <c r="AW356" s="13" t="s">
        <v>31</v>
      </c>
      <c r="AX356" s="13" t="s">
        <v>76</v>
      </c>
      <c r="AY356" s="165" t="s">
        <v>130</v>
      </c>
    </row>
    <row r="357" spans="2:51" s="14" customFormat="1" ht="12">
      <c r="B357" s="171"/>
      <c r="D357" s="164" t="s">
        <v>139</v>
      </c>
      <c r="E357" s="172" t="s">
        <v>1</v>
      </c>
      <c r="F357" s="173" t="s">
        <v>1829</v>
      </c>
      <c r="H357" s="174">
        <v>59.902</v>
      </c>
      <c r="I357" s="175"/>
      <c r="L357" s="171"/>
      <c r="M357" s="176"/>
      <c r="N357" s="177"/>
      <c r="O357" s="177"/>
      <c r="P357" s="177"/>
      <c r="Q357" s="177"/>
      <c r="R357" s="177"/>
      <c r="S357" s="177"/>
      <c r="T357" s="178"/>
      <c r="AT357" s="172" t="s">
        <v>139</v>
      </c>
      <c r="AU357" s="172" t="s">
        <v>84</v>
      </c>
      <c r="AV357" s="14" t="s">
        <v>84</v>
      </c>
      <c r="AW357" s="14" t="s">
        <v>31</v>
      </c>
      <c r="AX357" s="14" t="s">
        <v>76</v>
      </c>
      <c r="AY357" s="172" t="s">
        <v>130</v>
      </c>
    </row>
    <row r="358" spans="2:51" s="15" customFormat="1" ht="12">
      <c r="B358" s="179"/>
      <c r="D358" s="164" t="s">
        <v>139</v>
      </c>
      <c r="E358" s="180" t="s">
        <v>1</v>
      </c>
      <c r="F358" s="181" t="s">
        <v>144</v>
      </c>
      <c r="H358" s="182">
        <v>59.902</v>
      </c>
      <c r="I358" s="183"/>
      <c r="L358" s="179"/>
      <c r="M358" s="184"/>
      <c r="N358" s="185"/>
      <c r="O358" s="185"/>
      <c r="P358" s="185"/>
      <c r="Q358" s="185"/>
      <c r="R358" s="185"/>
      <c r="S358" s="185"/>
      <c r="T358" s="186"/>
      <c r="AT358" s="180" t="s">
        <v>139</v>
      </c>
      <c r="AU358" s="180" t="s">
        <v>84</v>
      </c>
      <c r="AV358" s="15" t="s">
        <v>137</v>
      </c>
      <c r="AW358" s="15" t="s">
        <v>31</v>
      </c>
      <c r="AX358" s="15" t="s">
        <v>76</v>
      </c>
      <c r="AY358" s="180" t="s">
        <v>130</v>
      </c>
    </row>
    <row r="359" spans="2:51" s="14" customFormat="1" ht="12">
      <c r="B359" s="171"/>
      <c r="D359" s="164" t="s">
        <v>139</v>
      </c>
      <c r="E359" s="172" t="s">
        <v>1</v>
      </c>
      <c r="F359" s="173" t="s">
        <v>1830</v>
      </c>
      <c r="H359" s="174">
        <v>95.843</v>
      </c>
      <c r="I359" s="175"/>
      <c r="L359" s="171"/>
      <c r="M359" s="176"/>
      <c r="N359" s="177"/>
      <c r="O359" s="177"/>
      <c r="P359" s="177"/>
      <c r="Q359" s="177"/>
      <c r="R359" s="177"/>
      <c r="S359" s="177"/>
      <c r="T359" s="178"/>
      <c r="AT359" s="172" t="s">
        <v>139</v>
      </c>
      <c r="AU359" s="172" t="s">
        <v>84</v>
      </c>
      <c r="AV359" s="14" t="s">
        <v>84</v>
      </c>
      <c r="AW359" s="14" t="s">
        <v>31</v>
      </c>
      <c r="AX359" s="14" t="s">
        <v>32</v>
      </c>
      <c r="AY359" s="172" t="s">
        <v>130</v>
      </c>
    </row>
    <row r="360" spans="1:65" s="2" customFormat="1" ht="16.5" customHeight="1">
      <c r="A360" s="33"/>
      <c r="B360" s="149"/>
      <c r="C360" s="150" t="s">
        <v>416</v>
      </c>
      <c r="D360" s="150" t="s">
        <v>132</v>
      </c>
      <c r="E360" s="151" t="s">
        <v>424</v>
      </c>
      <c r="F360" s="152" t="s">
        <v>425</v>
      </c>
      <c r="G360" s="153" t="s">
        <v>287</v>
      </c>
      <c r="H360" s="154">
        <v>901.04</v>
      </c>
      <c r="I360" s="155"/>
      <c r="J360" s="156">
        <f>ROUND(I360*H360,2)</f>
        <v>0</v>
      </c>
      <c r="K360" s="152" t="s">
        <v>136</v>
      </c>
      <c r="L360" s="34"/>
      <c r="M360" s="157" t="s">
        <v>1</v>
      </c>
      <c r="N360" s="158" t="s">
        <v>41</v>
      </c>
      <c r="O360" s="59"/>
      <c r="P360" s="159">
        <f>O360*H360</f>
        <v>0</v>
      </c>
      <c r="Q360" s="159">
        <v>0</v>
      </c>
      <c r="R360" s="159">
        <f>Q360*H360</f>
        <v>0</v>
      </c>
      <c r="S360" s="159">
        <v>0</v>
      </c>
      <c r="T360" s="160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1" t="s">
        <v>137</v>
      </c>
      <c r="AT360" s="161" t="s">
        <v>132</v>
      </c>
      <c r="AU360" s="161" t="s">
        <v>84</v>
      </c>
      <c r="AY360" s="18" t="s">
        <v>130</v>
      </c>
      <c r="BE360" s="162">
        <f>IF(N360="základní",J360,0)</f>
        <v>0</v>
      </c>
      <c r="BF360" s="162">
        <f>IF(N360="snížená",J360,0)</f>
        <v>0</v>
      </c>
      <c r="BG360" s="162">
        <f>IF(N360="zákl. přenesená",J360,0)</f>
        <v>0</v>
      </c>
      <c r="BH360" s="162">
        <f>IF(N360="sníž. přenesená",J360,0)</f>
        <v>0</v>
      </c>
      <c r="BI360" s="162">
        <f>IF(N360="nulová",J360,0)</f>
        <v>0</v>
      </c>
      <c r="BJ360" s="18" t="s">
        <v>32</v>
      </c>
      <c r="BK360" s="162">
        <f>ROUND(I360*H360,2)</f>
        <v>0</v>
      </c>
      <c r="BL360" s="18" t="s">
        <v>137</v>
      </c>
      <c r="BM360" s="161" t="s">
        <v>1831</v>
      </c>
    </row>
    <row r="361" spans="2:51" s="14" customFormat="1" ht="12">
      <c r="B361" s="171"/>
      <c r="D361" s="164" t="s">
        <v>139</v>
      </c>
      <c r="E361" s="172" t="s">
        <v>1</v>
      </c>
      <c r="F361" s="173" t="s">
        <v>1832</v>
      </c>
      <c r="H361" s="174">
        <v>625.624</v>
      </c>
      <c r="I361" s="175"/>
      <c r="L361" s="171"/>
      <c r="M361" s="176"/>
      <c r="N361" s="177"/>
      <c r="O361" s="177"/>
      <c r="P361" s="177"/>
      <c r="Q361" s="177"/>
      <c r="R361" s="177"/>
      <c r="S361" s="177"/>
      <c r="T361" s="178"/>
      <c r="AT361" s="172" t="s">
        <v>139</v>
      </c>
      <c r="AU361" s="172" t="s">
        <v>84</v>
      </c>
      <c r="AV361" s="14" t="s">
        <v>84</v>
      </c>
      <c r="AW361" s="14" t="s">
        <v>31</v>
      </c>
      <c r="AX361" s="14" t="s">
        <v>76</v>
      </c>
      <c r="AY361" s="172" t="s">
        <v>130</v>
      </c>
    </row>
    <row r="362" spans="2:51" s="14" customFormat="1" ht="12">
      <c r="B362" s="171"/>
      <c r="D362" s="164" t="s">
        <v>139</v>
      </c>
      <c r="E362" s="172" t="s">
        <v>1</v>
      </c>
      <c r="F362" s="173" t="s">
        <v>1833</v>
      </c>
      <c r="H362" s="174">
        <v>59.902</v>
      </c>
      <c r="I362" s="175"/>
      <c r="L362" s="171"/>
      <c r="M362" s="176"/>
      <c r="N362" s="177"/>
      <c r="O362" s="177"/>
      <c r="P362" s="177"/>
      <c r="Q362" s="177"/>
      <c r="R362" s="177"/>
      <c r="S362" s="177"/>
      <c r="T362" s="178"/>
      <c r="AT362" s="172" t="s">
        <v>139</v>
      </c>
      <c r="AU362" s="172" t="s">
        <v>84</v>
      </c>
      <c r="AV362" s="14" t="s">
        <v>84</v>
      </c>
      <c r="AW362" s="14" t="s">
        <v>31</v>
      </c>
      <c r="AX362" s="14" t="s">
        <v>76</v>
      </c>
      <c r="AY362" s="172" t="s">
        <v>130</v>
      </c>
    </row>
    <row r="363" spans="2:51" s="14" customFormat="1" ht="12">
      <c r="B363" s="171"/>
      <c r="D363" s="164" t="s">
        <v>139</v>
      </c>
      <c r="E363" s="172" t="s">
        <v>1</v>
      </c>
      <c r="F363" s="173" t="s">
        <v>1834</v>
      </c>
      <c r="H363" s="174">
        <v>207.254</v>
      </c>
      <c r="I363" s="175"/>
      <c r="L363" s="171"/>
      <c r="M363" s="176"/>
      <c r="N363" s="177"/>
      <c r="O363" s="177"/>
      <c r="P363" s="177"/>
      <c r="Q363" s="177"/>
      <c r="R363" s="177"/>
      <c r="S363" s="177"/>
      <c r="T363" s="178"/>
      <c r="AT363" s="172" t="s">
        <v>139</v>
      </c>
      <c r="AU363" s="172" t="s">
        <v>84</v>
      </c>
      <c r="AV363" s="14" t="s">
        <v>84</v>
      </c>
      <c r="AW363" s="14" t="s">
        <v>31</v>
      </c>
      <c r="AX363" s="14" t="s">
        <v>76</v>
      </c>
      <c r="AY363" s="172" t="s">
        <v>130</v>
      </c>
    </row>
    <row r="364" spans="2:51" s="14" customFormat="1" ht="12">
      <c r="B364" s="171"/>
      <c r="D364" s="164" t="s">
        <v>139</v>
      </c>
      <c r="E364" s="172" t="s">
        <v>1</v>
      </c>
      <c r="F364" s="173" t="s">
        <v>1784</v>
      </c>
      <c r="H364" s="174">
        <v>8.26</v>
      </c>
      <c r="I364" s="175"/>
      <c r="L364" s="171"/>
      <c r="M364" s="176"/>
      <c r="N364" s="177"/>
      <c r="O364" s="177"/>
      <c r="P364" s="177"/>
      <c r="Q364" s="177"/>
      <c r="R364" s="177"/>
      <c r="S364" s="177"/>
      <c r="T364" s="178"/>
      <c r="AT364" s="172" t="s">
        <v>139</v>
      </c>
      <c r="AU364" s="172" t="s">
        <v>84</v>
      </c>
      <c r="AV364" s="14" t="s">
        <v>84</v>
      </c>
      <c r="AW364" s="14" t="s">
        <v>31</v>
      </c>
      <c r="AX364" s="14" t="s">
        <v>76</v>
      </c>
      <c r="AY364" s="172" t="s">
        <v>130</v>
      </c>
    </row>
    <row r="365" spans="2:51" s="15" customFormat="1" ht="12">
      <c r="B365" s="179"/>
      <c r="D365" s="164" t="s">
        <v>139</v>
      </c>
      <c r="E365" s="180" t="s">
        <v>1</v>
      </c>
      <c r="F365" s="181" t="s">
        <v>144</v>
      </c>
      <c r="H365" s="182">
        <v>901.04</v>
      </c>
      <c r="I365" s="183"/>
      <c r="L365" s="179"/>
      <c r="M365" s="184"/>
      <c r="N365" s="185"/>
      <c r="O365" s="185"/>
      <c r="P365" s="185"/>
      <c r="Q365" s="185"/>
      <c r="R365" s="185"/>
      <c r="S365" s="185"/>
      <c r="T365" s="186"/>
      <c r="AT365" s="180" t="s">
        <v>139</v>
      </c>
      <c r="AU365" s="180" t="s">
        <v>84</v>
      </c>
      <c r="AV365" s="15" t="s">
        <v>137</v>
      </c>
      <c r="AW365" s="15" t="s">
        <v>31</v>
      </c>
      <c r="AX365" s="15" t="s">
        <v>32</v>
      </c>
      <c r="AY365" s="180" t="s">
        <v>130</v>
      </c>
    </row>
    <row r="366" spans="1:65" s="2" customFormat="1" ht="21.75" customHeight="1">
      <c r="A366" s="33"/>
      <c r="B366" s="149"/>
      <c r="C366" s="150" t="s">
        <v>423</v>
      </c>
      <c r="D366" s="150" t="s">
        <v>132</v>
      </c>
      <c r="E366" s="151" t="s">
        <v>431</v>
      </c>
      <c r="F366" s="152" t="s">
        <v>432</v>
      </c>
      <c r="G366" s="153" t="s">
        <v>287</v>
      </c>
      <c r="H366" s="154">
        <v>901.04</v>
      </c>
      <c r="I366" s="155"/>
      <c r="J366" s="156">
        <f>ROUND(I366*H366,2)</f>
        <v>0</v>
      </c>
      <c r="K366" s="152" t="s">
        <v>136</v>
      </c>
      <c r="L366" s="34"/>
      <c r="M366" s="157" t="s">
        <v>1</v>
      </c>
      <c r="N366" s="158" t="s">
        <v>41</v>
      </c>
      <c r="O366" s="59"/>
      <c r="P366" s="159">
        <f>O366*H366</f>
        <v>0</v>
      </c>
      <c r="Q366" s="159">
        <v>0</v>
      </c>
      <c r="R366" s="159">
        <f>Q366*H366</f>
        <v>0</v>
      </c>
      <c r="S366" s="159">
        <v>0</v>
      </c>
      <c r="T366" s="160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61" t="s">
        <v>137</v>
      </c>
      <c r="AT366" s="161" t="s">
        <v>132</v>
      </c>
      <c r="AU366" s="161" t="s">
        <v>84</v>
      </c>
      <c r="AY366" s="18" t="s">
        <v>130</v>
      </c>
      <c r="BE366" s="162">
        <f>IF(N366="základní",J366,0)</f>
        <v>0</v>
      </c>
      <c r="BF366" s="162">
        <f>IF(N366="snížená",J366,0)</f>
        <v>0</v>
      </c>
      <c r="BG366" s="162">
        <f>IF(N366="zákl. přenesená",J366,0)</f>
        <v>0</v>
      </c>
      <c r="BH366" s="162">
        <f>IF(N366="sníž. přenesená",J366,0)</f>
        <v>0</v>
      </c>
      <c r="BI366" s="162">
        <f>IF(N366="nulová",J366,0)</f>
        <v>0</v>
      </c>
      <c r="BJ366" s="18" t="s">
        <v>32</v>
      </c>
      <c r="BK366" s="162">
        <f>ROUND(I366*H366,2)</f>
        <v>0</v>
      </c>
      <c r="BL366" s="18" t="s">
        <v>137</v>
      </c>
      <c r="BM366" s="161" t="s">
        <v>1835</v>
      </c>
    </row>
    <row r="367" spans="2:51" s="14" customFormat="1" ht="12">
      <c r="B367" s="171"/>
      <c r="D367" s="164" t="s">
        <v>139</v>
      </c>
      <c r="E367" s="172" t="s">
        <v>1</v>
      </c>
      <c r="F367" s="173" t="s">
        <v>1836</v>
      </c>
      <c r="H367" s="174">
        <v>901.04</v>
      </c>
      <c r="I367" s="175"/>
      <c r="L367" s="171"/>
      <c r="M367" s="176"/>
      <c r="N367" s="177"/>
      <c r="O367" s="177"/>
      <c r="P367" s="177"/>
      <c r="Q367" s="177"/>
      <c r="R367" s="177"/>
      <c r="S367" s="177"/>
      <c r="T367" s="178"/>
      <c r="AT367" s="172" t="s">
        <v>139</v>
      </c>
      <c r="AU367" s="172" t="s">
        <v>84</v>
      </c>
      <c r="AV367" s="14" t="s">
        <v>84</v>
      </c>
      <c r="AW367" s="14" t="s">
        <v>31</v>
      </c>
      <c r="AX367" s="14" t="s">
        <v>32</v>
      </c>
      <c r="AY367" s="172" t="s">
        <v>130</v>
      </c>
    </row>
    <row r="368" spans="1:65" s="2" customFormat="1" ht="16.5" customHeight="1">
      <c r="A368" s="33"/>
      <c r="B368" s="149"/>
      <c r="C368" s="150" t="s">
        <v>430</v>
      </c>
      <c r="D368" s="150" t="s">
        <v>132</v>
      </c>
      <c r="E368" s="151" t="s">
        <v>436</v>
      </c>
      <c r="F368" s="152" t="s">
        <v>437</v>
      </c>
      <c r="G368" s="153" t="s">
        <v>287</v>
      </c>
      <c r="H368" s="154">
        <v>179.441</v>
      </c>
      <c r="I368" s="155"/>
      <c r="J368" s="156">
        <f>ROUND(I368*H368,2)</f>
        <v>0</v>
      </c>
      <c r="K368" s="152" t="s">
        <v>136</v>
      </c>
      <c r="L368" s="34"/>
      <c r="M368" s="157" t="s">
        <v>1</v>
      </c>
      <c r="N368" s="158" t="s">
        <v>41</v>
      </c>
      <c r="O368" s="59"/>
      <c r="P368" s="159">
        <f>O368*H368</f>
        <v>0</v>
      </c>
      <c r="Q368" s="159">
        <v>0</v>
      </c>
      <c r="R368" s="159">
        <f>Q368*H368</f>
        <v>0</v>
      </c>
      <c r="S368" s="159">
        <v>0</v>
      </c>
      <c r="T368" s="160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1" t="s">
        <v>137</v>
      </c>
      <c r="AT368" s="161" t="s">
        <v>132</v>
      </c>
      <c r="AU368" s="161" t="s">
        <v>84</v>
      </c>
      <c r="AY368" s="18" t="s">
        <v>130</v>
      </c>
      <c r="BE368" s="162">
        <f>IF(N368="základní",J368,0)</f>
        <v>0</v>
      </c>
      <c r="BF368" s="162">
        <f>IF(N368="snížená",J368,0)</f>
        <v>0</v>
      </c>
      <c r="BG368" s="162">
        <f>IF(N368="zákl. přenesená",J368,0)</f>
        <v>0</v>
      </c>
      <c r="BH368" s="162">
        <f>IF(N368="sníž. přenesená",J368,0)</f>
        <v>0</v>
      </c>
      <c r="BI368" s="162">
        <f>IF(N368="nulová",J368,0)</f>
        <v>0</v>
      </c>
      <c r="BJ368" s="18" t="s">
        <v>32</v>
      </c>
      <c r="BK368" s="162">
        <f>ROUND(I368*H368,2)</f>
        <v>0</v>
      </c>
      <c r="BL368" s="18" t="s">
        <v>137</v>
      </c>
      <c r="BM368" s="161" t="s">
        <v>1837</v>
      </c>
    </row>
    <row r="369" spans="2:51" s="13" customFormat="1" ht="12">
      <c r="B369" s="163"/>
      <c r="D369" s="164" t="s">
        <v>139</v>
      </c>
      <c r="E369" s="165" t="s">
        <v>1</v>
      </c>
      <c r="F369" s="166" t="s">
        <v>1780</v>
      </c>
      <c r="H369" s="165" t="s">
        <v>1</v>
      </c>
      <c r="I369" s="167"/>
      <c r="L369" s="163"/>
      <c r="M369" s="168"/>
      <c r="N369" s="169"/>
      <c r="O369" s="169"/>
      <c r="P369" s="169"/>
      <c r="Q369" s="169"/>
      <c r="R369" s="169"/>
      <c r="S369" s="169"/>
      <c r="T369" s="170"/>
      <c r="AT369" s="165" t="s">
        <v>139</v>
      </c>
      <c r="AU369" s="165" t="s">
        <v>84</v>
      </c>
      <c r="AV369" s="13" t="s">
        <v>32</v>
      </c>
      <c r="AW369" s="13" t="s">
        <v>31</v>
      </c>
      <c r="AX369" s="13" t="s">
        <v>76</v>
      </c>
      <c r="AY369" s="165" t="s">
        <v>130</v>
      </c>
    </row>
    <row r="370" spans="2:51" s="13" customFormat="1" ht="12">
      <c r="B370" s="163"/>
      <c r="D370" s="164" t="s">
        <v>139</v>
      </c>
      <c r="E370" s="165" t="s">
        <v>1</v>
      </c>
      <c r="F370" s="166" t="s">
        <v>1779</v>
      </c>
      <c r="H370" s="165" t="s">
        <v>1</v>
      </c>
      <c r="I370" s="167"/>
      <c r="L370" s="163"/>
      <c r="M370" s="168"/>
      <c r="N370" s="169"/>
      <c r="O370" s="169"/>
      <c r="P370" s="169"/>
      <c r="Q370" s="169"/>
      <c r="R370" s="169"/>
      <c r="S370" s="169"/>
      <c r="T370" s="170"/>
      <c r="AT370" s="165" t="s">
        <v>139</v>
      </c>
      <c r="AU370" s="165" t="s">
        <v>84</v>
      </c>
      <c r="AV370" s="13" t="s">
        <v>32</v>
      </c>
      <c r="AW370" s="13" t="s">
        <v>31</v>
      </c>
      <c r="AX370" s="13" t="s">
        <v>76</v>
      </c>
      <c r="AY370" s="165" t="s">
        <v>130</v>
      </c>
    </row>
    <row r="371" spans="2:51" s="14" customFormat="1" ht="12">
      <c r="B371" s="171"/>
      <c r="D371" s="164" t="s">
        <v>139</v>
      </c>
      <c r="E371" s="172" t="s">
        <v>1</v>
      </c>
      <c r="F371" s="173" t="s">
        <v>1838</v>
      </c>
      <c r="H371" s="174">
        <v>179.441</v>
      </c>
      <c r="I371" s="175"/>
      <c r="L371" s="171"/>
      <c r="M371" s="176"/>
      <c r="N371" s="177"/>
      <c r="O371" s="177"/>
      <c r="P371" s="177"/>
      <c r="Q371" s="177"/>
      <c r="R371" s="177"/>
      <c r="S371" s="177"/>
      <c r="T371" s="178"/>
      <c r="AT371" s="172" t="s">
        <v>139</v>
      </c>
      <c r="AU371" s="172" t="s">
        <v>84</v>
      </c>
      <c r="AV371" s="14" t="s">
        <v>84</v>
      </c>
      <c r="AW371" s="14" t="s">
        <v>31</v>
      </c>
      <c r="AX371" s="14" t="s">
        <v>76</v>
      </c>
      <c r="AY371" s="172" t="s">
        <v>130</v>
      </c>
    </row>
    <row r="372" spans="2:51" s="15" customFormat="1" ht="12">
      <c r="B372" s="179"/>
      <c r="D372" s="164" t="s">
        <v>139</v>
      </c>
      <c r="E372" s="180" t="s">
        <v>1</v>
      </c>
      <c r="F372" s="181" t="s">
        <v>144</v>
      </c>
      <c r="H372" s="182">
        <v>179.441</v>
      </c>
      <c r="I372" s="183"/>
      <c r="L372" s="179"/>
      <c r="M372" s="184"/>
      <c r="N372" s="185"/>
      <c r="O372" s="185"/>
      <c r="P372" s="185"/>
      <c r="Q372" s="185"/>
      <c r="R372" s="185"/>
      <c r="S372" s="185"/>
      <c r="T372" s="186"/>
      <c r="AT372" s="180" t="s">
        <v>139</v>
      </c>
      <c r="AU372" s="180" t="s">
        <v>84</v>
      </c>
      <c r="AV372" s="15" t="s">
        <v>137</v>
      </c>
      <c r="AW372" s="15" t="s">
        <v>31</v>
      </c>
      <c r="AX372" s="15" t="s">
        <v>32</v>
      </c>
      <c r="AY372" s="180" t="s">
        <v>130</v>
      </c>
    </row>
    <row r="373" spans="1:65" s="2" customFormat="1" ht="16.5" customHeight="1">
      <c r="A373" s="33"/>
      <c r="B373" s="149"/>
      <c r="C373" s="195" t="s">
        <v>435</v>
      </c>
      <c r="D373" s="195" t="s">
        <v>268</v>
      </c>
      <c r="E373" s="196" t="s">
        <v>449</v>
      </c>
      <c r="F373" s="197" t="s">
        <v>450</v>
      </c>
      <c r="G373" s="198" t="s">
        <v>407</v>
      </c>
      <c r="H373" s="199">
        <v>373.058</v>
      </c>
      <c r="I373" s="200"/>
      <c r="J373" s="201">
        <f>ROUND(I373*H373,2)</f>
        <v>0</v>
      </c>
      <c r="K373" s="197" t="s">
        <v>1</v>
      </c>
      <c r="L373" s="202"/>
      <c r="M373" s="203" t="s">
        <v>1</v>
      </c>
      <c r="N373" s="204" t="s">
        <v>41</v>
      </c>
      <c r="O373" s="59"/>
      <c r="P373" s="159">
        <f>O373*H373</f>
        <v>0</v>
      </c>
      <c r="Q373" s="159">
        <v>0</v>
      </c>
      <c r="R373" s="159">
        <f>Q373*H373</f>
        <v>0</v>
      </c>
      <c r="S373" s="159">
        <v>0</v>
      </c>
      <c r="T373" s="160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1" t="s">
        <v>184</v>
      </c>
      <c r="AT373" s="161" t="s">
        <v>268</v>
      </c>
      <c r="AU373" s="161" t="s">
        <v>84</v>
      </c>
      <c r="AY373" s="18" t="s">
        <v>130</v>
      </c>
      <c r="BE373" s="162">
        <f>IF(N373="základní",J373,0)</f>
        <v>0</v>
      </c>
      <c r="BF373" s="162">
        <f>IF(N373="snížená",J373,0)</f>
        <v>0</v>
      </c>
      <c r="BG373" s="162">
        <f>IF(N373="zákl. přenesená",J373,0)</f>
        <v>0</v>
      </c>
      <c r="BH373" s="162">
        <f>IF(N373="sníž. přenesená",J373,0)</f>
        <v>0</v>
      </c>
      <c r="BI373" s="162">
        <f>IF(N373="nulová",J373,0)</f>
        <v>0</v>
      </c>
      <c r="BJ373" s="18" t="s">
        <v>32</v>
      </c>
      <c r="BK373" s="162">
        <f>ROUND(I373*H373,2)</f>
        <v>0</v>
      </c>
      <c r="BL373" s="18" t="s">
        <v>137</v>
      </c>
      <c r="BM373" s="161" t="s">
        <v>1839</v>
      </c>
    </row>
    <row r="374" spans="2:51" s="14" customFormat="1" ht="12">
      <c r="B374" s="171"/>
      <c r="D374" s="164" t="s">
        <v>139</v>
      </c>
      <c r="E374" s="172" t="s">
        <v>1</v>
      </c>
      <c r="F374" s="173" t="s">
        <v>1840</v>
      </c>
      <c r="H374" s="174">
        <v>373.058</v>
      </c>
      <c r="I374" s="175"/>
      <c r="L374" s="171"/>
      <c r="M374" s="176"/>
      <c r="N374" s="177"/>
      <c r="O374" s="177"/>
      <c r="P374" s="177"/>
      <c r="Q374" s="177"/>
      <c r="R374" s="177"/>
      <c r="S374" s="177"/>
      <c r="T374" s="178"/>
      <c r="AT374" s="172" t="s">
        <v>139</v>
      </c>
      <c r="AU374" s="172" t="s">
        <v>84</v>
      </c>
      <c r="AV374" s="14" t="s">
        <v>84</v>
      </c>
      <c r="AW374" s="14" t="s">
        <v>31</v>
      </c>
      <c r="AX374" s="14" t="s">
        <v>76</v>
      </c>
      <c r="AY374" s="172" t="s">
        <v>130</v>
      </c>
    </row>
    <row r="375" spans="2:51" s="15" customFormat="1" ht="12">
      <c r="B375" s="179"/>
      <c r="D375" s="164" t="s">
        <v>139</v>
      </c>
      <c r="E375" s="180" t="s">
        <v>1</v>
      </c>
      <c r="F375" s="181" t="s">
        <v>144</v>
      </c>
      <c r="H375" s="182">
        <v>373.058</v>
      </c>
      <c r="I375" s="183"/>
      <c r="L375" s="179"/>
      <c r="M375" s="184"/>
      <c r="N375" s="185"/>
      <c r="O375" s="185"/>
      <c r="P375" s="185"/>
      <c r="Q375" s="185"/>
      <c r="R375" s="185"/>
      <c r="S375" s="185"/>
      <c r="T375" s="186"/>
      <c r="AT375" s="180" t="s">
        <v>139</v>
      </c>
      <c r="AU375" s="180" t="s">
        <v>84</v>
      </c>
      <c r="AV375" s="15" t="s">
        <v>137</v>
      </c>
      <c r="AW375" s="15" t="s">
        <v>31</v>
      </c>
      <c r="AX375" s="15" t="s">
        <v>32</v>
      </c>
      <c r="AY375" s="180" t="s">
        <v>130</v>
      </c>
    </row>
    <row r="376" spans="1:65" s="2" customFormat="1" ht="16.5" customHeight="1">
      <c r="A376" s="33"/>
      <c r="B376" s="149"/>
      <c r="C376" s="150" t="s">
        <v>448</v>
      </c>
      <c r="D376" s="150" t="s">
        <v>132</v>
      </c>
      <c r="E376" s="151" t="s">
        <v>1841</v>
      </c>
      <c r="F376" s="152" t="s">
        <v>1842</v>
      </c>
      <c r="G376" s="153" t="s">
        <v>135</v>
      </c>
      <c r="H376" s="154">
        <v>82.6</v>
      </c>
      <c r="I376" s="155"/>
      <c r="J376" s="156">
        <f>ROUND(I376*H376,2)</f>
        <v>0</v>
      </c>
      <c r="K376" s="152" t="s">
        <v>136</v>
      </c>
      <c r="L376" s="34"/>
      <c r="M376" s="157" t="s">
        <v>1</v>
      </c>
      <c r="N376" s="158" t="s">
        <v>41</v>
      </c>
      <c r="O376" s="59"/>
      <c r="P376" s="159">
        <f>O376*H376</f>
        <v>0</v>
      </c>
      <c r="Q376" s="159">
        <v>0</v>
      </c>
      <c r="R376" s="159">
        <f>Q376*H376</f>
        <v>0</v>
      </c>
      <c r="S376" s="159">
        <v>0</v>
      </c>
      <c r="T376" s="160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61" t="s">
        <v>137</v>
      </c>
      <c r="AT376" s="161" t="s">
        <v>132</v>
      </c>
      <c r="AU376" s="161" t="s">
        <v>84</v>
      </c>
      <c r="AY376" s="18" t="s">
        <v>130</v>
      </c>
      <c r="BE376" s="162">
        <f>IF(N376="základní",J376,0)</f>
        <v>0</v>
      </c>
      <c r="BF376" s="162">
        <f>IF(N376="snížená",J376,0)</f>
        <v>0</v>
      </c>
      <c r="BG376" s="162">
        <f>IF(N376="zákl. přenesená",J376,0)</f>
        <v>0</v>
      </c>
      <c r="BH376" s="162">
        <f>IF(N376="sníž. přenesená",J376,0)</f>
        <v>0</v>
      </c>
      <c r="BI376" s="162">
        <f>IF(N376="nulová",J376,0)</f>
        <v>0</v>
      </c>
      <c r="BJ376" s="18" t="s">
        <v>32</v>
      </c>
      <c r="BK376" s="162">
        <f>ROUND(I376*H376,2)</f>
        <v>0</v>
      </c>
      <c r="BL376" s="18" t="s">
        <v>137</v>
      </c>
      <c r="BM376" s="161" t="s">
        <v>1843</v>
      </c>
    </row>
    <row r="377" spans="2:51" s="13" customFormat="1" ht="12">
      <c r="B377" s="163"/>
      <c r="D377" s="164" t="s">
        <v>139</v>
      </c>
      <c r="E377" s="165" t="s">
        <v>1</v>
      </c>
      <c r="F377" s="166" t="s">
        <v>282</v>
      </c>
      <c r="H377" s="165" t="s">
        <v>1</v>
      </c>
      <c r="I377" s="167"/>
      <c r="L377" s="163"/>
      <c r="M377" s="168"/>
      <c r="N377" s="169"/>
      <c r="O377" s="169"/>
      <c r="P377" s="169"/>
      <c r="Q377" s="169"/>
      <c r="R377" s="169"/>
      <c r="S377" s="169"/>
      <c r="T377" s="170"/>
      <c r="AT377" s="165" t="s">
        <v>139</v>
      </c>
      <c r="AU377" s="165" t="s">
        <v>84</v>
      </c>
      <c r="AV377" s="13" t="s">
        <v>32</v>
      </c>
      <c r="AW377" s="13" t="s">
        <v>31</v>
      </c>
      <c r="AX377" s="13" t="s">
        <v>76</v>
      </c>
      <c r="AY377" s="165" t="s">
        <v>130</v>
      </c>
    </row>
    <row r="378" spans="2:51" s="13" customFormat="1" ht="12">
      <c r="B378" s="163"/>
      <c r="D378" s="164" t="s">
        <v>139</v>
      </c>
      <c r="E378" s="165" t="s">
        <v>1</v>
      </c>
      <c r="F378" s="166" t="s">
        <v>1844</v>
      </c>
      <c r="H378" s="165" t="s">
        <v>1</v>
      </c>
      <c r="I378" s="167"/>
      <c r="L378" s="163"/>
      <c r="M378" s="168"/>
      <c r="N378" s="169"/>
      <c r="O378" s="169"/>
      <c r="P378" s="169"/>
      <c r="Q378" s="169"/>
      <c r="R378" s="169"/>
      <c r="S378" s="169"/>
      <c r="T378" s="170"/>
      <c r="AT378" s="165" t="s">
        <v>139</v>
      </c>
      <c r="AU378" s="165" t="s">
        <v>84</v>
      </c>
      <c r="AV378" s="13" t="s">
        <v>32</v>
      </c>
      <c r="AW378" s="13" t="s">
        <v>31</v>
      </c>
      <c r="AX378" s="13" t="s">
        <v>76</v>
      </c>
      <c r="AY378" s="165" t="s">
        <v>130</v>
      </c>
    </row>
    <row r="379" spans="2:51" s="14" customFormat="1" ht="12">
      <c r="B379" s="171"/>
      <c r="D379" s="164" t="s">
        <v>139</v>
      </c>
      <c r="E379" s="172" t="s">
        <v>1</v>
      </c>
      <c r="F379" s="173" t="s">
        <v>1733</v>
      </c>
      <c r="H379" s="174">
        <v>82.6</v>
      </c>
      <c r="I379" s="175"/>
      <c r="L379" s="171"/>
      <c r="M379" s="176"/>
      <c r="N379" s="177"/>
      <c r="O379" s="177"/>
      <c r="P379" s="177"/>
      <c r="Q379" s="177"/>
      <c r="R379" s="177"/>
      <c r="S379" s="177"/>
      <c r="T379" s="178"/>
      <c r="AT379" s="172" t="s">
        <v>139</v>
      </c>
      <c r="AU379" s="172" t="s">
        <v>84</v>
      </c>
      <c r="AV379" s="14" t="s">
        <v>84</v>
      </c>
      <c r="AW379" s="14" t="s">
        <v>31</v>
      </c>
      <c r="AX379" s="14" t="s">
        <v>32</v>
      </c>
      <c r="AY379" s="172" t="s">
        <v>130</v>
      </c>
    </row>
    <row r="380" spans="1:65" s="2" customFormat="1" ht="16.5" customHeight="1">
      <c r="A380" s="33"/>
      <c r="B380" s="149"/>
      <c r="C380" s="195" t="s">
        <v>453</v>
      </c>
      <c r="D380" s="195" t="s">
        <v>268</v>
      </c>
      <c r="E380" s="196" t="s">
        <v>459</v>
      </c>
      <c r="F380" s="197" t="s">
        <v>460</v>
      </c>
      <c r="G380" s="198" t="s">
        <v>407</v>
      </c>
      <c r="H380" s="199">
        <v>13.216</v>
      </c>
      <c r="I380" s="200"/>
      <c r="J380" s="201">
        <f>ROUND(I380*H380,2)</f>
        <v>0</v>
      </c>
      <c r="K380" s="197" t="s">
        <v>136</v>
      </c>
      <c r="L380" s="202"/>
      <c r="M380" s="203" t="s">
        <v>1</v>
      </c>
      <c r="N380" s="204" t="s">
        <v>41</v>
      </c>
      <c r="O380" s="59"/>
      <c r="P380" s="159">
        <f>O380*H380</f>
        <v>0</v>
      </c>
      <c r="Q380" s="159">
        <v>0</v>
      </c>
      <c r="R380" s="159">
        <f>Q380*H380</f>
        <v>0</v>
      </c>
      <c r="S380" s="159">
        <v>0</v>
      </c>
      <c r="T380" s="160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1" t="s">
        <v>184</v>
      </c>
      <c r="AT380" s="161" t="s">
        <v>268</v>
      </c>
      <c r="AU380" s="161" t="s">
        <v>84</v>
      </c>
      <c r="AY380" s="18" t="s">
        <v>130</v>
      </c>
      <c r="BE380" s="162">
        <f>IF(N380="základní",J380,0)</f>
        <v>0</v>
      </c>
      <c r="BF380" s="162">
        <f>IF(N380="snížená",J380,0)</f>
        <v>0</v>
      </c>
      <c r="BG380" s="162">
        <f>IF(N380="zákl. přenesená",J380,0)</f>
        <v>0</v>
      </c>
      <c r="BH380" s="162">
        <f>IF(N380="sníž. přenesená",J380,0)</f>
        <v>0</v>
      </c>
      <c r="BI380" s="162">
        <f>IF(N380="nulová",J380,0)</f>
        <v>0</v>
      </c>
      <c r="BJ380" s="18" t="s">
        <v>32</v>
      </c>
      <c r="BK380" s="162">
        <f>ROUND(I380*H380,2)</f>
        <v>0</v>
      </c>
      <c r="BL380" s="18" t="s">
        <v>137</v>
      </c>
      <c r="BM380" s="161" t="s">
        <v>1845</v>
      </c>
    </row>
    <row r="381" spans="2:51" s="14" customFormat="1" ht="12">
      <c r="B381" s="171"/>
      <c r="D381" s="164" t="s">
        <v>139</v>
      </c>
      <c r="E381" s="172" t="s">
        <v>1</v>
      </c>
      <c r="F381" s="173" t="s">
        <v>1846</v>
      </c>
      <c r="H381" s="174">
        <v>13.216</v>
      </c>
      <c r="I381" s="175"/>
      <c r="L381" s="171"/>
      <c r="M381" s="176"/>
      <c r="N381" s="177"/>
      <c r="O381" s="177"/>
      <c r="P381" s="177"/>
      <c r="Q381" s="177"/>
      <c r="R381" s="177"/>
      <c r="S381" s="177"/>
      <c r="T381" s="178"/>
      <c r="AT381" s="172" t="s">
        <v>139</v>
      </c>
      <c r="AU381" s="172" t="s">
        <v>84</v>
      </c>
      <c r="AV381" s="14" t="s">
        <v>84</v>
      </c>
      <c r="AW381" s="14" t="s">
        <v>31</v>
      </c>
      <c r="AX381" s="14" t="s">
        <v>76</v>
      </c>
      <c r="AY381" s="172" t="s">
        <v>130</v>
      </c>
    </row>
    <row r="382" spans="2:51" s="15" customFormat="1" ht="12">
      <c r="B382" s="179"/>
      <c r="D382" s="164" t="s">
        <v>139</v>
      </c>
      <c r="E382" s="180" t="s">
        <v>1</v>
      </c>
      <c r="F382" s="181" t="s">
        <v>144</v>
      </c>
      <c r="H382" s="182">
        <v>13.216</v>
      </c>
      <c r="I382" s="183"/>
      <c r="L382" s="179"/>
      <c r="M382" s="184"/>
      <c r="N382" s="185"/>
      <c r="O382" s="185"/>
      <c r="P382" s="185"/>
      <c r="Q382" s="185"/>
      <c r="R382" s="185"/>
      <c r="S382" s="185"/>
      <c r="T382" s="186"/>
      <c r="AT382" s="180" t="s">
        <v>139</v>
      </c>
      <c r="AU382" s="180" t="s">
        <v>84</v>
      </c>
      <c r="AV382" s="15" t="s">
        <v>137</v>
      </c>
      <c r="AW382" s="15" t="s">
        <v>31</v>
      </c>
      <c r="AX382" s="15" t="s">
        <v>32</v>
      </c>
      <c r="AY382" s="180" t="s">
        <v>130</v>
      </c>
    </row>
    <row r="383" spans="1:65" s="2" customFormat="1" ht="16.5" customHeight="1">
      <c r="A383" s="33"/>
      <c r="B383" s="149"/>
      <c r="C383" s="150" t="s">
        <v>458</v>
      </c>
      <c r="D383" s="150" t="s">
        <v>132</v>
      </c>
      <c r="E383" s="151" t="s">
        <v>464</v>
      </c>
      <c r="F383" s="152" t="s">
        <v>465</v>
      </c>
      <c r="G383" s="153" t="s">
        <v>135</v>
      </c>
      <c r="H383" s="154">
        <v>82.6</v>
      </c>
      <c r="I383" s="155"/>
      <c r="J383" s="156">
        <f>ROUND(I383*H383,2)</f>
        <v>0</v>
      </c>
      <c r="K383" s="152" t="s">
        <v>136</v>
      </c>
      <c r="L383" s="34"/>
      <c r="M383" s="157" t="s">
        <v>1</v>
      </c>
      <c r="N383" s="158" t="s">
        <v>41</v>
      </c>
      <c r="O383" s="59"/>
      <c r="P383" s="159">
        <f>O383*H383</f>
        <v>0</v>
      </c>
      <c r="Q383" s="159">
        <v>0</v>
      </c>
      <c r="R383" s="159">
        <f>Q383*H383</f>
        <v>0</v>
      </c>
      <c r="S383" s="159">
        <v>0</v>
      </c>
      <c r="T383" s="160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61" t="s">
        <v>137</v>
      </c>
      <c r="AT383" s="161" t="s">
        <v>132</v>
      </c>
      <c r="AU383" s="161" t="s">
        <v>84</v>
      </c>
      <c r="AY383" s="18" t="s">
        <v>130</v>
      </c>
      <c r="BE383" s="162">
        <f>IF(N383="základní",J383,0)</f>
        <v>0</v>
      </c>
      <c r="BF383" s="162">
        <f>IF(N383="snížená",J383,0)</f>
        <v>0</v>
      </c>
      <c r="BG383" s="162">
        <f>IF(N383="zákl. přenesená",J383,0)</f>
        <v>0</v>
      </c>
      <c r="BH383" s="162">
        <f>IF(N383="sníž. přenesená",J383,0)</f>
        <v>0</v>
      </c>
      <c r="BI383" s="162">
        <f>IF(N383="nulová",J383,0)</f>
        <v>0</v>
      </c>
      <c r="BJ383" s="18" t="s">
        <v>32</v>
      </c>
      <c r="BK383" s="162">
        <f>ROUND(I383*H383,2)</f>
        <v>0</v>
      </c>
      <c r="BL383" s="18" t="s">
        <v>137</v>
      </c>
      <c r="BM383" s="161" t="s">
        <v>1847</v>
      </c>
    </row>
    <row r="384" spans="2:51" s="14" customFormat="1" ht="12">
      <c r="B384" s="171"/>
      <c r="D384" s="164" t="s">
        <v>139</v>
      </c>
      <c r="E384" s="172" t="s">
        <v>1</v>
      </c>
      <c r="F384" s="173" t="s">
        <v>1733</v>
      </c>
      <c r="H384" s="174">
        <v>82.6</v>
      </c>
      <c r="I384" s="175"/>
      <c r="L384" s="171"/>
      <c r="M384" s="176"/>
      <c r="N384" s="177"/>
      <c r="O384" s="177"/>
      <c r="P384" s="177"/>
      <c r="Q384" s="177"/>
      <c r="R384" s="177"/>
      <c r="S384" s="177"/>
      <c r="T384" s="178"/>
      <c r="AT384" s="172" t="s">
        <v>139</v>
      </c>
      <c r="AU384" s="172" t="s">
        <v>84</v>
      </c>
      <c r="AV384" s="14" t="s">
        <v>84</v>
      </c>
      <c r="AW384" s="14" t="s">
        <v>31</v>
      </c>
      <c r="AX384" s="14" t="s">
        <v>32</v>
      </c>
      <c r="AY384" s="172" t="s">
        <v>130</v>
      </c>
    </row>
    <row r="385" spans="1:65" s="2" customFormat="1" ht="16.5" customHeight="1">
      <c r="A385" s="33"/>
      <c r="B385" s="149"/>
      <c r="C385" s="195" t="s">
        <v>463</v>
      </c>
      <c r="D385" s="195" t="s">
        <v>268</v>
      </c>
      <c r="E385" s="196" t="s">
        <v>468</v>
      </c>
      <c r="F385" s="197" t="s">
        <v>469</v>
      </c>
      <c r="G385" s="198" t="s">
        <v>470</v>
      </c>
      <c r="H385" s="199">
        <v>2.602</v>
      </c>
      <c r="I385" s="200"/>
      <c r="J385" s="201">
        <f>ROUND(I385*H385,2)</f>
        <v>0</v>
      </c>
      <c r="K385" s="197" t="s">
        <v>136</v>
      </c>
      <c r="L385" s="202"/>
      <c r="M385" s="203" t="s">
        <v>1</v>
      </c>
      <c r="N385" s="204" t="s">
        <v>41</v>
      </c>
      <c r="O385" s="59"/>
      <c r="P385" s="159">
        <f>O385*H385</f>
        <v>0</v>
      </c>
      <c r="Q385" s="159">
        <v>0.001</v>
      </c>
      <c r="R385" s="159">
        <f>Q385*H385</f>
        <v>0.0026019999999999997</v>
      </c>
      <c r="S385" s="159">
        <v>0</v>
      </c>
      <c r="T385" s="160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1" t="s">
        <v>184</v>
      </c>
      <c r="AT385" s="161" t="s">
        <v>268</v>
      </c>
      <c r="AU385" s="161" t="s">
        <v>84</v>
      </c>
      <c r="AY385" s="18" t="s">
        <v>130</v>
      </c>
      <c r="BE385" s="162">
        <f>IF(N385="základní",J385,0)</f>
        <v>0</v>
      </c>
      <c r="BF385" s="162">
        <f>IF(N385="snížená",J385,0)</f>
        <v>0</v>
      </c>
      <c r="BG385" s="162">
        <f>IF(N385="zákl. přenesená",J385,0)</f>
        <v>0</v>
      </c>
      <c r="BH385" s="162">
        <f>IF(N385="sníž. přenesená",J385,0)</f>
        <v>0</v>
      </c>
      <c r="BI385" s="162">
        <f>IF(N385="nulová",J385,0)</f>
        <v>0</v>
      </c>
      <c r="BJ385" s="18" t="s">
        <v>32</v>
      </c>
      <c r="BK385" s="162">
        <f>ROUND(I385*H385,2)</f>
        <v>0</v>
      </c>
      <c r="BL385" s="18" t="s">
        <v>137</v>
      </c>
      <c r="BM385" s="161" t="s">
        <v>1848</v>
      </c>
    </row>
    <row r="386" spans="2:51" s="14" customFormat="1" ht="12">
      <c r="B386" s="171"/>
      <c r="D386" s="164" t="s">
        <v>139</v>
      </c>
      <c r="E386" s="172" t="s">
        <v>1</v>
      </c>
      <c r="F386" s="173" t="s">
        <v>1849</v>
      </c>
      <c r="H386" s="174">
        <v>2.602</v>
      </c>
      <c r="I386" s="175"/>
      <c r="L386" s="171"/>
      <c r="M386" s="176"/>
      <c r="N386" s="177"/>
      <c r="O386" s="177"/>
      <c r="P386" s="177"/>
      <c r="Q386" s="177"/>
      <c r="R386" s="177"/>
      <c r="S386" s="177"/>
      <c r="T386" s="178"/>
      <c r="AT386" s="172" t="s">
        <v>139</v>
      </c>
      <c r="AU386" s="172" t="s">
        <v>84</v>
      </c>
      <c r="AV386" s="14" t="s">
        <v>84</v>
      </c>
      <c r="AW386" s="14" t="s">
        <v>31</v>
      </c>
      <c r="AX386" s="14" t="s">
        <v>76</v>
      </c>
      <c r="AY386" s="172" t="s">
        <v>130</v>
      </c>
    </row>
    <row r="387" spans="2:51" s="15" customFormat="1" ht="12">
      <c r="B387" s="179"/>
      <c r="D387" s="164" t="s">
        <v>139</v>
      </c>
      <c r="E387" s="180" t="s">
        <v>1</v>
      </c>
      <c r="F387" s="181" t="s">
        <v>144</v>
      </c>
      <c r="H387" s="182">
        <v>2.602</v>
      </c>
      <c r="I387" s="183"/>
      <c r="L387" s="179"/>
      <c r="M387" s="184"/>
      <c r="N387" s="185"/>
      <c r="O387" s="185"/>
      <c r="P387" s="185"/>
      <c r="Q387" s="185"/>
      <c r="R387" s="185"/>
      <c r="S387" s="185"/>
      <c r="T387" s="186"/>
      <c r="AT387" s="180" t="s">
        <v>139</v>
      </c>
      <c r="AU387" s="180" t="s">
        <v>84</v>
      </c>
      <c r="AV387" s="15" t="s">
        <v>137</v>
      </c>
      <c r="AW387" s="15" t="s">
        <v>31</v>
      </c>
      <c r="AX387" s="15" t="s">
        <v>32</v>
      </c>
      <c r="AY387" s="180" t="s">
        <v>130</v>
      </c>
    </row>
    <row r="388" spans="1:65" s="2" customFormat="1" ht="16.5" customHeight="1">
      <c r="A388" s="33"/>
      <c r="B388" s="149"/>
      <c r="C388" s="150" t="s">
        <v>467</v>
      </c>
      <c r="D388" s="150" t="s">
        <v>132</v>
      </c>
      <c r="E388" s="151" t="s">
        <v>474</v>
      </c>
      <c r="F388" s="152" t="s">
        <v>475</v>
      </c>
      <c r="G388" s="153" t="s">
        <v>135</v>
      </c>
      <c r="H388" s="154">
        <v>82.6</v>
      </c>
      <c r="I388" s="155"/>
      <c r="J388" s="156">
        <f>ROUND(I388*H388,2)</f>
        <v>0</v>
      </c>
      <c r="K388" s="152" t="s">
        <v>1</v>
      </c>
      <c r="L388" s="34"/>
      <c r="M388" s="157" t="s">
        <v>1</v>
      </c>
      <c r="N388" s="158" t="s">
        <v>41</v>
      </c>
      <c r="O388" s="59"/>
      <c r="P388" s="159">
        <f>O388*H388</f>
        <v>0</v>
      </c>
      <c r="Q388" s="159">
        <v>0</v>
      </c>
      <c r="R388" s="159">
        <f>Q388*H388</f>
        <v>0</v>
      </c>
      <c r="S388" s="159">
        <v>0</v>
      </c>
      <c r="T388" s="160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61" t="s">
        <v>137</v>
      </c>
      <c r="AT388" s="161" t="s">
        <v>132</v>
      </c>
      <c r="AU388" s="161" t="s">
        <v>84</v>
      </c>
      <c r="AY388" s="18" t="s">
        <v>130</v>
      </c>
      <c r="BE388" s="162">
        <f>IF(N388="základní",J388,0)</f>
        <v>0</v>
      </c>
      <c r="BF388" s="162">
        <f>IF(N388="snížená",J388,0)</f>
        <v>0</v>
      </c>
      <c r="BG388" s="162">
        <f>IF(N388="zákl. přenesená",J388,0)</f>
        <v>0</v>
      </c>
      <c r="BH388" s="162">
        <f>IF(N388="sníž. přenesená",J388,0)</f>
        <v>0</v>
      </c>
      <c r="BI388" s="162">
        <f>IF(N388="nulová",J388,0)</f>
        <v>0</v>
      </c>
      <c r="BJ388" s="18" t="s">
        <v>32</v>
      </c>
      <c r="BK388" s="162">
        <f>ROUND(I388*H388,2)</f>
        <v>0</v>
      </c>
      <c r="BL388" s="18" t="s">
        <v>137</v>
      </c>
      <c r="BM388" s="161" t="s">
        <v>1850</v>
      </c>
    </row>
    <row r="389" spans="2:51" s="14" customFormat="1" ht="12">
      <c r="B389" s="171"/>
      <c r="D389" s="164" t="s">
        <v>139</v>
      </c>
      <c r="E389" s="172" t="s">
        <v>1</v>
      </c>
      <c r="F389" s="173" t="s">
        <v>1733</v>
      </c>
      <c r="H389" s="174">
        <v>82.6</v>
      </c>
      <c r="I389" s="175"/>
      <c r="L389" s="171"/>
      <c r="M389" s="176"/>
      <c r="N389" s="177"/>
      <c r="O389" s="177"/>
      <c r="P389" s="177"/>
      <c r="Q389" s="177"/>
      <c r="R389" s="177"/>
      <c r="S389" s="177"/>
      <c r="T389" s="178"/>
      <c r="AT389" s="172" t="s">
        <v>139</v>
      </c>
      <c r="AU389" s="172" t="s">
        <v>84</v>
      </c>
      <c r="AV389" s="14" t="s">
        <v>84</v>
      </c>
      <c r="AW389" s="14" t="s">
        <v>31</v>
      </c>
      <c r="AX389" s="14" t="s">
        <v>32</v>
      </c>
      <c r="AY389" s="172" t="s">
        <v>130</v>
      </c>
    </row>
    <row r="390" spans="1:65" s="2" customFormat="1" ht="16.5" customHeight="1">
      <c r="A390" s="33"/>
      <c r="B390" s="149"/>
      <c r="C390" s="150" t="s">
        <v>473</v>
      </c>
      <c r="D390" s="150" t="s">
        <v>132</v>
      </c>
      <c r="E390" s="151" t="s">
        <v>478</v>
      </c>
      <c r="F390" s="152" t="s">
        <v>479</v>
      </c>
      <c r="G390" s="153" t="s">
        <v>135</v>
      </c>
      <c r="H390" s="154">
        <v>452.782</v>
      </c>
      <c r="I390" s="155"/>
      <c r="J390" s="156">
        <f>ROUND(I390*H390,2)</f>
        <v>0</v>
      </c>
      <c r="K390" s="152" t="s">
        <v>136</v>
      </c>
      <c r="L390" s="34"/>
      <c r="M390" s="157" t="s">
        <v>1</v>
      </c>
      <c r="N390" s="158" t="s">
        <v>41</v>
      </c>
      <c r="O390" s="59"/>
      <c r="P390" s="159">
        <f>O390*H390</f>
        <v>0</v>
      </c>
      <c r="Q390" s="159">
        <v>0</v>
      </c>
      <c r="R390" s="159">
        <f>Q390*H390</f>
        <v>0</v>
      </c>
      <c r="S390" s="159">
        <v>0</v>
      </c>
      <c r="T390" s="160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61" t="s">
        <v>137</v>
      </c>
      <c r="AT390" s="161" t="s">
        <v>132</v>
      </c>
      <c r="AU390" s="161" t="s">
        <v>84</v>
      </c>
      <c r="AY390" s="18" t="s">
        <v>130</v>
      </c>
      <c r="BE390" s="162">
        <f>IF(N390="základní",J390,0)</f>
        <v>0</v>
      </c>
      <c r="BF390" s="162">
        <f>IF(N390="snížená",J390,0)</f>
        <v>0</v>
      </c>
      <c r="BG390" s="162">
        <f>IF(N390="zákl. přenesená",J390,0)</f>
        <v>0</v>
      </c>
      <c r="BH390" s="162">
        <f>IF(N390="sníž. přenesená",J390,0)</f>
        <v>0</v>
      </c>
      <c r="BI390" s="162">
        <f>IF(N390="nulová",J390,0)</f>
        <v>0</v>
      </c>
      <c r="BJ390" s="18" t="s">
        <v>32</v>
      </c>
      <c r="BK390" s="162">
        <f>ROUND(I390*H390,2)</f>
        <v>0</v>
      </c>
      <c r="BL390" s="18" t="s">
        <v>137</v>
      </c>
      <c r="BM390" s="161" t="s">
        <v>480</v>
      </c>
    </row>
    <row r="391" spans="2:51" s="13" customFormat="1" ht="12">
      <c r="B391" s="163"/>
      <c r="D391" s="164" t="s">
        <v>139</v>
      </c>
      <c r="E391" s="165" t="s">
        <v>1</v>
      </c>
      <c r="F391" s="166" t="s">
        <v>1780</v>
      </c>
      <c r="H391" s="165" t="s">
        <v>1</v>
      </c>
      <c r="I391" s="167"/>
      <c r="L391" s="163"/>
      <c r="M391" s="168"/>
      <c r="N391" s="169"/>
      <c r="O391" s="169"/>
      <c r="P391" s="169"/>
      <c r="Q391" s="169"/>
      <c r="R391" s="169"/>
      <c r="S391" s="169"/>
      <c r="T391" s="170"/>
      <c r="AT391" s="165" t="s">
        <v>139</v>
      </c>
      <c r="AU391" s="165" t="s">
        <v>84</v>
      </c>
      <c r="AV391" s="13" t="s">
        <v>32</v>
      </c>
      <c r="AW391" s="13" t="s">
        <v>31</v>
      </c>
      <c r="AX391" s="13" t="s">
        <v>76</v>
      </c>
      <c r="AY391" s="165" t="s">
        <v>130</v>
      </c>
    </row>
    <row r="392" spans="2:51" s="13" customFormat="1" ht="12">
      <c r="B392" s="163"/>
      <c r="D392" s="164" t="s">
        <v>139</v>
      </c>
      <c r="E392" s="165" t="s">
        <v>1</v>
      </c>
      <c r="F392" s="166" t="s">
        <v>1779</v>
      </c>
      <c r="H392" s="165" t="s">
        <v>1</v>
      </c>
      <c r="I392" s="167"/>
      <c r="L392" s="163"/>
      <c r="M392" s="168"/>
      <c r="N392" s="169"/>
      <c r="O392" s="169"/>
      <c r="P392" s="169"/>
      <c r="Q392" s="169"/>
      <c r="R392" s="169"/>
      <c r="S392" s="169"/>
      <c r="T392" s="170"/>
      <c r="AT392" s="165" t="s">
        <v>139</v>
      </c>
      <c r="AU392" s="165" t="s">
        <v>84</v>
      </c>
      <c r="AV392" s="13" t="s">
        <v>32</v>
      </c>
      <c r="AW392" s="13" t="s">
        <v>31</v>
      </c>
      <c r="AX392" s="13" t="s">
        <v>76</v>
      </c>
      <c r="AY392" s="165" t="s">
        <v>130</v>
      </c>
    </row>
    <row r="393" spans="2:51" s="14" customFormat="1" ht="12">
      <c r="B393" s="171"/>
      <c r="D393" s="164" t="s">
        <v>139</v>
      </c>
      <c r="E393" s="172" t="s">
        <v>1</v>
      </c>
      <c r="F393" s="173" t="s">
        <v>1851</v>
      </c>
      <c r="H393" s="174">
        <v>448.602</v>
      </c>
      <c r="I393" s="175"/>
      <c r="L393" s="171"/>
      <c r="M393" s="176"/>
      <c r="N393" s="177"/>
      <c r="O393" s="177"/>
      <c r="P393" s="177"/>
      <c r="Q393" s="177"/>
      <c r="R393" s="177"/>
      <c r="S393" s="177"/>
      <c r="T393" s="178"/>
      <c r="AT393" s="172" t="s">
        <v>139</v>
      </c>
      <c r="AU393" s="172" t="s">
        <v>84</v>
      </c>
      <c r="AV393" s="14" t="s">
        <v>84</v>
      </c>
      <c r="AW393" s="14" t="s">
        <v>31</v>
      </c>
      <c r="AX393" s="14" t="s">
        <v>76</v>
      </c>
      <c r="AY393" s="172" t="s">
        <v>130</v>
      </c>
    </row>
    <row r="394" spans="2:51" s="14" customFormat="1" ht="12">
      <c r="B394" s="171"/>
      <c r="D394" s="164" t="s">
        <v>139</v>
      </c>
      <c r="E394" s="172" t="s">
        <v>1</v>
      </c>
      <c r="F394" s="173" t="s">
        <v>1852</v>
      </c>
      <c r="H394" s="174">
        <v>4.18</v>
      </c>
      <c r="I394" s="175"/>
      <c r="L394" s="171"/>
      <c r="M394" s="176"/>
      <c r="N394" s="177"/>
      <c r="O394" s="177"/>
      <c r="P394" s="177"/>
      <c r="Q394" s="177"/>
      <c r="R394" s="177"/>
      <c r="S394" s="177"/>
      <c r="T394" s="178"/>
      <c r="AT394" s="172" t="s">
        <v>139</v>
      </c>
      <c r="AU394" s="172" t="s">
        <v>84</v>
      </c>
      <c r="AV394" s="14" t="s">
        <v>84</v>
      </c>
      <c r="AW394" s="14" t="s">
        <v>31</v>
      </c>
      <c r="AX394" s="14" t="s">
        <v>76</v>
      </c>
      <c r="AY394" s="172" t="s">
        <v>130</v>
      </c>
    </row>
    <row r="395" spans="2:51" s="15" customFormat="1" ht="12">
      <c r="B395" s="179"/>
      <c r="D395" s="164" t="s">
        <v>139</v>
      </c>
      <c r="E395" s="180" t="s">
        <v>1</v>
      </c>
      <c r="F395" s="181" t="s">
        <v>144</v>
      </c>
      <c r="H395" s="182">
        <v>452.782</v>
      </c>
      <c r="I395" s="183"/>
      <c r="L395" s="179"/>
      <c r="M395" s="184"/>
      <c r="N395" s="185"/>
      <c r="O395" s="185"/>
      <c r="P395" s="185"/>
      <c r="Q395" s="185"/>
      <c r="R395" s="185"/>
      <c r="S395" s="185"/>
      <c r="T395" s="186"/>
      <c r="AT395" s="180" t="s">
        <v>139</v>
      </c>
      <c r="AU395" s="180" t="s">
        <v>84</v>
      </c>
      <c r="AV395" s="15" t="s">
        <v>137</v>
      </c>
      <c r="AW395" s="15" t="s">
        <v>31</v>
      </c>
      <c r="AX395" s="15" t="s">
        <v>32</v>
      </c>
      <c r="AY395" s="180" t="s">
        <v>130</v>
      </c>
    </row>
    <row r="396" spans="2:63" s="12" customFormat="1" ht="22.9" customHeight="1">
      <c r="B396" s="136"/>
      <c r="D396" s="137" t="s">
        <v>75</v>
      </c>
      <c r="E396" s="147" t="s">
        <v>84</v>
      </c>
      <c r="F396" s="147" t="s">
        <v>484</v>
      </c>
      <c r="I396" s="139"/>
      <c r="J396" s="148">
        <f>BK396</f>
        <v>0</v>
      </c>
      <c r="L396" s="136"/>
      <c r="M396" s="141"/>
      <c r="N396" s="142"/>
      <c r="O396" s="142"/>
      <c r="P396" s="143">
        <f>SUM(P397:P407)</f>
        <v>0</v>
      </c>
      <c r="Q396" s="142"/>
      <c r="R396" s="143">
        <f>SUM(R397:R407)</f>
        <v>0.34747636</v>
      </c>
      <c r="S396" s="142"/>
      <c r="T396" s="144">
        <f>SUM(T397:T407)</f>
        <v>0</v>
      </c>
      <c r="AR396" s="137" t="s">
        <v>32</v>
      </c>
      <c r="AT396" s="145" t="s">
        <v>75</v>
      </c>
      <c r="AU396" s="145" t="s">
        <v>32</v>
      </c>
      <c r="AY396" s="137" t="s">
        <v>130</v>
      </c>
      <c r="BK396" s="146">
        <f>SUM(BK397:BK407)</f>
        <v>0</v>
      </c>
    </row>
    <row r="397" spans="1:65" s="2" customFormat="1" ht="16.5" customHeight="1">
      <c r="A397" s="33"/>
      <c r="B397" s="149"/>
      <c r="C397" s="150" t="s">
        <v>477</v>
      </c>
      <c r="D397" s="150" t="s">
        <v>132</v>
      </c>
      <c r="E397" s="151" t="s">
        <v>1853</v>
      </c>
      <c r="F397" s="152" t="s">
        <v>1854</v>
      </c>
      <c r="G397" s="153" t="s">
        <v>287</v>
      </c>
      <c r="H397" s="154">
        <v>0.627</v>
      </c>
      <c r="I397" s="155"/>
      <c r="J397" s="156">
        <f>ROUND(I397*H397,2)</f>
        <v>0</v>
      </c>
      <c r="K397" s="152" t="s">
        <v>136</v>
      </c>
      <c r="L397" s="34"/>
      <c r="M397" s="157" t="s">
        <v>1</v>
      </c>
      <c r="N397" s="158" t="s">
        <v>41</v>
      </c>
      <c r="O397" s="59"/>
      <c r="P397" s="159">
        <f>O397*H397</f>
        <v>0</v>
      </c>
      <c r="Q397" s="159">
        <v>0</v>
      </c>
      <c r="R397" s="159">
        <f>Q397*H397</f>
        <v>0</v>
      </c>
      <c r="S397" s="159">
        <v>0</v>
      </c>
      <c r="T397" s="160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61" t="s">
        <v>137</v>
      </c>
      <c r="AT397" s="161" t="s">
        <v>132</v>
      </c>
      <c r="AU397" s="161" t="s">
        <v>84</v>
      </c>
      <c r="AY397" s="18" t="s">
        <v>130</v>
      </c>
      <c r="BE397" s="162">
        <f>IF(N397="základní",J397,0)</f>
        <v>0</v>
      </c>
      <c r="BF397" s="162">
        <f>IF(N397="snížená",J397,0)</f>
        <v>0</v>
      </c>
      <c r="BG397" s="162">
        <f>IF(N397="zákl. přenesená",J397,0)</f>
        <v>0</v>
      </c>
      <c r="BH397" s="162">
        <f>IF(N397="sníž. přenesená",J397,0)</f>
        <v>0</v>
      </c>
      <c r="BI397" s="162">
        <f>IF(N397="nulová",J397,0)</f>
        <v>0</v>
      </c>
      <c r="BJ397" s="18" t="s">
        <v>32</v>
      </c>
      <c r="BK397" s="162">
        <f>ROUND(I397*H397,2)</f>
        <v>0</v>
      </c>
      <c r="BL397" s="18" t="s">
        <v>137</v>
      </c>
      <c r="BM397" s="161" t="s">
        <v>1855</v>
      </c>
    </row>
    <row r="398" spans="2:51" s="13" customFormat="1" ht="12">
      <c r="B398" s="163"/>
      <c r="D398" s="164" t="s">
        <v>139</v>
      </c>
      <c r="E398" s="165" t="s">
        <v>1</v>
      </c>
      <c r="F398" s="166" t="s">
        <v>1856</v>
      </c>
      <c r="H398" s="165" t="s">
        <v>1</v>
      </c>
      <c r="I398" s="167"/>
      <c r="L398" s="163"/>
      <c r="M398" s="168"/>
      <c r="N398" s="169"/>
      <c r="O398" s="169"/>
      <c r="P398" s="169"/>
      <c r="Q398" s="169"/>
      <c r="R398" s="169"/>
      <c r="S398" s="169"/>
      <c r="T398" s="170"/>
      <c r="AT398" s="165" t="s">
        <v>139</v>
      </c>
      <c r="AU398" s="165" t="s">
        <v>84</v>
      </c>
      <c r="AV398" s="13" t="s">
        <v>32</v>
      </c>
      <c r="AW398" s="13" t="s">
        <v>31</v>
      </c>
      <c r="AX398" s="13" t="s">
        <v>76</v>
      </c>
      <c r="AY398" s="165" t="s">
        <v>130</v>
      </c>
    </row>
    <row r="399" spans="2:51" s="14" customFormat="1" ht="12">
      <c r="B399" s="171"/>
      <c r="D399" s="164" t="s">
        <v>139</v>
      </c>
      <c r="E399" s="172" t="s">
        <v>1</v>
      </c>
      <c r="F399" s="173" t="s">
        <v>1857</v>
      </c>
      <c r="H399" s="174">
        <v>0.627</v>
      </c>
      <c r="I399" s="175"/>
      <c r="L399" s="171"/>
      <c r="M399" s="176"/>
      <c r="N399" s="177"/>
      <c r="O399" s="177"/>
      <c r="P399" s="177"/>
      <c r="Q399" s="177"/>
      <c r="R399" s="177"/>
      <c r="S399" s="177"/>
      <c r="T399" s="178"/>
      <c r="AT399" s="172" t="s">
        <v>139</v>
      </c>
      <c r="AU399" s="172" t="s">
        <v>84</v>
      </c>
      <c r="AV399" s="14" t="s">
        <v>84</v>
      </c>
      <c r="AW399" s="14" t="s">
        <v>31</v>
      </c>
      <c r="AX399" s="14" t="s">
        <v>32</v>
      </c>
      <c r="AY399" s="172" t="s">
        <v>130</v>
      </c>
    </row>
    <row r="400" spans="1:65" s="2" customFormat="1" ht="16.5" customHeight="1">
      <c r="A400" s="33"/>
      <c r="B400" s="149"/>
      <c r="C400" s="150" t="s">
        <v>485</v>
      </c>
      <c r="D400" s="150" t="s">
        <v>132</v>
      </c>
      <c r="E400" s="151" t="s">
        <v>1858</v>
      </c>
      <c r="F400" s="152" t="s">
        <v>1859</v>
      </c>
      <c r="G400" s="153" t="s">
        <v>287</v>
      </c>
      <c r="H400" s="154">
        <v>0.627</v>
      </c>
      <c r="I400" s="155"/>
      <c r="J400" s="156">
        <f>ROUND(I400*H400,2)</f>
        <v>0</v>
      </c>
      <c r="K400" s="152" t="s">
        <v>136</v>
      </c>
      <c r="L400" s="34"/>
      <c r="M400" s="157" t="s">
        <v>1</v>
      </c>
      <c r="N400" s="158" t="s">
        <v>41</v>
      </c>
      <c r="O400" s="59"/>
      <c r="P400" s="159">
        <f>O400*H400</f>
        <v>0</v>
      </c>
      <c r="Q400" s="159">
        <v>0</v>
      </c>
      <c r="R400" s="159">
        <f>Q400*H400</f>
        <v>0</v>
      </c>
      <c r="S400" s="159">
        <v>0</v>
      </c>
      <c r="T400" s="160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61" t="s">
        <v>137</v>
      </c>
      <c r="AT400" s="161" t="s">
        <v>132</v>
      </c>
      <c r="AU400" s="161" t="s">
        <v>84</v>
      </c>
      <c r="AY400" s="18" t="s">
        <v>130</v>
      </c>
      <c r="BE400" s="162">
        <f>IF(N400="základní",J400,0)</f>
        <v>0</v>
      </c>
      <c r="BF400" s="162">
        <f>IF(N400="snížená",J400,0)</f>
        <v>0</v>
      </c>
      <c r="BG400" s="162">
        <f>IF(N400="zákl. přenesená",J400,0)</f>
        <v>0</v>
      </c>
      <c r="BH400" s="162">
        <f>IF(N400="sníž. přenesená",J400,0)</f>
        <v>0</v>
      </c>
      <c r="BI400" s="162">
        <f>IF(N400="nulová",J400,0)</f>
        <v>0</v>
      </c>
      <c r="BJ400" s="18" t="s">
        <v>32</v>
      </c>
      <c r="BK400" s="162">
        <f>ROUND(I400*H400,2)</f>
        <v>0</v>
      </c>
      <c r="BL400" s="18" t="s">
        <v>137</v>
      </c>
      <c r="BM400" s="161" t="s">
        <v>1860</v>
      </c>
    </row>
    <row r="401" spans="2:51" s="14" customFormat="1" ht="12">
      <c r="B401" s="171"/>
      <c r="D401" s="164" t="s">
        <v>139</v>
      </c>
      <c r="E401" s="172" t="s">
        <v>1</v>
      </c>
      <c r="F401" s="173" t="s">
        <v>1861</v>
      </c>
      <c r="H401" s="174">
        <v>0.627</v>
      </c>
      <c r="I401" s="175"/>
      <c r="L401" s="171"/>
      <c r="M401" s="176"/>
      <c r="N401" s="177"/>
      <c r="O401" s="177"/>
      <c r="P401" s="177"/>
      <c r="Q401" s="177"/>
      <c r="R401" s="177"/>
      <c r="S401" s="177"/>
      <c r="T401" s="178"/>
      <c r="AT401" s="172" t="s">
        <v>139</v>
      </c>
      <c r="AU401" s="172" t="s">
        <v>84</v>
      </c>
      <c r="AV401" s="14" t="s">
        <v>84</v>
      </c>
      <c r="AW401" s="14" t="s">
        <v>31</v>
      </c>
      <c r="AX401" s="14" t="s">
        <v>32</v>
      </c>
      <c r="AY401" s="172" t="s">
        <v>130</v>
      </c>
    </row>
    <row r="402" spans="1:65" s="2" customFormat="1" ht="16.5" customHeight="1">
      <c r="A402" s="33"/>
      <c r="B402" s="149"/>
      <c r="C402" s="150" t="s">
        <v>498</v>
      </c>
      <c r="D402" s="150" t="s">
        <v>132</v>
      </c>
      <c r="E402" s="151" t="s">
        <v>1862</v>
      </c>
      <c r="F402" s="152" t="s">
        <v>1863</v>
      </c>
      <c r="G402" s="153" t="s">
        <v>287</v>
      </c>
      <c r="H402" s="154">
        <v>0.627</v>
      </c>
      <c r="I402" s="155"/>
      <c r="J402" s="156">
        <f>ROUND(I402*H402,2)</f>
        <v>0</v>
      </c>
      <c r="K402" s="152" t="s">
        <v>136</v>
      </c>
      <c r="L402" s="34"/>
      <c r="M402" s="157" t="s">
        <v>1</v>
      </c>
      <c r="N402" s="158" t="s">
        <v>41</v>
      </c>
      <c r="O402" s="59"/>
      <c r="P402" s="159">
        <f>O402*H402</f>
        <v>0</v>
      </c>
      <c r="Q402" s="159">
        <v>0</v>
      </c>
      <c r="R402" s="159">
        <f>Q402*H402</f>
        <v>0</v>
      </c>
      <c r="S402" s="159">
        <v>0</v>
      </c>
      <c r="T402" s="160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61" t="s">
        <v>137</v>
      </c>
      <c r="AT402" s="161" t="s">
        <v>132</v>
      </c>
      <c r="AU402" s="161" t="s">
        <v>84</v>
      </c>
      <c r="AY402" s="18" t="s">
        <v>130</v>
      </c>
      <c r="BE402" s="162">
        <f>IF(N402="základní",J402,0)</f>
        <v>0</v>
      </c>
      <c r="BF402" s="162">
        <f>IF(N402="snížená",J402,0)</f>
        <v>0</v>
      </c>
      <c r="BG402" s="162">
        <f>IF(N402="zákl. přenesená",J402,0)</f>
        <v>0</v>
      </c>
      <c r="BH402" s="162">
        <f>IF(N402="sníž. přenesená",J402,0)</f>
        <v>0</v>
      </c>
      <c r="BI402" s="162">
        <f>IF(N402="nulová",J402,0)</f>
        <v>0</v>
      </c>
      <c r="BJ402" s="18" t="s">
        <v>32</v>
      </c>
      <c r="BK402" s="162">
        <f>ROUND(I402*H402,2)</f>
        <v>0</v>
      </c>
      <c r="BL402" s="18" t="s">
        <v>137</v>
      </c>
      <c r="BM402" s="161" t="s">
        <v>1864</v>
      </c>
    </row>
    <row r="403" spans="2:51" s="14" customFormat="1" ht="12">
      <c r="B403" s="171"/>
      <c r="D403" s="164" t="s">
        <v>139</v>
      </c>
      <c r="E403" s="172" t="s">
        <v>1</v>
      </c>
      <c r="F403" s="173" t="s">
        <v>1861</v>
      </c>
      <c r="H403" s="174">
        <v>0.627</v>
      </c>
      <c r="I403" s="175"/>
      <c r="L403" s="171"/>
      <c r="M403" s="176"/>
      <c r="N403" s="177"/>
      <c r="O403" s="177"/>
      <c r="P403" s="177"/>
      <c r="Q403" s="177"/>
      <c r="R403" s="177"/>
      <c r="S403" s="177"/>
      <c r="T403" s="178"/>
      <c r="AT403" s="172" t="s">
        <v>139</v>
      </c>
      <c r="AU403" s="172" t="s">
        <v>84</v>
      </c>
      <c r="AV403" s="14" t="s">
        <v>84</v>
      </c>
      <c r="AW403" s="14" t="s">
        <v>31</v>
      </c>
      <c r="AX403" s="14" t="s">
        <v>32</v>
      </c>
      <c r="AY403" s="172" t="s">
        <v>130</v>
      </c>
    </row>
    <row r="404" spans="1:65" s="2" customFormat="1" ht="24.2" customHeight="1">
      <c r="A404" s="33"/>
      <c r="B404" s="149"/>
      <c r="C404" s="150" t="s">
        <v>505</v>
      </c>
      <c r="D404" s="150" t="s">
        <v>132</v>
      </c>
      <c r="E404" s="151" t="s">
        <v>1865</v>
      </c>
      <c r="F404" s="152" t="s">
        <v>1866</v>
      </c>
      <c r="G404" s="153" t="s">
        <v>287</v>
      </c>
      <c r="H404" s="154">
        <v>0.627</v>
      </c>
      <c r="I404" s="155"/>
      <c r="J404" s="156">
        <f>ROUND(I404*H404,2)</f>
        <v>0</v>
      </c>
      <c r="K404" s="152" t="s">
        <v>136</v>
      </c>
      <c r="L404" s="34"/>
      <c r="M404" s="157" t="s">
        <v>1</v>
      </c>
      <c r="N404" s="158" t="s">
        <v>41</v>
      </c>
      <c r="O404" s="59"/>
      <c r="P404" s="159">
        <f>O404*H404</f>
        <v>0</v>
      </c>
      <c r="Q404" s="159">
        <v>0</v>
      </c>
      <c r="R404" s="159">
        <f>Q404*H404</f>
        <v>0</v>
      </c>
      <c r="S404" s="159">
        <v>0</v>
      </c>
      <c r="T404" s="160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61" t="s">
        <v>137</v>
      </c>
      <c r="AT404" s="161" t="s">
        <v>132</v>
      </c>
      <c r="AU404" s="161" t="s">
        <v>84</v>
      </c>
      <c r="AY404" s="18" t="s">
        <v>130</v>
      </c>
      <c r="BE404" s="162">
        <f>IF(N404="základní",J404,0)</f>
        <v>0</v>
      </c>
      <c r="BF404" s="162">
        <f>IF(N404="snížená",J404,0)</f>
        <v>0</v>
      </c>
      <c r="BG404" s="162">
        <f>IF(N404="zákl. přenesená",J404,0)</f>
        <v>0</v>
      </c>
      <c r="BH404" s="162">
        <f>IF(N404="sníž. přenesená",J404,0)</f>
        <v>0</v>
      </c>
      <c r="BI404" s="162">
        <f>IF(N404="nulová",J404,0)</f>
        <v>0</v>
      </c>
      <c r="BJ404" s="18" t="s">
        <v>32</v>
      </c>
      <c r="BK404" s="162">
        <f>ROUND(I404*H404,2)</f>
        <v>0</v>
      </c>
      <c r="BL404" s="18" t="s">
        <v>137</v>
      </c>
      <c r="BM404" s="161" t="s">
        <v>1867</v>
      </c>
    </row>
    <row r="405" spans="2:51" s="14" customFormat="1" ht="12">
      <c r="B405" s="171"/>
      <c r="D405" s="164" t="s">
        <v>139</v>
      </c>
      <c r="E405" s="172" t="s">
        <v>1</v>
      </c>
      <c r="F405" s="173" t="s">
        <v>1861</v>
      </c>
      <c r="H405" s="174">
        <v>0.627</v>
      </c>
      <c r="I405" s="175"/>
      <c r="L405" s="171"/>
      <c r="M405" s="176"/>
      <c r="N405" s="177"/>
      <c r="O405" s="177"/>
      <c r="P405" s="177"/>
      <c r="Q405" s="177"/>
      <c r="R405" s="177"/>
      <c r="S405" s="177"/>
      <c r="T405" s="178"/>
      <c r="AT405" s="172" t="s">
        <v>139</v>
      </c>
      <c r="AU405" s="172" t="s">
        <v>84</v>
      </c>
      <c r="AV405" s="14" t="s">
        <v>84</v>
      </c>
      <c r="AW405" s="14" t="s">
        <v>31</v>
      </c>
      <c r="AX405" s="14" t="s">
        <v>32</v>
      </c>
      <c r="AY405" s="172" t="s">
        <v>130</v>
      </c>
    </row>
    <row r="406" spans="1:65" s="2" customFormat="1" ht="16.5" customHeight="1">
      <c r="A406" s="33"/>
      <c r="B406" s="149"/>
      <c r="C406" s="150" t="s">
        <v>510</v>
      </c>
      <c r="D406" s="150" t="s">
        <v>132</v>
      </c>
      <c r="E406" s="151" t="s">
        <v>1868</v>
      </c>
      <c r="F406" s="152" t="s">
        <v>1869</v>
      </c>
      <c r="G406" s="153" t="s">
        <v>287</v>
      </c>
      <c r="H406" s="154">
        <v>0.154</v>
      </c>
      <c r="I406" s="155"/>
      <c r="J406" s="156">
        <f>ROUND(I406*H406,2)</f>
        <v>0</v>
      </c>
      <c r="K406" s="152" t="s">
        <v>136</v>
      </c>
      <c r="L406" s="34"/>
      <c r="M406" s="157" t="s">
        <v>1</v>
      </c>
      <c r="N406" s="158" t="s">
        <v>41</v>
      </c>
      <c r="O406" s="59"/>
      <c r="P406" s="159">
        <f>O406*H406</f>
        <v>0</v>
      </c>
      <c r="Q406" s="159">
        <v>2.25634</v>
      </c>
      <c r="R406" s="159">
        <f>Q406*H406</f>
        <v>0.34747636</v>
      </c>
      <c r="S406" s="159">
        <v>0</v>
      </c>
      <c r="T406" s="160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61" t="s">
        <v>137</v>
      </c>
      <c r="AT406" s="161" t="s">
        <v>132</v>
      </c>
      <c r="AU406" s="161" t="s">
        <v>84</v>
      </c>
      <c r="AY406" s="18" t="s">
        <v>130</v>
      </c>
      <c r="BE406" s="162">
        <f>IF(N406="základní",J406,0)</f>
        <v>0</v>
      </c>
      <c r="BF406" s="162">
        <f>IF(N406="snížená",J406,0)</f>
        <v>0</v>
      </c>
      <c r="BG406" s="162">
        <f>IF(N406="zákl. přenesená",J406,0)</f>
        <v>0</v>
      </c>
      <c r="BH406" s="162">
        <f>IF(N406="sníž. přenesená",J406,0)</f>
        <v>0</v>
      </c>
      <c r="BI406" s="162">
        <f>IF(N406="nulová",J406,0)</f>
        <v>0</v>
      </c>
      <c r="BJ406" s="18" t="s">
        <v>32</v>
      </c>
      <c r="BK406" s="162">
        <f>ROUND(I406*H406,2)</f>
        <v>0</v>
      </c>
      <c r="BL406" s="18" t="s">
        <v>137</v>
      </c>
      <c r="BM406" s="161" t="s">
        <v>1870</v>
      </c>
    </row>
    <row r="407" spans="2:51" s="14" customFormat="1" ht="12">
      <c r="B407" s="171"/>
      <c r="D407" s="164" t="s">
        <v>139</v>
      </c>
      <c r="E407" s="172" t="s">
        <v>1</v>
      </c>
      <c r="F407" s="173" t="s">
        <v>1871</v>
      </c>
      <c r="H407" s="174">
        <v>0.154</v>
      </c>
      <c r="I407" s="175"/>
      <c r="L407" s="171"/>
      <c r="M407" s="176"/>
      <c r="N407" s="177"/>
      <c r="O407" s="177"/>
      <c r="P407" s="177"/>
      <c r="Q407" s="177"/>
      <c r="R407" s="177"/>
      <c r="S407" s="177"/>
      <c r="T407" s="178"/>
      <c r="AT407" s="172" t="s">
        <v>139</v>
      </c>
      <c r="AU407" s="172" t="s">
        <v>84</v>
      </c>
      <c r="AV407" s="14" t="s">
        <v>84</v>
      </c>
      <c r="AW407" s="14" t="s">
        <v>31</v>
      </c>
      <c r="AX407" s="14" t="s">
        <v>32</v>
      </c>
      <c r="AY407" s="172" t="s">
        <v>130</v>
      </c>
    </row>
    <row r="408" spans="2:63" s="12" customFormat="1" ht="22.9" customHeight="1">
      <c r="B408" s="136"/>
      <c r="D408" s="137" t="s">
        <v>75</v>
      </c>
      <c r="E408" s="147" t="s">
        <v>148</v>
      </c>
      <c r="F408" s="147" t="s">
        <v>497</v>
      </c>
      <c r="I408" s="139"/>
      <c r="J408" s="148">
        <f>BK408</f>
        <v>0</v>
      </c>
      <c r="L408" s="136"/>
      <c r="M408" s="141"/>
      <c r="N408" s="142"/>
      <c r="O408" s="142"/>
      <c r="P408" s="143">
        <f>SUM(P409:P451)</f>
        <v>0</v>
      </c>
      <c r="Q408" s="142"/>
      <c r="R408" s="143">
        <f>SUM(R409:R451)</f>
        <v>1.46510563</v>
      </c>
      <c r="S408" s="142"/>
      <c r="T408" s="144">
        <f>SUM(T409:T451)</f>
        <v>12.973575</v>
      </c>
      <c r="AR408" s="137" t="s">
        <v>32</v>
      </c>
      <c r="AT408" s="145" t="s">
        <v>75</v>
      </c>
      <c r="AU408" s="145" t="s">
        <v>32</v>
      </c>
      <c r="AY408" s="137" t="s">
        <v>130</v>
      </c>
      <c r="BK408" s="146">
        <f>SUM(BK409:BK451)</f>
        <v>0</v>
      </c>
    </row>
    <row r="409" spans="1:65" s="2" customFormat="1" ht="21.75" customHeight="1">
      <c r="A409" s="33"/>
      <c r="B409" s="149"/>
      <c r="C409" s="150" t="s">
        <v>515</v>
      </c>
      <c r="D409" s="150" t="s">
        <v>132</v>
      </c>
      <c r="E409" s="151" t="s">
        <v>1872</v>
      </c>
      <c r="F409" s="152" t="s">
        <v>1873</v>
      </c>
      <c r="G409" s="153" t="s">
        <v>287</v>
      </c>
      <c r="H409" s="154">
        <v>0.029</v>
      </c>
      <c r="I409" s="155"/>
      <c r="J409" s="156">
        <f>ROUND(I409*H409,2)</f>
        <v>0</v>
      </c>
      <c r="K409" s="152" t="s">
        <v>136</v>
      </c>
      <c r="L409" s="34"/>
      <c r="M409" s="157" t="s">
        <v>1</v>
      </c>
      <c r="N409" s="158" t="s">
        <v>41</v>
      </c>
      <c r="O409" s="59"/>
      <c r="P409" s="159">
        <f>O409*H409</f>
        <v>0</v>
      </c>
      <c r="Q409" s="159">
        <v>2.53195</v>
      </c>
      <c r="R409" s="159">
        <f>Q409*H409</f>
        <v>0.07342655000000001</v>
      </c>
      <c r="S409" s="159">
        <v>0</v>
      </c>
      <c r="T409" s="160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61" t="s">
        <v>137</v>
      </c>
      <c r="AT409" s="161" t="s">
        <v>132</v>
      </c>
      <c r="AU409" s="161" t="s">
        <v>84</v>
      </c>
      <c r="AY409" s="18" t="s">
        <v>130</v>
      </c>
      <c r="BE409" s="162">
        <f>IF(N409="základní",J409,0)</f>
        <v>0</v>
      </c>
      <c r="BF409" s="162">
        <f>IF(N409="snížená",J409,0)</f>
        <v>0</v>
      </c>
      <c r="BG409" s="162">
        <f>IF(N409="zákl. přenesená",J409,0)</f>
        <v>0</v>
      </c>
      <c r="BH409" s="162">
        <f>IF(N409="sníž. přenesená",J409,0)</f>
        <v>0</v>
      </c>
      <c r="BI409" s="162">
        <f>IF(N409="nulová",J409,0)</f>
        <v>0</v>
      </c>
      <c r="BJ409" s="18" t="s">
        <v>32</v>
      </c>
      <c r="BK409" s="162">
        <f>ROUND(I409*H409,2)</f>
        <v>0</v>
      </c>
      <c r="BL409" s="18" t="s">
        <v>137</v>
      </c>
      <c r="BM409" s="161" t="s">
        <v>1874</v>
      </c>
    </row>
    <row r="410" spans="2:51" s="14" customFormat="1" ht="12">
      <c r="B410" s="171"/>
      <c r="D410" s="164" t="s">
        <v>139</v>
      </c>
      <c r="E410" s="172" t="s">
        <v>1</v>
      </c>
      <c r="F410" s="173" t="s">
        <v>1875</v>
      </c>
      <c r="H410" s="174">
        <v>0.029</v>
      </c>
      <c r="I410" s="175"/>
      <c r="L410" s="171"/>
      <c r="M410" s="176"/>
      <c r="N410" s="177"/>
      <c r="O410" s="177"/>
      <c r="P410" s="177"/>
      <c r="Q410" s="177"/>
      <c r="R410" s="177"/>
      <c r="S410" s="177"/>
      <c r="T410" s="178"/>
      <c r="AT410" s="172" t="s">
        <v>139</v>
      </c>
      <c r="AU410" s="172" t="s">
        <v>84</v>
      </c>
      <c r="AV410" s="14" t="s">
        <v>84</v>
      </c>
      <c r="AW410" s="14" t="s">
        <v>31</v>
      </c>
      <c r="AX410" s="14" t="s">
        <v>32</v>
      </c>
      <c r="AY410" s="172" t="s">
        <v>130</v>
      </c>
    </row>
    <row r="411" spans="1:65" s="2" customFormat="1" ht="21.75" customHeight="1">
      <c r="A411" s="33"/>
      <c r="B411" s="149"/>
      <c r="C411" s="150" t="s">
        <v>519</v>
      </c>
      <c r="D411" s="150" t="s">
        <v>132</v>
      </c>
      <c r="E411" s="151" t="s">
        <v>1876</v>
      </c>
      <c r="F411" s="152" t="s">
        <v>1877</v>
      </c>
      <c r="G411" s="153" t="s">
        <v>287</v>
      </c>
      <c r="H411" s="154">
        <v>0.518</v>
      </c>
      <c r="I411" s="155"/>
      <c r="J411" s="156">
        <f>ROUND(I411*H411,2)</f>
        <v>0</v>
      </c>
      <c r="K411" s="152" t="s">
        <v>136</v>
      </c>
      <c r="L411" s="34"/>
      <c r="M411" s="157" t="s">
        <v>1</v>
      </c>
      <c r="N411" s="158" t="s">
        <v>41</v>
      </c>
      <c r="O411" s="59"/>
      <c r="P411" s="159">
        <f>O411*H411</f>
        <v>0</v>
      </c>
      <c r="Q411" s="159">
        <v>2.5143</v>
      </c>
      <c r="R411" s="159">
        <f>Q411*H411</f>
        <v>1.3024074</v>
      </c>
      <c r="S411" s="159">
        <v>0</v>
      </c>
      <c r="T411" s="160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61" t="s">
        <v>137</v>
      </c>
      <c r="AT411" s="161" t="s">
        <v>132</v>
      </c>
      <c r="AU411" s="161" t="s">
        <v>84</v>
      </c>
      <c r="AY411" s="18" t="s">
        <v>130</v>
      </c>
      <c r="BE411" s="162">
        <f>IF(N411="základní",J411,0)</f>
        <v>0</v>
      </c>
      <c r="BF411" s="162">
        <f>IF(N411="snížená",J411,0)</f>
        <v>0</v>
      </c>
      <c r="BG411" s="162">
        <f>IF(N411="zákl. přenesená",J411,0)</f>
        <v>0</v>
      </c>
      <c r="BH411" s="162">
        <f>IF(N411="sníž. přenesená",J411,0)</f>
        <v>0</v>
      </c>
      <c r="BI411" s="162">
        <f>IF(N411="nulová",J411,0)</f>
        <v>0</v>
      </c>
      <c r="BJ411" s="18" t="s">
        <v>32</v>
      </c>
      <c r="BK411" s="162">
        <f>ROUND(I411*H411,2)</f>
        <v>0</v>
      </c>
      <c r="BL411" s="18" t="s">
        <v>137</v>
      </c>
      <c r="BM411" s="161" t="s">
        <v>1878</v>
      </c>
    </row>
    <row r="412" spans="2:51" s="14" customFormat="1" ht="12">
      <c r="B412" s="171"/>
      <c r="D412" s="164" t="s">
        <v>139</v>
      </c>
      <c r="E412" s="172" t="s">
        <v>1</v>
      </c>
      <c r="F412" s="173" t="s">
        <v>1879</v>
      </c>
      <c r="H412" s="174">
        <v>0.518</v>
      </c>
      <c r="I412" s="175"/>
      <c r="L412" s="171"/>
      <c r="M412" s="176"/>
      <c r="N412" s="177"/>
      <c r="O412" s="177"/>
      <c r="P412" s="177"/>
      <c r="Q412" s="177"/>
      <c r="R412" s="177"/>
      <c r="S412" s="177"/>
      <c r="T412" s="178"/>
      <c r="AT412" s="172" t="s">
        <v>139</v>
      </c>
      <c r="AU412" s="172" t="s">
        <v>84</v>
      </c>
      <c r="AV412" s="14" t="s">
        <v>84</v>
      </c>
      <c r="AW412" s="14" t="s">
        <v>31</v>
      </c>
      <c r="AX412" s="14" t="s">
        <v>32</v>
      </c>
      <c r="AY412" s="172" t="s">
        <v>130</v>
      </c>
    </row>
    <row r="413" spans="1:65" s="2" customFormat="1" ht="16.5" customHeight="1">
      <c r="A413" s="33"/>
      <c r="B413" s="149"/>
      <c r="C413" s="150" t="s">
        <v>523</v>
      </c>
      <c r="D413" s="150" t="s">
        <v>132</v>
      </c>
      <c r="E413" s="151" t="s">
        <v>1880</v>
      </c>
      <c r="F413" s="152" t="s">
        <v>1881</v>
      </c>
      <c r="G413" s="153" t="s">
        <v>135</v>
      </c>
      <c r="H413" s="154">
        <v>4.92</v>
      </c>
      <c r="I413" s="155"/>
      <c r="J413" s="156">
        <f>ROUND(I413*H413,2)</f>
        <v>0</v>
      </c>
      <c r="K413" s="152" t="s">
        <v>136</v>
      </c>
      <c r="L413" s="34"/>
      <c r="M413" s="157" t="s">
        <v>1</v>
      </c>
      <c r="N413" s="158" t="s">
        <v>41</v>
      </c>
      <c r="O413" s="59"/>
      <c r="P413" s="159">
        <f>O413*H413</f>
        <v>0</v>
      </c>
      <c r="Q413" s="159">
        <v>0.00432</v>
      </c>
      <c r="R413" s="159">
        <f>Q413*H413</f>
        <v>0.0212544</v>
      </c>
      <c r="S413" s="159">
        <v>0</v>
      </c>
      <c r="T413" s="160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61" t="s">
        <v>137</v>
      </c>
      <c r="AT413" s="161" t="s">
        <v>132</v>
      </c>
      <c r="AU413" s="161" t="s">
        <v>84</v>
      </c>
      <c r="AY413" s="18" t="s">
        <v>130</v>
      </c>
      <c r="BE413" s="162">
        <f>IF(N413="základní",J413,0)</f>
        <v>0</v>
      </c>
      <c r="BF413" s="162">
        <f>IF(N413="snížená",J413,0)</f>
        <v>0</v>
      </c>
      <c r="BG413" s="162">
        <f>IF(N413="zákl. přenesená",J413,0)</f>
        <v>0</v>
      </c>
      <c r="BH413" s="162">
        <f>IF(N413="sníž. přenesená",J413,0)</f>
        <v>0</v>
      </c>
      <c r="BI413" s="162">
        <f>IF(N413="nulová",J413,0)</f>
        <v>0</v>
      </c>
      <c r="BJ413" s="18" t="s">
        <v>32</v>
      </c>
      <c r="BK413" s="162">
        <f>ROUND(I413*H413,2)</f>
        <v>0</v>
      </c>
      <c r="BL413" s="18" t="s">
        <v>137</v>
      </c>
      <c r="BM413" s="161" t="s">
        <v>1882</v>
      </c>
    </row>
    <row r="414" spans="2:51" s="13" customFormat="1" ht="12">
      <c r="B414" s="163"/>
      <c r="D414" s="164" t="s">
        <v>139</v>
      </c>
      <c r="E414" s="165" t="s">
        <v>1</v>
      </c>
      <c r="F414" s="166" t="s">
        <v>1883</v>
      </c>
      <c r="H414" s="165" t="s">
        <v>1</v>
      </c>
      <c r="I414" s="167"/>
      <c r="L414" s="163"/>
      <c r="M414" s="168"/>
      <c r="N414" s="169"/>
      <c r="O414" s="169"/>
      <c r="P414" s="169"/>
      <c r="Q414" s="169"/>
      <c r="R414" s="169"/>
      <c r="S414" s="169"/>
      <c r="T414" s="170"/>
      <c r="AT414" s="165" t="s">
        <v>139</v>
      </c>
      <c r="AU414" s="165" t="s">
        <v>84</v>
      </c>
      <c r="AV414" s="13" t="s">
        <v>32</v>
      </c>
      <c r="AW414" s="13" t="s">
        <v>31</v>
      </c>
      <c r="AX414" s="13" t="s">
        <v>76</v>
      </c>
      <c r="AY414" s="165" t="s">
        <v>130</v>
      </c>
    </row>
    <row r="415" spans="2:51" s="14" customFormat="1" ht="12">
      <c r="B415" s="171"/>
      <c r="D415" s="164" t="s">
        <v>139</v>
      </c>
      <c r="E415" s="172" t="s">
        <v>1</v>
      </c>
      <c r="F415" s="173" t="s">
        <v>1884</v>
      </c>
      <c r="H415" s="174">
        <v>3.12</v>
      </c>
      <c r="I415" s="175"/>
      <c r="L415" s="171"/>
      <c r="M415" s="176"/>
      <c r="N415" s="177"/>
      <c r="O415" s="177"/>
      <c r="P415" s="177"/>
      <c r="Q415" s="177"/>
      <c r="R415" s="177"/>
      <c r="S415" s="177"/>
      <c r="T415" s="178"/>
      <c r="AT415" s="172" t="s">
        <v>139</v>
      </c>
      <c r="AU415" s="172" t="s">
        <v>84</v>
      </c>
      <c r="AV415" s="14" t="s">
        <v>84</v>
      </c>
      <c r="AW415" s="14" t="s">
        <v>31</v>
      </c>
      <c r="AX415" s="14" t="s">
        <v>76</v>
      </c>
      <c r="AY415" s="172" t="s">
        <v>130</v>
      </c>
    </row>
    <row r="416" spans="2:51" s="14" customFormat="1" ht="12">
      <c r="B416" s="171"/>
      <c r="D416" s="164" t="s">
        <v>139</v>
      </c>
      <c r="E416" s="172" t="s">
        <v>1</v>
      </c>
      <c r="F416" s="173" t="s">
        <v>1885</v>
      </c>
      <c r="H416" s="174">
        <v>1.8</v>
      </c>
      <c r="I416" s="175"/>
      <c r="L416" s="171"/>
      <c r="M416" s="176"/>
      <c r="N416" s="177"/>
      <c r="O416" s="177"/>
      <c r="P416" s="177"/>
      <c r="Q416" s="177"/>
      <c r="R416" s="177"/>
      <c r="S416" s="177"/>
      <c r="T416" s="178"/>
      <c r="AT416" s="172" t="s">
        <v>139</v>
      </c>
      <c r="AU416" s="172" t="s">
        <v>84</v>
      </c>
      <c r="AV416" s="14" t="s">
        <v>84</v>
      </c>
      <c r="AW416" s="14" t="s">
        <v>31</v>
      </c>
      <c r="AX416" s="14" t="s">
        <v>76</v>
      </c>
      <c r="AY416" s="172" t="s">
        <v>130</v>
      </c>
    </row>
    <row r="417" spans="2:51" s="15" customFormat="1" ht="12">
      <c r="B417" s="179"/>
      <c r="D417" s="164" t="s">
        <v>139</v>
      </c>
      <c r="E417" s="180" t="s">
        <v>1</v>
      </c>
      <c r="F417" s="181" t="s">
        <v>144</v>
      </c>
      <c r="H417" s="182">
        <v>4.92</v>
      </c>
      <c r="I417" s="183"/>
      <c r="L417" s="179"/>
      <c r="M417" s="184"/>
      <c r="N417" s="185"/>
      <c r="O417" s="185"/>
      <c r="P417" s="185"/>
      <c r="Q417" s="185"/>
      <c r="R417" s="185"/>
      <c r="S417" s="185"/>
      <c r="T417" s="186"/>
      <c r="AT417" s="180" t="s">
        <v>139</v>
      </c>
      <c r="AU417" s="180" t="s">
        <v>84</v>
      </c>
      <c r="AV417" s="15" t="s">
        <v>137</v>
      </c>
      <c r="AW417" s="15" t="s">
        <v>31</v>
      </c>
      <c r="AX417" s="15" t="s">
        <v>32</v>
      </c>
      <c r="AY417" s="180" t="s">
        <v>130</v>
      </c>
    </row>
    <row r="418" spans="1:65" s="2" customFormat="1" ht="16.5" customHeight="1">
      <c r="A418" s="33"/>
      <c r="B418" s="149"/>
      <c r="C418" s="150" t="s">
        <v>527</v>
      </c>
      <c r="D418" s="150" t="s">
        <v>132</v>
      </c>
      <c r="E418" s="151" t="s">
        <v>1886</v>
      </c>
      <c r="F418" s="152" t="s">
        <v>1887</v>
      </c>
      <c r="G418" s="153" t="s">
        <v>135</v>
      </c>
      <c r="H418" s="154">
        <v>4.92</v>
      </c>
      <c r="I418" s="155"/>
      <c r="J418" s="156">
        <f>ROUND(I418*H418,2)</f>
        <v>0</v>
      </c>
      <c r="K418" s="152" t="s">
        <v>136</v>
      </c>
      <c r="L418" s="34"/>
      <c r="M418" s="157" t="s">
        <v>1</v>
      </c>
      <c r="N418" s="158" t="s">
        <v>41</v>
      </c>
      <c r="O418" s="59"/>
      <c r="P418" s="159">
        <f>O418*H418</f>
        <v>0</v>
      </c>
      <c r="Q418" s="159">
        <v>0</v>
      </c>
      <c r="R418" s="159">
        <f>Q418*H418</f>
        <v>0</v>
      </c>
      <c r="S418" s="159">
        <v>0</v>
      </c>
      <c r="T418" s="160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1" t="s">
        <v>137</v>
      </c>
      <c r="AT418" s="161" t="s">
        <v>132</v>
      </c>
      <c r="AU418" s="161" t="s">
        <v>84</v>
      </c>
      <c r="AY418" s="18" t="s">
        <v>130</v>
      </c>
      <c r="BE418" s="162">
        <f>IF(N418="základní",J418,0)</f>
        <v>0</v>
      </c>
      <c r="BF418" s="162">
        <f>IF(N418="snížená",J418,0)</f>
        <v>0</v>
      </c>
      <c r="BG418" s="162">
        <f>IF(N418="zákl. přenesená",J418,0)</f>
        <v>0</v>
      </c>
      <c r="BH418" s="162">
        <f>IF(N418="sníž. přenesená",J418,0)</f>
        <v>0</v>
      </c>
      <c r="BI418" s="162">
        <f>IF(N418="nulová",J418,0)</f>
        <v>0</v>
      </c>
      <c r="BJ418" s="18" t="s">
        <v>32</v>
      </c>
      <c r="BK418" s="162">
        <f>ROUND(I418*H418,2)</f>
        <v>0</v>
      </c>
      <c r="BL418" s="18" t="s">
        <v>137</v>
      </c>
      <c r="BM418" s="161" t="s">
        <v>1888</v>
      </c>
    </row>
    <row r="419" spans="1:65" s="2" customFormat="1" ht="16.5" customHeight="1">
      <c r="A419" s="33"/>
      <c r="B419" s="149"/>
      <c r="C419" s="150" t="s">
        <v>531</v>
      </c>
      <c r="D419" s="150" t="s">
        <v>132</v>
      </c>
      <c r="E419" s="151" t="s">
        <v>1889</v>
      </c>
      <c r="F419" s="152" t="s">
        <v>1890</v>
      </c>
      <c r="G419" s="153" t="s">
        <v>407</v>
      </c>
      <c r="H419" s="154">
        <v>0.064</v>
      </c>
      <c r="I419" s="155"/>
      <c r="J419" s="156">
        <f>ROUND(I419*H419,2)</f>
        <v>0</v>
      </c>
      <c r="K419" s="152" t="s">
        <v>136</v>
      </c>
      <c r="L419" s="34"/>
      <c r="M419" s="157" t="s">
        <v>1</v>
      </c>
      <c r="N419" s="158" t="s">
        <v>41</v>
      </c>
      <c r="O419" s="59"/>
      <c r="P419" s="159">
        <f>O419*H419</f>
        <v>0</v>
      </c>
      <c r="Q419" s="159">
        <v>1.06277</v>
      </c>
      <c r="R419" s="159">
        <f>Q419*H419</f>
        <v>0.06801728</v>
      </c>
      <c r="S419" s="159">
        <v>0</v>
      </c>
      <c r="T419" s="160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61" t="s">
        <v>137</v>
      </c>
      <c r="AT419" s="161" t="s">
        <v>132</v>
      </c>
      <c r="AU419" s="161" t="s">
        <v>84</v>
      </c>
      <c r="AY419" s="18" t="s">
        <v>130</v>
      </c>
      <c r="BE419" s="162">
        <f>IF(N419="základní",J419,0)</f>
        <v>0</v>
      </c>
      <c r="BF419" s="162">
        <f>IF(N419="snížená",J419,0)</f>
        <v>0</v>
      </c>
      <c r="BG419" s="162">
        <f>IF(N419="zákl. přenesená",J419,0)</f>
        <v>0</v>
      </c>
      <c r="BH419" s="162">
        <f>IF(N419="sníž. přenesená",J419,0)</f>
        <v>0</v>
      </c>
      <c r="BI419" s="162">
        <f>IF(N419="nulová",J419,0)</f>
        <v>0</v>
      </c>
      <c r="BJ419" s="18" t="s">
        <v>32</v>
      </c>
      <c r="BK419" s="162">
        <f>ROUND(I419*H419,2)</f>
        <v>0</v>
      </c>
      <c r="BL419" s="18" t="s">
        <v>137</v>
      </c>
      <c r="BM419" s="161" t="s">
        <v>1891</v>
      </c>
    </row>
    <row r="420" spans="2:51" s="13" customFormat="1" ht="12">
      <c r="B420" s="163"/>
      <c r="D420" s="164" t="s">
        <v>139</v>
      </c>
      <c r="E420" s="165" t="s">
        <v>1</v>
      </c>
      <c r="F420" s="166" t="s">
        <v>1883</v>
      </c>
      <c r="H420" s="165" t="s">
        <v>1</v>
      </c>
      <c r="I420" s="167"/>
      <c r="L420" s="163"/>
      <c r="M420" s="168"/>
      <c r="N420" s="169"/>
      <c r="O420" s="169"/>
      <c r="P420" s="169"/>
      <c r="Q420" s="169"/>
      <c r="R420" s="169"/>
      <c r="S420" s="169"/>
      <c r="T420" s="170"/>
      <c r="AT420" s="165" t="s">
        <v>139</v>
      </c>
      <c r="AU420" s="165" t="s">
        <v>84</v>
      </c>
      <c r="AV420" s="13" t="s">
        <v>32</v>
      </c>
      <c r="AW420" s="13" t="s">
        <v>31</v>
      </c>
      <c r="AX420" s="13" t="s">
        <v>76</v>
      </c>
      <c r="AY420" s="165" t="s">
        <v>130</v>
      </c>
    </row>
    <row r="421" spans="2:51" s="14" customFormat="1" ht="12">
      <c r="B421" s="171"/>
      <c r="D421" s="164" t="s">
        <v>139</v>
      </c>
      <c r="E421" s="172" t="s">
        <v>1</v>
      </c>
      <c r="F421" s="173" t="s">
        <v>1892</v>
      </c>
      <c r="H421" s="174">
        <v>0.045</v>
      </c>
      <c r="I421" s="175"/>
      <c r="L421" s="171"/>
      <c r="M421" s="176"/>
      <c r="N421" s="177"/>
      <c r="O421" s="177"/>
      <c r="P421" s="177"/>
      <c r="Q421" s="177"/>
      <c r="R421" s="177"/>
      <c r="S421" s="177"/>
      <c r="T421" s="178"/>
      <c r="AT421" s="172" t="s">
        <v>139</v>
      </c>
      <c r="AU421" s="172" t="s">
        <v>84</v>
      </c>
      <c r="AV421" s="14" t="s">
        <v>84</v>
      </c>
      <c r="AW421" s="14" t="s">
        <v>31</v>
      </c>
      <c r="AX421" s="14" t="s">
        <v>76</v>
      </c>
      <c r="AY421" s="172" t="s">
        <v>130</v>
      </c>
    </row>
    <row r="422" spans="2:51" s="14" customFormat="1" ht="12">
      <c r="B422" s="171"/>
      <c r="D422" s="164" t="s">
        <v>139</v>
      </c>
      <c r="E422" s="172" t="s">
        <v>1</v>
      </c>
      <c r="F422" s="173" t="s">
        <v>1893</v>
      </c>
      <c r="H422" s="174">
        <v>0.019</v>
      </c>
      <c r="I422" s="175"/>
      <c r="L422" s="171"/>
      <c r="M422" s="176"/>
      <c r="N422" s="177"/>
      <c r="O422" s="177"/>
      <c r="P422" s="177"/>
      <c r="Q422" s="177"/>
      <c r="R422" s="177"/>
      <c r="S422" s="177"/>
      <c r="T422" s="178"/>
      <c r="AT422" s="172" t="s">
        <v>139</v>
      </c>
      <c r="AU422" s="172" t="s">
        <v>84</v>
      </c>
      <c r="AV422" s="14" t="s">
        <v>84</v>
      </c>
      <c r="AW422" s="14" t="s">
        <v>31</v>
      </c>
      <c r="AX422" s="14" t="s">
        <v>76</v>
      </c>
      <c r="AY422" s="172" t="s">
        <v>130</v>
      </c>
    </row>
    <row r="423" spans="2:51" s="15" customFormat="1" ht="12">
      <c r="B423" s="179"/>
      <c r="D423" s="164" t="s">
        <v>139</v>
      </c>
      <c r="E423" s="180" t="s">
        <v>1</v>
      </c>
      <c r="F423" s="181" t="s">
        <v>144</v>
      </c>
      <c r="H423" s="182">
        <v>0.064</v>
      </c>
      <c r="I423" s="183"/>
      <c r="L423" s="179"/>
      <c r="M423" s="184"/>
      <c r="N423" s="185"/>
      <c r="O423" s="185"/>
      <c r="P423" s="185"/>
      <c r="Q423" s="185"/>
      <c r="R423" s="185"/>
      <c r="S423" s="185"/>
      <c r="T423" s="186"/>
      <c r="AT423" s="180" t="s">
        <v>139</v>
      </c>
      <c r="AU423" s="180" t="s">
        <v>84</v>
      </c>
      <c r="AV423" s="15" t="s">
        <v>137</v>
      </c>
      <c r="AW423" s="15" t="s">
        <v>31</v>
      </c>
      <c r="AX423" s="15" t="s">
        <v>32</v>
      </c>
      <c r="AY423" s="180" t="s">
        <v>130</v>
      </c>
    </row>
    <row r="424" spans="1:65" s="2" customFormat="1" ht="16.5" customHeight="1">
      <c r="A424" s="33"/>
      <c r="B424" s="149"/>
      <c r="C424" s="150" t="s">
        <v>535</v>
      </c>
      <c r="D424" s="150" t="s">
        <v>132</v>
      </c>
      <c r="E424" s="151" t="s">
        <v>499</v>
      </c>
      <c r="F424" s="152" t="s">
        <v>1894</v>
      </c>
      <c r="G424" s="153" t="s">
        <v>211</v>
      </c>
      <c r="H424" s="154">
        <v>17.7</v>
      </c>
      <c r="I424" s="155"/>
      <c r="J424" s="156">
        <f>ROUND(I424*H424,2)</f>
        <v>0</v>
      </c>
      <c r="K424" s="152" t="s">
        <v>136</v>
      </c>
      <c r="L424" s="34"/>
      <c r="M424" s="157" t="s">
        <v>1</v>
      </c>
      <c r="N424" s="158" t="s">
        <v>41</v>
      </c>
      <c r="O424" s="59"/>
      <c r="P424" s="159">
        <f>O424*H424</f>
        <v>0</v>
      </c>
      <c r="Q424" s="159">
        <v>0</v>
      </c>
      <c r="R424" s="159">
        <f>Q424*H424</f>
        <v>0</v>
      </c>
      <c r="S424" s="159">
        <v>0.044</v>
      </c>
      <c r="T424" s="160">
        <f>S424*H424</f>
        <v>0.7787999999999999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61" t="s">
        <v>137</v>
      </c>
      <c r="AT424" s="161" t="s">
        <v>132</v>
      </c>
      <c r="AU424" s="161" t="s">
        <v>84</v>
      </c>
      <c r="AY424" s="18" t="s">
        <v>130</v>
      </c>
      <c r="BE424" s="162">
        <f>IF(N424="základní",J424,0)</f>
        <v>0</v>
      </c>
      <c r="BF424" s="162">
        <f>IF(N424="snížená",J424,0)</f>
        <v>0</v>
      </c>
      <c r="BG424" s="162">
        <f>IF(N424="zákl. přenesená",J424,0)</f>
        <v>0</v>
      </c>
      <c r="BH424" s="162">
        <f>IF(N424="sníž. přenesená",J424,0)</f>
        <v>0</v>
      </c>
      <c r="BI424" s="162">
        <f>IF(N424="nulová",J424,0)</f>
        <v>0</v>
      </c>
      <c r="BJ424" s="18" t="s">
        <v>32</v>
      </c>
      <c r="BK424" s="162">
        <f>ROUND(I424*H424,2)</f>
        <v>0</v>
      </c>
      <c r="BL424" s="18" t="s">
        <v>137</v>
      </c>
      <c r="BM424" s="161" t="s">
        <v>501</v>
      </c>
    </row>
    <row r="425" spans="2:51" s="14" customFormat="1" ht="12">
      <c r="B425" s="171"/>
      <c r="D425" s="164" t="s">
        <v>139</v>
      </c>
      <c r="E425" s="172" t="s">
        <v>1</v>
      </c>
      <c r="F425" s="173" t="s">
        <v>1895</v>
      </c>
      <c r="H425" s="174">
        <v>3</v>
      </c>
      <c r="I425" s="175"/>
      <c r="L425" s="171"/>
      <c r="M425" s="176"/>
      <c r="N425" s="177"/>
      <c r="O425" s="177"/>
      <c r="P425" s="177"/>
      <c r="Q425" s="177"/>
      <c r="R425" s="177"/>
      <c r="S425" s="177"/>
      <c r="T425" s="178"/>
      <c r="AT425" s="172" t="s">
        <v>139</v>
      </c>
      <c r="AU425" s="172" t="s">
        <v>84</v>
      </c>
      <c r="AV425" s="14" t="s">
        <v>84</v>
      </c>
      <c r="AW425" s="14" t="s">
        <v>31</v>
      </c>
      <c r="AX425" s="14" t="s">
        <v>76</v>
      </c>
      <c r="AY425" s="172" t="s">
        <v>130</v>
      </c>
    </row>
    <row r="426" spans="2:51" s="14" customFormat="1" ht="12">
      <c r="B426" s="171"/>
      <c r="D426" s="164" t="s">
        <v>139</v>
      </c>
      <c r="E426" s="172" t="s">
        <v>1</v>
      </c>
      <c r="F426" s="173" t="s">
        <v>1896</v>
      </c>
      <c r="H426" s="174">
        <v>14.7</v>
      </c>
      <c r="I426" s="175"/>
      <c r="L426" s="171"/>
      <c r="M426" s="176"/>
      <c r="N426" s="177"/>
      <c r="O426" s="177"/>
      <c r="P426" s="177"/>
      <c r="Q426" s="177"/>
      <c r="R426" s="177"/>
      <c r="S426" s="177"/>
      <c r="T426" s="178"/>
      <c r="AT426" s="172" t="s">
        <v>139</v>
      </c>
      <c r="AU426" s="172" t="s">
        <v>84</v>
      </c>
      <c r="AV426" s="14" t="s">
        <v>84</v>
      </c>
      <c r="AW426" s="14" t="s">
        <v>31</v>
      </c>
      <c r="AX426" s="14" t="s">
        <v>76</v>
      </c>
      <c r="AY426" s="172" t="s">
        <v>130</v>
      </c>
    </row>
    <row r="427" spans="2:51" s="15" customFormat="1" ht="12">
      <c r="B427" s="179"/>
      <c r="D427" s="164" t="s">
        <v>139</v>
      </c>
      <c r="E427" s="180" t="s">
        <v>1</v>
      </c>
      <c r="F427" s="181" t="s">
        <v>144</v>
      </c>
      <c r="H427" s="182">
        <v>17.7</v>
      </c>
      <c r="I427" s="183"/>
      <c r="L427" s="179"/>
      <c r="M427" s="184"/>
      <c r="N427" s="185"/>
      <c r="O427" s="185"/>
      <c r="P427" s="185"/>
      <c r="Q427" s="185"/>
      <c r="R427" s="185"/>
      <c r="S427" s="185"/>
      <c r="T427" s="186"/>
      <c r="AT427" s="180" t="s">
        <v>139</v>
      </c>
      <c r="AU427" s="180" t="s">
        <v>84</v>
      </c>
      <c r="AV427" s="15" t="s">
        <v>137</v>
      </c>
      <c r="AW427" s="15" t="s">
        <v>31</v>
      </c>
      <c r="AX427" s="15" t="s">
        <v>32</v>
      </c>
      <c r="AY427" s="180" t="s">
        <v>130</v>
      </c>
    </row>
    <row r="428" spans="1:65" s="2" customFormat="1" ht="16.5" customHeight="1">
      <c r="A428" s="33"/>
      <c r="B428" s="149"/>
      <c r="C428" s="150" t="s">
        <v>539</v>
      </c>
      <c r="D428" s="150" t="s">
        <v>132</v>
      </c>
      <c r="E428" s="151" t="s">
        <v>1897</v>
      </c>
      <c r="F428" s="152" t="s">
        <v>1898</v>
      </c>
      <c r="G428" s="153" t="s">
        <v>287</v>
      </c>
      <c r="H428" s="154">
        <v>1.254</v>
      </c>
      <c r="I428" s="155"/>
      <c r="J428" s="156">
        <f>ROUND(I428*H428,2)</f>
        <v>0</v>
      </c>
      <c r="K428" s="152" t="s">
        <v>1</v>
      </c>
      <c r="L428" s="34"/>
      <c r="M428" s="157" t="s">
        <v>1</v>
      </c>
      <c r="N428" s="158" t="s">
        <v>41</v>
      </c>
      <c r="O428" s="59"/>
      <c r="P428" s="159">
        <f>O428*H428</f>
        <v>0</v>
      </c>
      <c r="Q428" s="159">
        <v>0</v>
      </c>
      <c r="R428" s="159">
        <f>Q428*H428</f>
        <v>0</v>
      </c>
      <c r="S428" s="159">
        <v>2</v>
      </c>
      <c r="T428" s="160">
        <f>S428*H428</f>
        <v>2.508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61" t="s">
        <v>137</v>
      </c>
      <c r="AT428" s="161" t="s">
        <v>132</v>
      </c>
      <c r="AU428" s="161" t="s">
        <v>84</v>
      </c>
      <c r="AY428" s="18" t="s">
        <v>130</v>
      </c>
      <c r="BE428" s="162">
        <f>IF(N428="základní",J428,0)</f>
        <v>0</v>
      </c>
      <c r="BF428" s="162">
        <f>IF(N428="snížená",J428,0)</f>
        <v>0</v>
      </c>
      <c r="BG428" s="162">
        <f>IF(N428="zákl. přenesená",J428,0)</f>
        <v>0</v>
      </c>
      <c r="BH428" s="162">
        <f>IF(N428="sníž. přenesená",J428,0)</f>
        <v>0</v>
      </c>
      <c r="BI428" s="162">
        <f>IF(N428="nulová",J428,0)</f>
        <v>0</v>
      </c>
      <c r="BJ428" s="18" t="s">
        <v>32</v>
      </c>
      <c r="BK428" s="162">
        <f>ROUND(I428*H428,2)</f>
        <v>0</v>
      </c>
      <c r="BL428" s="18" t="s">
        <v>137</v>
      </c>
      <c r="BM428" s="161" t="s">
        <v>1899</v>
      </c>
    </row>
    <row r="429" spans="2:51" s="13" customFormat="1" ht="12">
      <c r="B429" s="163"/>
      <c r="D429" s="164" t="s">
        <v>139</v>
      </c>
      <c r="E429" s="165" t="s">
        <v>1</v>
      </c>
      <c r="F429" s="166" t="s">
        <v>1900</v>
      </c>
      <c r="H429" s="165" t="s">
        <v>1</v>
      </c>
      <c r="I429" s="167"/>
      <c r="L429" s="163"/>
      <c r="M429" s="168"/>
      <c r="N429" s="169"/>
      <c r="O429" s="169"/>
      <c r="P429" s="169"/>
      <c r="Q429" s="169"/>
      <c r="R429" s="169"/>
      <c r="S429" s="169"/>
      <c r="T429" s="170"/>
      <c r="AT429" s="165" t="s">
        <v>139</v>
      </c>
      <c r="AU429" s="165" t="s">
        <v>84</v>
      </c>
      <c r="AV429" s="13" t="s">
        <v>32</v>
      </c>
      <c r="AW429" s="13" t="s">
        <v>31</v>
      </c>
      <c r="AX429" s="13" t="s">
        <v>76</v>
      </c>
      <c r="AY429" s="165" t="s">
        <v>130</v>
      </c>
    </row>
    <row r="430" spans="2:51" s="14" customFormat="1" ht="12">
      <c r="B430" s="171"/>
      <c r="D430" s="164" t="s">
        <v>139</v>
      </c>
      <c r="E430" s="172" t="s">
        <v>1</v>
      </c>
      <c r="F430" s="173" t="s">
        <v>1901</v>
      </c>
      <c r="H430" s="174">
        <v>1.254</v>
      </c>
      <c r="I430" s="175"/>
      <c r="L430" s="171"/>
      <c r="M430" s="176"/>
      <c r="N430" s="177"/>
      <c r="O430" s="177"/>
      <c r="P430" s="177"/>
      <c r="Q430" s="177"/>
      <c r="R430" s="177"/>
      <c r="S430" s="177"/>
      <c r="T430" s="178"/>
      <c r="AT430" s="172" t="s">
        <v>139</v>
      </c>
      <c r="AU430" s="172" t="s">
        <v>84</v>
      </c>
      <c r="AV430" s="14" t="s">
        <v>84</v>
      </c>
      <c r="AW430" s="14" t="s">
        <v>31</v>
      </c>
      <c r="AX430" s="14" t="s">
        <v>32</v>
      </c>
      <c r="AY430" s="172" t="s">
        <v>130</v>
      </c>
    </row>
    <row r="431" spans="1:65" s="2" customFormat="1" ht="16.5" customHeight="1">
      <c r="A431" s="33"/>
      <c r="B431" s="149"/>
      <c r="C431" s="150" t="s">
        <v>543</v>
      </c>
      <c r="D431" s="150" t="s">
        <v>132</v>
      </c>
      <c r="E431" s="151" t="s">
        <v>1902</v>
      </c>
      <c r="F431" s="152" t="s">
        <v>1903</v>
      </c>
      <c r="G431" s="153" t="s">
        <v>271</v>
      </c>
      <c r="H431" s="154">
        <v>35</v>
      </c>
      <c r="I431" s="155"/>
      <c r="J431" s="156">
        <f>ROUND(I431*H431,2)</f>
        <v>0</v>
      </c>
      <c r="K431" s="152" t="s">
        <v>136</v>
      </c>
      <c r="L431" s="34"/>
      <c r="M431" s="157" t="s">
        <v>1</v>
      </c>
      <c r="N431" s="158" t="s">
        <v>41</v>
      </c>
      <c r="O431" s="59"/>
      <c r="P431" s="159">
        <f>O431*H431</f>
        <v>0</v>
      </c>
      <c r="Q431" s="159">
        <v>0</v>
      </c>
      <c r="R431" s="159">
        <f>Q431*H431</f>
        <v>0</v>
      </c>
      <c r="S431" s="159">
        <v>0.015</v>
      </c>
      <c r="T431" s="160">
        <f>S431*H431</f>
        <v>0.525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1" t="s">
        <v>137</v>
      </c>
      <c r="AT431" s="161" t="s">
        <v>132</v>
      </c>
      <c r="AU431" s="161" t="s">
        <v>84</v>
      </c>
      <c r="AY431" s="18" t="s">
        <v>130</v>
      </c>
      <c r="BE431" s="162">
        <f>IF(N431="základní",J431,0)</f>
        <v>0</v>
      </c>
      <c r="BF431" s="162">
        <f>IF(N431="snížená",J431,0)</f>
        <v>0</v>
      </c>
      <c r="BG431" s="162">
        <f>IF(N431="zákl. přenesená",J431,0)</f>
        <v>0</v>
      </c>
      <c r="BH431" s="162">
        <f>IF(N431="sníž. přenesená",J431,0)</f>
        <v>0</v>
      </c>
      <c r="BI431" s="162">
        <f>IF(N431="nulová",J431,0)</f>
        <v>0</v>
      </c>
      <c r="BJ431" s="18" t="s">
        <v>32</v>
      </c>
      <c r="BK431" s="162">
        <f>ROUND(I431*H431,2)</f>
        <v>0</v>
      </c>
      <c r="BL431" s="18" t="s">
        <v>137</v>
      </c>
      <c r="BM431" s="161" t="s">
        <v>1904</v>
      </c>
    </row>
    <row r="432" spans="2:51" s="13" customFormat="1" ht="12">
      <c r="B432" s="163"/>
      <c r="D432" s="164" t="s">
        <v>139</v>
      </c>
      <c r="E432" s="165" t="s">
        <v>1</v>
      </c>
      <c r="F432" s="166" t="s">
        <v>1905</v>
      </c>
      <c r="H432" s="165" t="s">
        <v>1</v>
      </c>
      <c r="I432" s="167"/>
      <c r="L432" s="163"/>
      <c r="M432" s="168"/>
      <c r="N432" s="169"/>
      <c r="O432" s="169"/>
      <c r="P432" s="169"/>
      <c r="Q432" s="169"/>
      <c r="R432" s="169"/>
      <c r="S432" s="169"/>
      <c r="T432" s="170"/>
      <c r="AT432" s="165" t="s">
        <v>139</v>
      </c>
      <c r="AU432" s="165" t="s">
        <v>84</v>
      </c>
      <c r="AV432" s="13" t="s">
        <v>32</v>
      </c>
      <c r="AW432" s="13" t="s">
        <v>31</v>
      </c>
      <c r="AX432" s="13" t="s">
        <v>76</v>
      </c>
      <c r="AY432" s="165" t="s">
        <v>130</v>
      </c>
    </row>
    <row r="433" spans="2:51" s="14" customFormat="1" ht="12">
      <c r="B433" s="171"/>
      <c r="D433" s="164" t="s">
        <v>139</v>
      </c>
      <c r="E433" s="172" t="s">
        <v>1</v>
      </c>
      <c r="F433" s="173" t="s">
        <v>381</v>
      </c>
      <c r="H433" s="174">
        <v>35</v>
      </c>
      <c r="I433" s="175"/>
      <c r="L433" s="171"/>
      <c r="M433" s="176"/>
      <c r="N433" s="177"/>
      <c r="O433" s="177"/>
      <c r="P433" s="177"/>
      <c r="Q433" s="177"/>
      <c r="R433" s="177"/>
      <c r="S433" s="177"/>
      <c r="T433" s="178"/>
      <c r="AT433" s="172" t="s">
        <v>139</v>
      </c>
      <c r="AU433" s="172" t="s">
        <v>84</v>
      </c>
      <c r="AV433" s="14" t="s">
        <v>84</v>
      </c>
      <c r="AW433" s="14" t="s">
        <v>31</v>
      </c>
      <c r="AX433" s="14" t="s">
        <v>32</v>
      </c>
      <c r="AY433" s="172" t="s">
        <v>130</v>
      </c>
    </row>
    <row r="434" spans="1:65" s="2" customFormat="1" ht="16.5" customHeight="1">
      <c r="A434" s="33"/>
      <c r="B434" s="149"/>
      <c r="C434" s="150" t="s">
        <v>549</v>
      </c>
      <c r="D434" s="150" t="s">
        <v>132</v>
      </c>
      <c r="E434" s="151" t="s">
        <v>1906</v>
      </c>
      <c r="F434" s="152" t="s">
        <v>1907</v>
      </c>
      <c r="G434" s="153" t="s">
        <v>271</v>
      </c>
      <c r="H434" s="154">
        <v>16</v>
      </c>
      <c r="I434" s="155"/>
      <c r="J434" s="156">
        <f>ROUND(I434*H434,2)</f>
        <v>0</v>
      </c>
      <c r="K434" s="152" t="s">
        <v>136</v>
      </c>
      <c r="L434" s="34"/>
      <c r="M434" s="157" t="s">
        <v>1</v>
      </c>
      <c r="N434" s="158" t="s">
        <v>41</v>
      </c>
      <c r="O434" s="59"/>
      <c r="P434" s="159">
        <f>O434*H434</f>
        <v>0</v>
      </c>
      <c r="Q434" s="159">
        <v>0</v>
      </c>
      <c r="R434" s="159">
        <f>Q434*H434</f>
        <v>0</v>
      </c>
      <c r="S434" s="159">
        <v>0.022</v>
      </c>
      <c r="T434" s="160">
        <f>S434*H434</f>
        <v>0.352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61" t="s">
        <v>137</v>
      </c>
      <c r="AT434" s="161" t="s">
        <v>132</v>
      </c>
      <c r="AU434" s="161" t="s">
        <v>84</v>
      </c>
      <c r="AY434" s="18" t="s">
        <v>130</v>
      </c>
      <c r="BE434" s="162">
        <f>IF(N434="základní",J434,0)</f>
        <v>0</v>
      </c>
      <c r="BF434" s="162">
        <f>IF(N434="snížená",J434,0)</f>
        <v>0</v>
      </c>
      <c r="BG434" s="162">
        <f>IF(N434="zákl. přenesená",J434,0)</f>
        <v>0</v>
      </c>
      <c r="BH434" s="162">
        <f>IF(N434="sníž. přenesená",J434,0)</f>
        <v>0</v>
      </c>
      <c r="BI434" s="162">
        <f>IF(N434="nulová",J434,0)</f>
        <v>0</v>
      </c>
      <c r="BJ434" s="18" t="s">
        <v>32</v>
      </c>
      <c r="BK434" s="162">
        <f>ROUND(I434*H434,2)</f>
        <v>0</v>
      </c>
      <c r="BL434" s="18" t="s">
        <v>137</v>
      </c>
      <c r="BM434" s="161" t="s">
        <v>1908</v>
      </c>
    </row>
    <row r="435" spans="2:51" s="13" customFormat="1" ht="12">
      <c r="B435" s="163"/>
      <c r="D435" s="164" t="s">
        <v>139</v>
      </c>
      <c r="E435" s="165" t="s">
        <v>1</v>
      </c>
      <c r="F435" s="166" t="s">
        <v>1909</v>
      </c>
      <c r="H435" s="165" t="s">
        <v>1</v>
      </c>
      <c r="I435" s="167"/>
      <c r="L435" s="163"/>
      <c r="M435" s="168"/>
      <c r="N435" s="169"/>
      <c r="O435" s="169"/>
      <c r="P435" s="169"/>
      <c r="Q435" s="169"/>
      <c r="R435" s="169"/>
      <c r="S435" s="169"/>
      <c r="T435" s="170"/>
      <c r="AT435" s="165" t="s">
        <v>139</v>
      </c>
      <c r="AU435" s="165" t="s">
        <v>84</v>
      </c>
      <c r="AV435" s="13" t="s">
        <v>32</v>
      </c>
      <c r="AW435" s="13" t="s">
        <v>31</v>
      </c>
      <c r="AX435" s="13" t="s">
        <v>76</v>
      </c>
      <c r="AY435" s="165" t="s">
        <v>130</v>
      </c>
    </row>
    <row r="436" spans="2:51" s="14" customFormat="1" ht="12">
      <c r="B436" s="171"/>
      <c r="D436" s="164" t="s">
        <v>139</v>
      </c>
      <c r="E436" s="172" t="s">
        <v>1</v>
      </c>
      <c r="F436" s="173" t="s">
        <v>252</v>
      </c>
      <c r="H436" s="174">
        <v>16</v>
      </c>
      <c r="I436" s="175"/>
      <c r="L436" s="171"/>
      <c r="M436" s="176"/>
      <c r="N436" s="177"/>
      <c r="O436" s="177"/>
      <c r="P436" s="177"/>
      <c r="Q436" s="177"/>
      <c r="R436" s="177"/>
      <c r="S436" s="177"/>
      <c r="T436" s="178"/>
      <c r="AT436" s="172" t="s">
        <v>139</v>
      </c>
      <c r="AU436" s="172" t="s">
        <v>84</v>
      </c>
      <c r="AV436" s="14" t="s">
        <v>84</v>
      </c>
      <c r="AW436" s="14" t="s">
        <v>31</v>
      </c>
      <c r="AX436" s="14" t="s">
        <v>32</v>
      </c>
      <c r="AY436" s="172" t="s">
        <v>130</v>
      </c>
    </row>
    <row r="437" spans="1:65" s="2" customFormat="1" ht="16.5" customHeight="1">
      <c r="A437" s="33"/>
      <c r="B437" s="149"/>
      <c r="C437" s="150" t="s">
        <v>554</v>
      </c>
      <c r="D437" s="150" t="s">
        <v>132</v>
      </c>
      <c r="E437" s="151" t="s">
        <v>1910</v>
      </c>
      <c r="F437" s="152" t="s">
        <v>1911</v>
      </c>
      <c r="G437" s="153" t="s">
        <v>211</v>
      </c>
      <c r="H437" s="154">
        <v>328.25</v>
      </c>
      <c r="I437" s="155"/>
      <c r="J437" s="156">
        <f>ROUND(I437*H437,2)</f>
        <v>0</v>
      </c>
      <c r="K437" s="152" t="s">
        <v>136</v>
      </c>
      <c r="L437" s="34"/>
      <c r="M437" s="157" t="s">
        <v>1</v>
      </c>
      <c r="N437" s="158" t="s">
        <v>41</v>
      </c>
      <c r="O437" s="59"/>
      <c r="P437" s="159">
        <f>O437*H437</f>
        <v>0</v>
      </c>
      <c r="Q437" s="159">
        <v>0</v>
      </c>
      <c r="R437" s="159">
        <f>Q437*H437</f>
        <v>0</v>
      </c>
      <c r="S437" s="159">
        <v>0.0007</v>
      </c>
      <c r="T437" s="160">
        <f>S437*H437</f>
        <v>0.229775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1" t="s">
        <v>137</v>
      </c>
      <c r="AT437" s="161" t="s">
        <v>132</v>
      </c>
      <c r="AU437" s="161" t="s">
        <v>84</v>
      </c>
      <c r="AY437" s="18" t="s">
        <v>130</v>
      </c>
      <c r="BE437" s="162">
        <f>IF(N437="základní",J437,0)</f>
        <v>0</v>
      </c>
      <c r="BF437" s="162">
        <f>IF(N437="snížená",J437,0)</f>
        <v>0</v>
      </c>
      <c r="BG437" s="162">
        <f>IF(N437="zákl. přenesená",J437,0)</f>
        <v>0</v>
      </c>
      <c r="BH437" s="162">
        <f>IF(N437="sníž. přenesená",J437,0)</f>
        <v>0</v>
      </c>
      <c r="BI437" s="162">
        <f>IF(N437="nulová",J437,0)</f>
        <v>0</v>
      </c>
      <c r="BJ437" s="18" t="s">
        <v>32</v>
      </c>
      <c r="BK437" s="162">
        <f>ROUND(I437*H437,2)</f>
        <v>0</v>
      </c>
      <c r="BL437" s="18" t="s">
        <v>137</v>
      </c>
      <c r="BM437" s="161" t="s">
        <v>1912</v>
      </c>
    </row>
    <row r="438" spans="2:51" s="13" customFormat="1" ht="12">
      <c r="B438" s="163"/>
      <c r="D438" s="164" t="s">
        <v>139</v>
      </c>
      <c r="E438" s="165" t="s">
        <v>1</v>
      </c>
      <c r="F438" s="166" t="s">
        <v>1913</v>
      </c>
      <c r="H438" s="165" t="s">
        <v>1</v>
      </c>
      <c r="I438" s="167"/>
      <c r="L438" s="163"/>
      <c r="M438" s="168"/>
      <c r="N438" s="169"/>
      <c r="O438" s="169"/>
      <c r="P438" s="169"/>
      <c r="Q438" s="169"/>
      <c r="R438" s="169"/>
      <c r="S438" s="169"/>
      <c r="T438" s="170"/>
      <c r="AT438" s="165" t="s">
        <v>139</v>
      </c>
      <c r="AU438" s="165" t="s">
        <v>84</v>
      </c>
      <c r="AV438" s="13" t="s">
        <v>32</v>
      </c>
      <c r="AW438" s="13" t="s">
        <v>31</v>
      </c>
      <c r="AX438" s="13" t="s">
        <v>76</v>
      </c>
      <c r="AY438" s="165" t="s">
        <v>130</v>
      </c>
    </row>
    <row r="439" spans="2:51" s="14" customFormat="1" ht="12">
      <c r="B439" s="171"/>
      <c r="D439" s="164" t="s">
        <v>139</v>
      </c>
      <c r="E439" s="172" t="s">
        <v>1</v>
      </c>
      <c r="F439" s="173" t="s">
        <v>1914</v>
      </c>
      <c r="H439" s="174">
        <v>328.25</v>
      </c>
      <c r="I439" s="175"/>
      <c r="L439" s="171"/>
      <c r="M439" s="176"/>
      <c r="N439" s="177"/>
      <c r="O439" s="177"/>
      <c r="P439" s="177"/>
      <c r="Q439" s="177"/>
      <c r="R439" s="177"/>
      <c r="S439" s="177"/>
      <c r="T439" s="178"/>
      <c r="AT439" s="172" t="s">
        <v>139</v>
      </c>
      <c r="AU439" s="172" t="s">
        <v>84</v>
      </c>
      <c r="AV439" s="14" t="s">
        <v>84</v>
      </c>
      <c r="AW439" s="14" t="s">
        <v>31</v>
      </c>
      <c r="AX439" s="14" t="s">
        <v>32</v>
      </c>
      <c r="AY439" s="172" t="s">
        <v>130</v>
      </c>
    </row>
    <row r="440" spans="1:65" s="2" customFormat="1" ht="16.5" customHeight="1">
      <c r="A440" s="33"/>
      <c r="B440" s="149"/>
      <c r="C440" s="150" t="s">
        <v>558</v>
      </c>
      <c r="D440" s="150" t="s">
        <v>132</v>
      </c>
      <c r="E440" s="151" t="s">
        <v>544</v>
      </c>
      <c r="F440" s="152" t="s">
        <v>545</v>
      </c>
      <c r="G440" s="153" t="s">
        <v>287</v>
      </c>
      <c r="H440" s="154">
        <v>3.9</v>
      </c>
      <c r="I440" s="155"/>
      <c r="J440" s="156">
        <f>ROUND(I440*H440,2)</f>
        <v>0</v>
      </c>
      <c r="K440" s="152" t="s">
        <v>136</v>
      </c>
      <c r="L440" s="34"/>
      <c r="M440" s="157" t="s">
        <v>1</v>
      </c>
      <c r="N440" s="158" t="s">
        <v>41</v>
      </c>
      <c r="O440" s="59"/>
      <c r="P440" s="159">
        <f>O440*H440</f>
        <v>0</v>
      </c>
      <c r="Q440" s="159">
        <v>0</v>
      </c>
      <c r="R440" s="159">
        <f>Q440*H440</f>
        <v>0</v>
      </c>
      <c r="S440" s="159">
        <v>2.2</v>
      </c>
      <c r="T440" s="160">
        <f>S440*H440</f>
        <v>8.58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61" t="s">
        <v>137</v>
      </c>
      <c r="AT440" s="161" t="s">
        <v>132</v>
      </c>
      <c r="AU440" s="161" t="s">
        <v>84</v>
      </c>
      <c r="AY440" s="18" t="s">
        <v>130</v>
      </c>
      <c r="BE440" s="162">
        <f>IF(N440="základní",J440,0)</f>
        <v>0</v>
      </c>
      <c r="BF440" s="162">
        <f>IF(N440="snížená",J440,0)</f>
        <v>0</v>
      </c>
      <c r="BG440" s="162">
        <f>IF(N440="zákl. přenesená",J440,0)</f>
        <v>0</v>
      </c>
      <c r="BH440" s="162">
        <f>IF(N440="sníž. přenesená",J440,0)</f>
        <v>0</v>
      </c>
      <c r="BI440" s="162">
        <f>IF(N440="nulová",J440,0)</f>
        <v>0</v>
      </c>
      <c r="BJ440" s="18" t="s">
        <v>32</v>
      </c>
      <c r="BK440" s="162">
        <f>ROUND(I440*H440,2)</f>
        <v>0</v>
      </c>
      <c r="BL440" s="18" t="s">
        <v>137</v>
      </c>
      <c r="BM440" s="161" t="s">
        <v>1915</v>
      </c>
    </row>
    <row r="441" spans="2:51" s="13" customFormat="1" ht="12">
      <c r="B441" s="163"/>
      <c r="D441" s="164" t="s">
        <v>139</v>
      </c>
      <c r="E441" s="165" t="s">
        <v>1</v>
      </c>
      <c r="F441" s="166" t="s">
        <v>1916</v>
      </c>
      <c r="H441" s="165" t="s">
        <v>1</v>
      </c>
      <c r="I441" s="167"/>
      <c r="L441" s="163"/>
      <c r="M441" s="168"/>
      <c r="N441" s="169"/>
      <c r="O441" s="169"/>
      <c r="P441" s="169"/>
      <c r="Q441" s="169"/>
      <c r="R441" s="169"/>
      <c r="S441" s="169"/>
      <c r="T441" s="170"/>
      <c r="AT441" s="165" t="s">
        <v>139</v>
      </c>
      <c r="AU441" s="165" t="s">
        <v>84</v>
      </c>
      <c r="AV441" s="13" t="s">
        <v>32</v>
      </c>
      <c r="AW441" s="13" t="s">
        <v>31</v>
      </c>
      <c r="AX441" s="13" t="s">
        <v>76</v>
      </c>
      <c r="AY441" s="165" t="s">
        <v>130</v>
      </c>
    </row>
    <row r="442" spans="2:51" s="14" customFormat="1" ht="12">
      <c r="B442" s="171"/>
      <c r="D442" s="164" t="s">
        <v>139</v>
      </c>
      <c r="E442" s="172" t="s">
        <v>1</v>
      </c>
      <c r="F442" s="173" t="s">
        <v>1917</v>
      </c>
      <c r="H442" s="174">
        <v>3.9</v>
      </c>
      <c r="I442" s="175"/>
      <c r="L442" s="171"/>
      <c r="M442" s="176"/>
      <c r="N442" s="177"/>
      <c r="O442" s="177"/>
      <c r="P442" s="177"/>
      <c r="Q442" s="177"/>
      <c r="R442" s="177"/>
      <c r="S442" s="177"/>
      <c r="T442" s="178"/>
      <c r="AT442" s="172" t="s">
        <v>139</v>
      </c>
      <c r="AU442" s="172" t="s">
        <v>84</v>
      </c>
      <c r="AV442" s="14" t="s">
        <v>84</v>
      </c>
      <c r="AW442" s="14" t="s">
        <v>31</v>
      </c>
      <c r="AX442" s="14" t="s">
        <v>32</v>
      </c>
      <c r="AY442" s="172" t="s">
        <v>130</v>
      </c>
    </row>
    <row r="443" spans="1:65" s="2" customFormat="1" ht="24.2" customHeight="1">
      <c r="A443" s="33"/>
      <c r="B443" s="149"/>
      <c r="C443" s="150" t="s">
        <v>563</v>
      </c>
      <c r="D443" s="150" t="s">
        <v>132</v>
      </c>
      <c r="E443" s="151" t="s">
        <v>550</v>
      </c>
      <c r="F443" s="152" t="s">
        <v>1918</v>
      </c>
      <c r="G443" s="153" t="s">
        <v>407</v>
      </c>
      <c r="H443" s="154">
        <v>12.974</v>
      </c>
      <c r="I443" s="155"/>
      <c r="J443" s="156">
        <f>ROUND(I443*H443,2)</f>
        <v>0</v>
      </c>
      <c r="K443" s="152" t="s">
        <v>136</v>
      </c>
      <c r="L443" s="34"/>
      <c r="M443" s="157" t="s">
        <v>1</v>
      </c>
      <c r="N443" s="158" t="s">
        <v>41</v>
      </c>
      <c r="O443" s="59"/>
      <c r="P443" s="159">
        <f>O443*H443</f>
        <v>0</v>
      </c>
      <c r="Q443" s="159">
        <v>0</v>
      </c>
      <c r="R443" s="159">
        <f>Q443*H443</f>
        <v>0</v>
      </c>
      <c r="S443" s="159">
        <v>0</v>
      </c>
      <c r="T443" s="160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1" t="s">
        <v>137</v>
      </c>
      <c r="AT443" s="161" t="s">
        <v>132</v>
      </c>
      <c r="AU443" s="161" t="s">
        <v>84</v>
      </c>
      <c r="AY443" s="18" t="s">
        <v>130</v>
      </c>
      <c r="BE443" s="162">
        <f>IF(N443="základní",J443,0)</f>
        <v>0</v>
      </c>
      <c r="BF443" s="162">
        <f>IF(N443="snížená",J443,0)</f>
        <v>0</v>
      </c>
      <c r="BG443" s="162">
        <f>IF(N443="zákl. přenesená",J443,0)</f>
        <v>0</v>
      </c>
      <c r="BH443" s="162">
        <f>IF(N443="sníž. přenesená",J443,0)</f>
        <v>0</v>
      </c>
      <c r="BI443" s="162">
        <f>IF(N443="nulová",J443,0)</f>
        <v>0</v>
      </c>
      <c r="BJ443" s="18" t="s">
        <v>32</v>
      </c>
      <c r="BK443" s="162">
        <f>ROUND(I443*H443,2)</f>
        <v>0</v>
      </c>
      <c r="BL443" s="18" t="s">
        <v>137</v>
      </c>
      <c r="BM443" s="161" t="s">
        <v>1919</v>
      </c>
    </row>
    <row r="444" spans="2:51" s="14" customFormat="1" ht="12">
      <c r="B444" s="171"/>
      <c r="D444" s="164" t="s">
        <v>139</v>
      </c>
      <c r="E444" s="172" t="s">
        <v>1</v>
      </c>
      <c r="F444" s="173" t="s">
        <v>1920</v>
      </c>
      <c r="H444" s="174">
        <v>12.974</v>
      </c>
      <c r="I444" s="175"/>
      <c r="L444" s="171"/>
      <c r="M444" s="176"/>
      <c r="N444" s="177"/>
      <c r="O444" s="177"/>
      <c r="P444" s="177"/>
      <c r="Q444" s="177"/>
      <c r="R444" s="177"/>
      <c r="S444" s="177"/>
      <c r="T444" s="178"/>
      <c r="AT444" s="172" t="s">
        <v>139</v>
      </c>
      <c r="AU444" s="172" t="s">
        <v>84</v>
      </c>
      <c r="AV444" s="14" t="s">
        <v>84</v>
      </c>
      <c r="AW444" s="14" t="s">
        <v>31</v>
      </c>
      <c r="AX444" s="14" t="s">
        <v>32</v>
      </c>
      <c r="AY444" s="172" t="s">
        <v>130</v>
      </c>
    </row>
    <row r="445" spans="1:65" s="2" customFormat="1" ht="16.5" customHeight="1">
      <c r="A445" s="33"/>
      <c r="B445" s="149"/>
      <c r="C445" s="150" t="s">
        <v>567</v>
      </c>
      <c r="D445" s="150" t="s">
        <v>132</v>
      </c>
      <c r="E445" s="151" t="s">
        <v>555</v>
      </c>
      <c r="F445" s="152" t="s">
        <v>556</v>
      </c>
      <c r="G445" s="153" t="s">
        <v>407</v>
      </c>
      <c r="H445" s="154">
        <v>12.974</v>
      </c>
      <c r="I445" s="155"/>
      <c r="J445" s="156">
        <f>ROUND(I445*H445,2)</f>
        <v>0</v>
      </c>
      <c r="K445" s="152" t="s">
        <v>136</v>
      </c>
      <c r="L445" s="34"/>
      <c r="M445" s="157" t="s">
        <v>1</v>
      </c>
      <c r="N445" s="158" t="s">
        <v>41</v>
      </c>
      <c r="O445" s="59"/>
      <c r="P445" s="159">
        <f>O445*H445</f>
        <v>0</v>
      </c>
      <c r="Q445" s="159">
        <v>0</v>
      </c>
      <c r="R445" s="159">
        <f>Q445*H445</f>
        <v>0</v>
      </c>
      <c r="S445" s="159">
        <v>0</v>
      </c>
      <c r="T445" s="160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61" t="s">
        <v>137</v>
      </c>
      <c r="AT445" s="161" t="s">
        <v>132</v>
      </c>
      <c r="AU445" s="161" t="s">
        <v>84</v>
      </c>
      <c r="AY445" s="18" t="s">
        <v>130</v>
      </c>
      <c r="BE445" s="162">
        <f>IF(N445="základní",J445,0)</f>
        <v>0</v>
      </c>
      <c r="BF445" s="162">
        <f>IF(N445="snížená",J445,0)</f>
        <v>0</v>
      </c>
      <c r="BG445" s="162">
        <f>IF(N445="zákl. přenesená",J445,0)</f>
        <v>0</v>
      </c>
      <c r="BH445" s="162">
        <f>IF(N445="sníž. přenesená",J445,0)</f>
        <v>0</v>
      </c>
      <c r="BI445" s="162">
        <f>IF(N445="nulová",J445,0)</f>
        <v>0</v>
      </c>
      <c r="BJ445" s="18" t="s">
        <v>32</v>
      </c>
      <c r="BK445" s="162">
        <f>ROUND(I445*H445,2)</f>
        <v>0</v>
      </c>
      <c r="BL445" s="18" t="s">
        <v>137</v>
      </c>
      <c r="BM445" s="161" t="s">
        <v>1921</v>
      </c>
    </row>
    <row r="446" spans="2:51" s="14" customFormat="1" ht="12">
      <c r="B446" s="171"/>
      <c r="D446" s="164" t="s">
        <v>139</v>
      </c>
      <c r="E446" s="172" t="s">
        <v>1</v>
      </c>
      <c r="F446" s="173" t="s">
        <v>1920</v>
      </c>
      <c r="H446" s="174">
        <v>12.974</v>
      </c>
      <c r="I446" s="175"/>
      <c r="L446" s="171"/>
      <c r="M446" s="176"/>
      <c r="N446" s="177"/>
      <c r="O446" s="177"/>
      <c r="P446" s="177"/>
      <c r="Q446" s="177"/>
      <c r="R446" s="177"/>
      <c r="S446" s="177"/>
      <c r="T446" s="178"/>
      <c r="AT446" s="172" t="s">
        <v>139</v>
      </c>
      <c r="AU446" s="172" t="s">
        <v>84</v>
      </c>
      <c r="AV446" s="14" t="s">
        <v>84</v>
      </c>
      <c r="AW446" s="14" t="s">
        <v>31</v>
      </c>
      <c r="AX446" s="14" t="s">
        <v>32</v>
      </c>
      <c r="AY446" s="172" t="s">
        <v>130</v>
      </c>
    </row>
    <row r="447" spans="1:65" s="2" customFormat="1" ht="16.5" customHeight="1">
      <c r="A447" s="33"/>
      <c r="B447" s="149"/>
      <c r="C447" s="150" t="s">
        <v>576</v>
      </c>
      <c r="D447" s="150" t="s">
        <v>132</v>
      </c>
      <c r="E447" s="151" t="s">
        <v>559</v>
      </c>
      <c r="F447" s="152" t="s">
        <v>560</v>
      </c>
      <c r="G447" s="153" t="s">
        <v>407</v>
      </c>
      <c r="H447" s="154">
        <v>181.636</v>
      </c>
      <c r="I447" s="155"/>
      <c r="J447" s="156">
        <f>ROUND(I447*H447,2)</f>
        <v>0</v>
      </c>
      <c r="K447" s="152" t="s">
        <v>136</v>
      </c>
      <c r="L447" s="34"/>
      <c r="M447" s="157" t="s">
        <v>1</v>
      </c>
      <c r="N447" s="158" t="s">
        <v>41</v>
      </c>
      <c r="O447" s="59"/>
      <c r="P447" s="159">
        <f>O447*H447</f>
        <v>0</v>
      </c>
      <c r="Q447" s="159">
        <v>0</v>
      </c>
      <c r="R447" s="159">
        <f>Q447*H447</f>
        <v>0</v>
      </c>
      <c r="S447" s="159">
        <v>0</v>
      </c>
      <c r="T447" s="160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61" t="s">
        <v>137</v>
      </c>
      <c r="AT447" s="161" t="s">
        <v>132</v>
      </c>
      <c r="AU447" s="161" t="s">
        <v>84</v>
      </c>
      <c r="AY447" s="18" t="s">
        <v>130</v>
      </c>
      <c r="BE447" s="162">
        <f>IF(N447="základní",J447,0)</f>
        <v>0</v>
      </c>
      <c r="BF447" s="162">
        <f>IF(N447="snížená",J447,0)</f>
        <v>0</v>
      </c>
      <c r="BG447" s="162">
        <f>IF(N447="zákl. přenesená",J447,0)</f>
        <v>0</v>
      </c>
      <c r="BH447" s="162">
        <f>IF(N447="sníž. přenesená",J447,0)</f>
        <v>0</v>
      </c>
      <c r="BI447" s="162">
        <f>IF(N447="nulová",J447,0)</f>
        <v>0</v>
      </c>
      <c r="BJ447" s="18" t="s">
        <v>32</v>
      </c>
      <c r="BK447" s="162">
        <f>ROUND(I447*H447,2)</f>
        <v>0</v>
      </c>
      <c r="BL447" s="18" t="s">
        <v>137</v>
      </c>
      <c r="BM447" s="161" t="s">
        <v>1922</v>
      </c>
    </row>
    <row r="448" spans="2:51" s="14" customFormat="1" ht="12">
      <c r="B448" s="171"/>
      <c r="D448" s="164" t="s">
        <v>139</v>
      </c>
      <c r="E448" s="172" t="s">
        <v>1</v>
      </c>
      <c r="F448" s="173" t="s">
        <v>1923</v>
      </c>
      <c r="H448" s="174">
        <v>181.636</v>
      </c>
      <c r="I448" s="175"/>
      <c r="L448" s="171"/>
      <c r="M448" s="176"/>
      <c r="N448" s="177"/>
      <c r="O448" s="177"/>
      <c r="P448" s="177"/>
      <c r="Q448" s="177"/>
      <c r="R448" s="177"/>
      <c r="S448" s="177"/>
      <c r="T448" s="178"/>
      <c r="AT448" s="172" t="s">
        <v>139</v>
      </c>
      <c r="AU448" s="172" t="s">
        <v>84</v>
      </c>
      <c r="AV448" s="14" t="s">
        <v>84</v>
      </c>
      <c r="AW448" s="14" t="s">
        <v>31</v>
      </c>
      <c r="AX448" s="14" t="s">
        <v>76</v>
      </c>
      <c r="AY448" s="172" t="s">
        <v>130</v>
      </c>
    </row>
    <row r="449" spans="2:51" s="15" customFormat="1" ht="12">
      <c r="B449" s="179"/>
      <c r="D449" s="164" t="s">
        <v>139</v>
      </c>
      <c r="E449" s="180" t="s">
        <v>1</v>
      </c>
      <c r="F449" s="181" t="s">
        <v>144</v>
      </c>
      <c r="H449" s="182">
        <v>181.636</v>
      </c>
      <c r="I449" s="183"/>
      <c r="L449" s="179"/>
      <c r="M449" s="184"/>
      <c r="N449" s="185"/>
      <c r="O449" s="185"/>
      <c r="P449" s="185"/>
      <c r="Q449" s="185"/>
      <c r="R449" s="185"/>
      <c r="S449" s="185"/>
      <c r="T449" s="186"/>
      <c r="AT449" s="180" t="s">
        <v>139</v>
      </c>
      <c r="AU449" s="180" t="s">
        <v>84</v>
      </c>
      <c r="AV449" s="15" t="s">
        <v>137</v>
      </c>
      <c r="AW449" s="15" t="s">
        <v>31</v>
      </c>
      <c r="AX449" s="15" t="s">
        <v>32</v>
      </c>
      <c r="AY449" s="180" t="s">
        <v>130</v>
      </c>
    </row>
    <row r="450" spans="1:65" s="2" customFormat="1" ht="16.5" customHeight="1">
      <c r="A450" s="33"/>
      <c r="B450" s="149"/>
      <c r="C450" s="150" t="s">
        <v>588</v>
      </c>
      <c r="D450" s="150" t="s">
        <v>132</v>
      </c>
      <c r="E450" s="151" t="s">
        <v>564</v>
      </c>
      <c r="F450" s="152" t="s">
        <v>565</v>
      </c>
      <c r="G450" s="153" t="s">
        <v>407</v>
      </c>
      <c r="H450" s="154">
        <v>12.974</v>
      </c>
      <c r="I450" s="155"/>
      <c r="J450" s="156">
        <f>ROUND(I450*H450,2)</f>
        <v>0</v>
      </c>
      <c r="K450" s="152" t="s">
        <v>1</v>
      </c>
      <c r="L450" s="34"/>
      <c r="M450" s="157" t="s">
        <v>1</v>
      </c>
      <c r="N450" s="158" t="s">
        <v>41</v>
      </c>
      <c r="O450" s="59"/>
      <c r="P450" s="159">
        <f>O450*H450</f>
        <v>0</v>
      </c>
      <c r="Q450" s="159">
        <v>0</v>
      </c>
      <c r="R450" s="159">
        <f>Q450*H450</f>
        <v>0</v>
      </c>
      <c r="S450" s="159">
        <v>0</v>
      </c>
      <c r="T450" s="160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61" t="s">
        <v>137</v>
      </c>
      <c r="AT450" s="161" t="s">
        <v>132</v>
      </c>
      <c r="AU450" s="161" t="s">
        <v>84</v>
      </c>
      <c r="AY450" s="18" t="s">
        <v>130</v>
      </c>
      <c r="BE450" s="162">
        <f>IF(N450="základní",J450,0)</f>
        <v>0</v>
      </c>
      <c r="BF450" s="162">
        <f>IF(N450="snížená",J450,0)</f>
        <v>0</v>
      </c>
      <c r="BG450" s="162">
        <f>IF(N450="zákl. přenesená",J450,0)</f>
        <v>0</v>
      </c>
      <c r="BH450" s="162">
        <f>IF(N450="sníž. přenesená",J450,0)</f>
        <v>0</v>
      </c>
      <c r="BI450" s="162">
        <f>IF(N450="nulová",J450,0)</f>
        <v>0</v>
      </c>
      <c r="BJ450" s="18" t="s">
        <v>32</v>
      </c>
      <c r="BK450" s="162">
        <f>ROUND(I450*H450,2)</f>
        <v>0</v>
      </c>
      <c r="BL450" s="18" t="s">
        <v>137</v>
      </c>
      <c r="BM450" s="161" t="s">
        <v>1924</v>
      </c>
    </row>
    <row r="451" spans="2:51" s="14" customFormat="1" ht="12">
      <c r="B451" s="171"/>
      <c r="D451" s="164" t="s">
        <v>139</v>
      </c>
      <c r="E451" s="172" t="s">
        <v>1</v>
      </c>
      <c r="F451" s="173" t="s">
        <v>1920</v>
      </c>
      <c r="H451" s="174">
        <v>12.974</v>
      </c>
      <c r="I451" s="175"/>
      <c r="L451" s="171"/>
      <c r="M451" s="176"/>
      <c r="N451" s="177"/>
      <c r="O451" s="177"/>
      <c r="P451" s="177"/>
      <c r="Q451" s="177"/>
      <c r="R451" s="177"/>
      <c r="S451" s="177"/>
      <c r="T451" s="178"/>
      <c r="AT451" s="172" t="s">
        <v>139</v>
      </c>
      <c r="AU451" s="172" t="s">
        <v>84</v>
      </c>
      <c r="AV451" s="14" t="s">
        <v>84</v>
      </c>
      <c r="AW451" s="14" t="s">
        <v>31</v>
      </c>
      <c r="AX451" s="14" t="s">
        <v>32</v>
      </c>
      <c r="AY451" s="172" t="s">
        <v>130</v>
      </c>
    </row>
    <row r="452" spans="2:63" s="12" customFormat="1" ht="22.9" customHeight="1">
      <c r="B452" s="136"/>
      <c r="D452" s="137" t="s">
        <v>75</v>
      </c>
      <c r="E452" s="147" t="s">
        <v>137</v>
      </c>
      <c r="F452" s="147" t="s">
        <v>575</v>
      </c>
      <c r="I452" s="139"/>
      <c r="J452" s="148">
        <f>BK452</f>
        <v>0</v>
      </c>
      <c r="L452" s="136"/>
      <c r="M452" s="141"/>
      <c r="N452" s="142"/>
      <c r="O452" s="142"/>
      <c r="P452" s="143">
        <f>SUM(P453:P460)</f>
        <v>0</v>
      </c>
      <c r="Q452" s="142"/>
      <c r="R452" s="143">
        <f>SUM(R453:R460)</f>
        <v>0</v>
      </c>
      <c r="S452" s="142"/>
      <c r="T452" s="144">
        <f>SUM(T453:T460)</f>
        <v>0</v>
      </c>
      <c r="AR452" s="137" t="s">
        <v>32</v>
      </c>
      <c r="AT452" s="145" t="s">
        <v>75</v>
      </c>
      <c r="AU452" s="145" t="s">
        <v>32</v>
      </c>
      <c r="AY452" s="137" t="s">
        <v>130</v>
      </c>
      <c r="BK452" s="146">
        <f>SUM(BK453:BK460)</f>
        <v>0</v>
      </c>
    </row>
    <row r="453" spans="1:65" s="2" customFormat="1" ht="16.5" customHeight="1">
      <c r="A453" s="33"/>
      <c r="B453" s="149"/>
      <c r="C453" s="150" t="s">
        <v>591</v>
      </c>
      <c r="D453" s="150" t="s">
        <v>132</v>
      </c>
      <c r="E453" s="151" t="s">
        <v>577</v>
      </c>
      <c r="F453" s="152" t="s">
        <v>578</v>
      </c>
      <c r="G453" s="153" t="s">
        <v>287</v>
      </c>
      <c r="H453" s="154">
        <v>44.86</v>
      </c>
      <c r="I453" s="155"/>
      <c r="J453" s="156">
        <f>ROUND(I453*H453,2)</f>
        <v>0</v>
      </c>
      <c r="K453" s="152" t="s">
        <v>136</v>
      </c>
      <c r="L453" s="34"/>
      <c r="M453" s="157" t="s">
        <v>1</v>
      </c>
      <c r="N453" s="158" t="s">
        <v>41</v>
      </c>
      <c r="O453" s="59"/>
      <c r="P453" s="159">
        <f>O453*H453</f>
        <v>0</v>
      </c>
      <c r="Q453" s="159">
        <v>0</v>
      </c>
      <c r="R453" s="159">
        <f>Q453*H453</f>
        <v>0</v>
      </c>
      <c r="S453" s="159">
        <v>0</v>
      </c>
      <c r="T453" s="160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1" t="s">
        <v>137</v>
      </c>
      <c r="AT453" s="161" t="s">
        <v>132</v>
      </c>
      <c r="AU453" s="161" t="s">
        <v>84</v>
      </c>
      <c r="AY453" s="18" t="s">
        <v>130</v>
      </c>
      <c r="BE453" s="162">
        <f>IF(N453="základní",J453,0)</f>
        <v>0</v>
      </c>
      <c r="BF453" s="162">
        <f>IF(N453="snížená",J453,0)</f>
        <v>0</v>
      </c>
      <c r="BG453" s="162">
        <f>IF(N453="zákl. přenesená",J453,0)</f>
        <v>0</v>
      </c>
      <c r="BH453" s="162">
        <f>IF(N453="sníž. přenesená",J453,0)</f>
        <v>0</v>
      </c>
      <c r="BI453" s="162">
        <f>IF(N453="nulová",J453,0)</f>
        <v>0</v>
      </c>
      <c r="BJ453" s="18" t="s">
        <v>32</v>
      </c>
      <c r="BK453" s="162">
        <f>ROUND(I453*H453,2)</f>
        <v>0</v>
      </c>
      <c r="BL453" s="18" t="s">
        <v>137</v>
      </c>
      <c r="BM453" s="161" t="s">
        <v>1925</v>
      </c>
    </row>
    <row r="454" spans="2:51" s="13" customFormat="1" ht="12">
      <c r="B454" s="163"/>
      <c r="D454" s="164" t="s">
        <v>139</v>
      </c>
      <c r="E454" s="165" t="s">
        <v>1</v>
      </c>
      <c r="F454" s="166" t="s">
        <v>1780</v>
      </c>
      <c r="H454" s="165" t="s">
        <v>1</v>
      </c>
      <c r="I454" s="167"/>
      <c r="L454" s="163"/>
      <c r="M454" s="168"/>
      <c r="N454" s="169"/>
      <c r="O454" s="169"/>
      <c r="P454" s="169"/>
      <c r="Q454" s="169"/>
      <c r="R454" s="169"/>
      <c r="S454" s="169"/>
      <c r="T454" s="170"/>
      <c r="AT454" s="165" t="s">
        <v>139</v>
      </c>
      <c r="AU454" s="165" t="s">
        <v>84</v>
      </c>
      <c r="AV454" s="13" t="s">
        <v>32</v>
      </c>
      <c r="AW454" s="13" t="s">
        <v>31</v>
      </c>
      <c r="AX454" s="13" t="s">
        <v>76</v>
      </c>
      <c r="AY454" s="165" t="s">
        <v>130</v>
      </c>
    </row>
    <row r="455" spans="2:51" s="13" customFormat="1" ht="12">
      <c r="B455" s="163"/>
      <c r="D455" s="164" t="s">
        <v>139</v>
      </c>
      <c r="E455" s="165" t="s">
        <v>1</v>
      </c>
      <c r="F455" s="166" t="s">
        <v>1779</v>
      </c>
      <c r="H455" s="165" t="s">
        <v>1</v>
      </c>
      <c r="I455" s="167"/>
      <c r="L455" s="163"/>
      <c r="M455" s="168"/>
      <c r="N455" s="169"/>
      <c r="O455" s="169"/>
      <c r="P455" s="169"/>
      <c r="Q455" s="169"/>
      <c r="R455" s="169"/>
      <c r="S455" s="169"/>
      <c r="T455" s="170"/>
      <c r="AT455" s="165" t="s">
        <v>139</v>
      </c>
      <c r="AU455" s="165" t="s">
        <v>84</v>
      </c>
      <c r="AV455" s="13" t="s">
        <v>32</v>
      </c>
      <c r="AW455" s="13" t="s">
        <v>31</v>
      </c>
      <c r="AX455" s="13" t="s">
        <v>76</v>
      </c>
      <c r="AY455" s="165" t="s">
        <v>130</v>
      </c>
    </row>
    <row r="456" spans="2:51" s="14" customFormat="1" ht="12">
      <c r="B456" s="171"/>
      <c r="D456" s="164" t="s">
        <v>139</v>
      </c>
      <c r="E456" s="172" t="s">
        <v>1</v>
      </c>
      <c r="F456" s="173" t="s">
        <v>1926</v>
      </c>
      <c r="H456" s="174">
        <v>44.86</v>
      </c>
      <c r="I456" s="175"/>
      <c r="L456" s="171"/>
      <c r="M456" s="176"/>
      <c r="N456" s="177"/>
      <c r="O456" s="177"/>
      <c r="P456" s="177"/>
      <c r="Q456" s="177"/>
      <c r="R456" s="177"/>
      <c r="S456" s="177"/>
      <c r="T456" s="178"/>
      <c r="AT456" s="172" t="s">
        <v>139</v>
      </c>
      <c r="AU456" s="172" t="s">
        <v>84</v>
      </c>
      <c r="AV456" s="14" t="s">
        <v>84</v>
      </c>
      <c r="AW456" s="14" t="s">
        <v>31</v>
      </c>
      <c r="AX456" s="14" t="s">
        <v>32</v>
      </c>
      <c r="AY456" s="172" t="s">
        <v>130</v>
      </c>
    </row>
    <row r="457" spans="1:65" s="2" customFormat="1" ht="16.5" customHeight="1">
      <c r="A457" s="33"/>
      <c r="B457" s="149"/>
      <c r="C457" s="150" t="s">
        <v>593</v>
      </c>
      <c r="D457" s="150" t="s">
        <v>132</v>
      </c>
      <c r="E457" s="151" t="s">
        <v>1927</v>
      </c>
      <c r="F457" s="152" t="s">
        <v>1928</v>
      </c>
      <c r="G457" s="153" t="s">
        <v>287</v>
      </c>
      <c r="H457" s="154">
        <v>44.86</v>
      </c>
      <c r="I457" s="155"/>
      <c r="J457" s="156">
        <f>ROUND(I457*H457,2)</f>
        <v>0</v>
      </c>
      <c r="K457" s="152" t="s">
        <v>136</v>
      </c>
      <c r="L457" s="34"/>
      <c r="M457" s="157" t="s">
        <v>1</v>
      </c>
      <c r="N457" s="158" t="s">
        <v>41</v>
      </c>
      <c r="O457" s="59"/>
      <c r="P457" s="159">
        <f>O457*H457</f>
        <v>0</v>
      </c>
      <c r="Q457" s="159">
        <v>0</v>
      </c>
      <c r="R457" s="159">
        <f>Q457*H457</f>
        <v>0</v>
      </c>
      <c r="S457" s="159">
        <v>0</v>
      </c>
      <c r="T457" s="160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61" t="s">
        <v>137</v>
      </c>
      <c r="AT457" s="161" t="s">
        <v>132</v>
      </c>
      <c r="AU457" s="161" t="s">
        <v>84</v>
      </c>
      <c r="AY457" s="18" t="s">
        <v>130</v>
      </c>
      <c r="BE457" s="162">
        <f>IF(N457="základní",J457,0)</f>
        <v>0</v>
      </c>
      <c r="BF457" s="162">
        <f>IF(N457="snížená",J457,0)</f>
        <v>0</v>
      </c>
      <c r="BG457" s="162">
        <f>IF(N457="zákl. přenesená",J457,0)</f>
        <v>0</v>
      </c>
      <c r="BH457" s="162">
        <f>IF(N457="sníž. přenesená",J457,0)</f>
        <v>0</v>
      </c>
      <c r="BI457" s="162">
        <f>IF(N457="nulová",J457,0)</f>
        <v>0</v>
      </c>
      <c r="BJ457" s="18" t="s">
        <v>32</v>
      </c>
      <c r="BK457" s="162">
        <f>ROUND(I457*H457,2)</f>
        <v>0</v>
      </c>
      <c r="BL457" s="18" t="s">
        <v>137</v>
      </c>
      <c r="BM457" s="161" t="s">
        <v>1929</v>
      </c>
    </row>
    <row r="458" spans="2:51" s="14" customFormat="1" ht="12">
      <c r="B458" s="171"/>
      <c r="D458" s="164" t="s">
        <v>139</v>
      </c>
      <c r="E458" s="172" t="s">
        <v>1</v>
      </c>
      <c r="F458" s="173" t="s">
        <v>1930</v>
      </c>
      <c r="H458" s="174">
        <v>44.86</v>
      </c>
      <c r="I458" s="175"/>
      <c r="L458" s="171"/>
      <c r="M458" s="176"/>
      <c r="N458" s="177"/>
      <c r="O458" s="177"/>
      <c r="P458" s="177"/>
      <c r="Q458" s="177"/>
      <c r="R458" s="177"/>
      <c r="S458" s="177"/>
      <c r="T458" s="178"/>
      <c r="AT458" s="172" t="s">
        <v>139</v>
      </c>
      <c r="AU458" s="172" t="s">
        <v>84</v>
      </c>
      <c r="AV458" s="14" t="s">
        <v>84</v>
      </c>
      <c r="AW458" s="14" t="s">
        <v>31</v>
      </c>
      <c r="AX458" s="14" t="s">
        <v>32</v>
      </c>
      <c r="AY458" s="172" t="s">
        <v>130</v>
      </c>
    </row>
    <row r="459" spans="1:65" s="2" customFormat="1" ht="21.75" customHeight="1">
      <c r="A459" s="33"/>
      <c r="B459" s="149"/>
      <c r="C459" s="150" t="s">
        <v>599</v>
      </c>
      <c r="D459" s="150" t="s">
        <v>132</v>
      </c>
      <c r="E459" s="151" t="s">
        <v>431</v>
      </c>
      <c r="F459" s="152" t="s">
        <v>432</v>
      </c>
      <c r="G459" s="153" t="s">
        <v>287</v>
      </c>
      <c r="H459" s="154">
        <v>44.86</v>
      </c>
      <c r="I459" s="155"/>
      <c r="J459" s="156">
        <f>ROUND(I459*H459,2)</f>
        <v>0</v>
      </c>
      <c r="K459" s="152" t="s">
        <v>136</v>
      </c>
      <c r="L459" s="34"/>
      <c r="M459" s="157" t="s">
        <v>1</v>
      </c>
      <c r="N459" s="158" t="s">
        <v>41</v>
      </c>
      <c r="O459" s="59"/>
      <c r="P459" s="159">
        <f>O459*H459</f>
        <v>0</v>
      </c>
      <c r="Q459" s="159">
        <v>0</v>
      </c>
      <c r="R459" s="159">
        <f>Q459*H459</f>
        <v>0</v>
      </c>
      <c r="S459" s="159">
        <v>0</v>
      </c>
      <c r="T459" s="160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61" t="s">
        <v>137</v>
      </c>
      <c r="AT459" s="161" t="s">
        <v>132</v>
      </c>
      <c r="AU459" s="161" t="s">
        <v>84</v>
      </c>
      <c r="AY459" s="18" t="s">
        <v>130</v>
      </c>
      <c r="BE459" s="162">
        <f>IF(N459="základní",J459,0)</f>
        <v>0</v>
      </c>
      <c r="BF459" s="162">
        <f>IF(N459="snížená",J459,0)</f>
        <v>0</v>
      </c>
      <c r="BG459" s="162">
        <f>IF(N459="zákl. přenesená",J459,0)</f>
        <v>0</v>
      </c>
      <c r="BH459" s="162">
        <f>IF(N459="sníž. přenesená",J459,0)</f>
        <v>0</v>
      </c>
      <c r="BI459" s="162">
        <f>IF(N459="nulová",J459,0)</f>
        <v>0</v>
      </c>
      <c r="BJ459" s="18" t="s">
        <v>32</v>
      </c>
      <c r="BK459" s="162">
        <f>ROUND(I459*H459,2)</f>
        <v>0</v>
      </c>
      <c r="BL459" s="18" t="s">
        <v>137</v>
      </c>
      <c r="BM459" s="161" t="s">
        <v>1931</v>
      </c>
    </row>
    <row r="460" spans="2:51" s="14" customFormat="1" ht="12">
      <c r="B460" s="171"/>
      <c r="D460" s="164" t="s">
        <v>139</v>
      </c>
      <c r="E460" s="172" t="s">
        <v>1</v>
      </c>
      <c r="F460" s="173" t="s">
        <v>1930</v>
      </c>
      <c r="H460" s="174">
        <v>44.86</v>
      </c>
      <c r="I460" s="175"/>
      <c r="L460" s="171"/>
      <c r="M460" s="176"/>
      <c r="N460" s="177"/>
      <c r="O460" s="177"/>
      <c r="P460" s="177"/>
      <c r="Q460" s="177"/>
      <c r="R460" s="177"/>
      <c r="S460" s="177"/>
      <c r="T460" s="178"/>
      <c r="AT460" s="172" t="s">
        <v>139</v>
      </c>
      <c r="AU460" s="172" t="s">
        <v>84</v>
      </c>
      <c r="AV460" s="14" t="s">
        <v>84</v>
      </c>
      <c r="AW460" s="14" t="s">
        <v>31</v>
      </c>
      <c r="AX460" s="14" t="s">
        <v>32</v>
      </c>
      <c r="AY460" s="172" t="s">
        <v>130</v>
      </c>
    </row>
    <row r="461" spans="2:63" s="12" customFormat="1" ht="22.9" customHeight="1">
      <c r="B461" s="136"/>
      <c r="D461" s="137" t="s">
        <v>75</v>
      </c>
      <c r="E461" s="147" t="s">
        <v>159</v>
      </c>
      <c r="F461" s="147" t="s">
        <v>605</v>
      </c>
      <c r="I461" s="139"/>
      <c r="J461" s="148">
        <f>BK461</f>
        <v>0</v>
      </c>
      <c r="L461" s="136"/>
      <c r="M461" s="141"/>
      <c r="N461" s="142"/>
      <c r="O461" s="142"/>
      <c r="P461" s="143">
        <f>SUM(P462:P510)</f>
        <v>0</v>
      </c>
      <c r="Q461" s="142"/>
      <c r="R461" s="143">
        <f>SUM(R462:R510)</f>
        <v>69.85993164</v>
      </c>
      <c r="S461" s="142"/>
      <c r="T461" s="144">
        <f>SUM(T462:T510)</f>
        <v>0</v>
      </c>
      <c r="AR461" s="137" t="s">
        <v>32</v>
      </c>
      <c r="AT461" s="145" t="s">
        <v>75</v>
      </c>
      <c r="AU461" s="145" t="s">
        <v>32</v>
      </c>
      <c r="AY461" s="137" t="s">
        <v>130</v>
      </c>
      <c r="BK461" s="146">
        <f>SUM(BK462:BK510)</f>
        <v>0</v>
      </c>
    </row>
    <row r="462" spans="1:65" s="2" customFormat="1" ht="16.5" customHeight="1">
      <c r="A462" s="33"/>
      <c r="B462" s="149"/>
      <c r="C462" s="150" t="s">
        <v>606</v>
      </c>
      <c r="D462" s="150" t="s">
        <v>132</v>
      </c>
      <c r="E462" s="151" t="s">
        <v>607</v>
      </c>
      <c r="F462" s="152" t="s">
        <v>608</v>
      </c>
      <c r="G462" s="153" t="s">
        <v>135</v>
      </c>
      <c r="H462" s="154">
        <v>2.288</v>
      </c>
      <c r="I462" s="155"/>
      <c r="J462" s="156">
        <f>ROUND(I462*H462,2)</f>
        <v>0</v>
      </c>
      <c r="K462" s="152" t="s">
        <v>136</v>
      </c>
      <c r="L462" s="34"/>
      <c r="M462" s="157" t="s">
        <v>1</v>
      </c>
      <c r="N462" s="158" t="s">
        <v>41</v>
      </c>
      <c r="O462" s="59"/>
      <c r="P462" s="159">
        <f>O462*H462</f>
        <v>0</v>
      </c>
      <c r="Q462" s="159">
        <v>0.575</v>
      </c>
      <c r="R462" s="159">
        <f>Q462*H462</f>
        <v>1.3155999999999999</v>
      </c>
      <c r="S462" s="159">
        <v>0</v>
      </c>
      <c r="T462" s="160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61" t="s">
        <v>137</v>
      </c>
      <c r="AT462" s="161" t="s">
        <v>132</v>
      </c>
      <c r="AU462" s="161" t="s">
        <v>84</v>
      </c>
      <c r="AY462" s="18" t="s">
        <v>130</v>
      </c>
      <c r="BE462" s="162">
        <f>IF(N462="základní",J462,0)</f>
        <v>0</v>
      </c>
      <c r="BF462" s="162">
        <f>IF(N462="snížená",J462,0)</f>
        <v>0</v>
      </c>
      <c r="BG462" s="162">
        <f>IF(N462="zákl. přenesená",J462,0)</f>
        <v>0</v>
      </c>
      <c r="BH462" s="162">
        <f>IF(N462="sníž. přenesená",J462,0)</f>
        <v>0</v>
      </c>
      <c r="BI462" s="162">
        <f>IF(N462="nulová",J462,0)</f>
        <v>0</v>
      </c>
      <c r="BJ462" s="18" t="s">
        <v>32</v>
      </c>
      <c r="BK462" s="162">
        <f>ROUND(I462*H462,2)</f>
        <v>0</v>
      </c>
      <c r="BL462" s="18" t="s">
        <v>137</v>
      </c>
      <c r="BM462" s="161" t="s">
        <v>609</v>
      </c>
    </row>
    <row r="463" spans="2:51" s="13" customFormat="1" ht="12">
      <c r="B463" s="163"/>
      <c r="D463" s="164" t="s">
        <v>139</v>
      </c>
      <c r="E463" s="165" t="s">
        <v>1</v>
      </c>
      <c r="F463" s="166" t="s">
        <v>202</v>
      </c>
      <c r="H463" s="165" t="s">
        <v>1</v>
      </c>
      <c r="I463" s="167"/>
      <c r="L463" s="163"/>
      <c r="M463" s="168"/>
      <c r="N463" s="169"/>
      <c r="O463" s="169"/>
      <c r="P463" s="169"/>
      <c r="Q463" s="169"/>
      <c r="R463" s="169"/>
      <c r="S463" s="169"/>
      <c r="T463" s="170"/>
      <c r="AT463" s="165" t="s">
        <v>139</v>
      </c>
      <c r="AU463" s="165" t="s">
        <v>84</v>
      </c>
      <c r="AV463" s="13" t="s">
        <v>32</v>
      </c>
      <c r="AW463" s="13" t="s">
        <v>31</v>
      </c>
      <c r="AX463" s="13" t="s">
        <v>76</v>
      </c>
      <c r="AY463" s="165" t="s">
        <v>130</v>
      </c>
    </row>
    <row r="464" spans="2:51" s="13" customFormat="1" ht="12">
      <c r="B464" s="163"/>
      <c r="D464" s="164" t="s">
        <v>139</v>
      </c>
      <c r="E464" s="165" t="s">
        <v>1</v>
      </c>
      <c r="F464" s="166" t="s">
        <v>203</v>
      </c>
      <c r="H464" s="165" t="s">
        <v>1</v>
      </c>
      <c r="I464" s="167"/>
      <c r="L464" s="163"/>
      <c r="M464" s="168"/>
      <c r="N464" s="169"/>
      <c r="O464" s="169"/>
      <c r="P464" s="169"/>
      <c r="Q464" s="169"/>
      <c r="R464" s="169"/>
      <c r="S464" s="169"/>
      <c r="T464" s="170"/>
      <c r="AT464" s="165" t="s">
        <v>139</v>
      </c>
      <c r="AU464" s="165" t="s">
        <v>84</v>
      </c>
      <c r="AV464" s="13" t="s">
        <v>32</v>
      </c>
      <c r="AW464" s="13" t="s">
        <v>31</v>
      </c>
      <c r="AX464" s="13" t="s">
        <v>76</v>
      </c>
      <c r="AY464" s="165" t="s">
        <v>130</v>
      </c>
    </row>
    <row r="465" spans="2:51" s="14" customFormat="1" ht="12">
      <c r="B465" s="171"/>
      <c r="D465" s="164" t="s">
        <v>139</v>
      </c>
      <c r="E465" s="172" t="s">
        <v>1</v>
      </c>
      <c r="F465" s="173" t="s">
        <v>1706</v>
      </c>
      <c r="H465" s="174">
        <v>2.288</v>
      </c>
      <c r="I465" s="175"/>
      <c r="L465" s="171"/>
      <c r="M465" s="176"/>
      <c r="N465" s="177"/>
      <c r="O465" s="177"/>
      <c r="P465" s="177"/>
      <c r="Q465" s="177"/>
      <c r="R465" s="177"/>
      <c r="S465" s="177"/>
      <c r="T465" s="178"/>
      <c r="AT465" s="172" t="s">
        <v>139</v>
      </c>
      <c r="AU465" s="172" t="s">
        <v>84</v>
      </c>
      <c r="AV465" s="14" t="s">
        <v>84</v>
      </c>
      <c r="AW465" s="14" t="s">
        <v>31</v>
      </c>
      <c r="AX465" s="14" t="s">
        <v>32</v>
      </c>
      <c r="AY465" s="172" t="s">
        <v>130</v>
      </c>
    </row>
    <row r="466" spans="1:65" s="2" customFormat="1" ht="16.5" customHeight="1">
      <c r="A466" s="33"/>
      <c r="B466" s="149"/>
      <c r="C466" s="150" t="s">
        <v>610</v>
      </c>
      <c r="D466" s="150" t="s">
        <v>132</v>
      </c>
      <c r="E466" s="151" t="s">
        <v>611</v>
      </c>
      <c r="F466" s="152" t="s">
        <v>612</v>
      </c>
      <c r="G466" s="153" t="s">
        <v>135</v>
      </c>
      <c r="H466" s="154">
        <v>2.588</v>
      </c>
      <c r="I466" s="155"/>
      <c r="J466" s="156">
        <f>ROUND(I466*H466,2)</f>
        <v>0</v>
      </c>
      <c r="K466" s="152" t="s">
        <v>136</v>
      </c>
      <c r="L466" s="34"/>
      <c r="M466" s="157" t="s">
        <v>1</v>
      </c>
      <c r="N466" s="158" t="s">
        <v>41</v>
      </c>
      <c r="O466" s="59"/>
      <c r="P466" s="159">
        <f>O466*H466</f>
        <v>0</v>
      </c>
      <c r="Q466" s="159">
        <v>0.00753</v>
      </c>
      <c r="R466" s="159">
        <f>Q466*H466</f>
        <v>0.01948764</v>
      </c>
      <c r="S466" s="159">
        <v>0</v>
      </c>
      <c r="T466" s="160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61" t="s">
        <v>137</v>
      </c>
      <c r="AT466" s="161" t="s">
        <v>132</v>
      </c>
      <c r="AU466" s="161" t="s">
        <v>84</v>
      </c>
      <c r="AY466" s="18" t="s">
        <v>130</v>
      </c>
      <c r="BE466" s="162">
        <f>IF(N466="základní",J466,0)</f>
        <v>0</v>
      </c>
      <c r="BF466" s="162">
        <f>IF(N466="snížená",J466,0)</f>
        <v>0</v>
      </c>
      <c r="BG466" s="162">
        <f>IF(N466="zákl. přenesená",J466,0)</f>
        <v>0</v>
      </c>
      <c r="BH466" s="162">
        <f>IF(N466="sníž. přenesená",J466,0)</f>
        <v>0</v>
      </c>
      <c r="BI466" s="162">
        <f>IF(N466="nulová",J466,0)</f>
        <v>0</v>
      </c>
      <c r="BJ466" s="18" t="s">
        <v>32</v>
      </c>
      <c r="BK466" s="162">
        <f>ROUND(I466*H466,2)</f>
        <v>0</v>
      </c>
      <c r="BL466" s="18" t="s">
        <v>137</v>
      </c>
      <c r="BM466" s="161" t="s">
        <v>1932</v>
      </c>
    </row>
    <row r="467" spans="2:51" s="14" customFormat="1" ht="12">
      <c r="B467" s="171"/>
      <c r="D467" s="164" t="s">
        <v>139</v>
      </c>
      <c r="E467" s="172" t="s">
        <v>1</v>
      </c>
      <c r="F467" s="173" t="s">
        <v>1933</v>
      </c>
      <c r="H467" s="174">
        <v>2.588</v>
      </c>
      <c r="I467" s="175"/>
      <c r="L467" s="171"/>
      <c r="M467" s="176"/>
      <c r="N467" s="177"/>
      <c r="O467" s="177"/>
      <c r="P467" s="177"/>
      <c r="Q467" s="177"/>
      <c r="R467" s="177"/>
      <c r="S467" s="177"/>
      <c r="T467" s="178"/>
      <c r="AT467" s="172" t="s">
        <v>139</v>
      </c>
      <c r="AU467" s="172" t="s">
        <v>84</v>
      </c>
      <c r="AV467" s="14" t="s">
        <v>84</v>
      </c>
      <c r="AW467" s="14" t="s">
        <v>31</v>
      </c>
      <c r="AX467" s="14" t="s">
        <v>32</v>
      </c>
      <c r="AY467" s="172" t="s">
        <v>130</v>
      </c>
    </row>
    <row r="468" spans="1:65" s="2" customFormat="1" ht="16.5" customHeight="1">
      <c r="A468" s="33"/>
      <c r="B468" s="149"/>
      <c r="C468" s="150" t="s">
        <v>615</v>
      </c>
      <c r="D468" s="150" t="s">
        <v>132</v>
      </c>
      <c r="E468" s="151" t="s">
        <v>616</v>
      </c>
      <c r="F468" s="152" t="s">
        <v>617</v>
      </c>
      <c r="G468" s="153" t="s">
        <v>135</v>
      </c>
      <c r="H468" s="154">
        <v>2.588</v>
      </c>
      <c r="I468" s="155"/>
      <c r="J468" s="156">
        <f>ROUND(I468*H468,2)</f>
        <v>0</v>
      </c>
      <c r="K468" s="152" t="s">
        <v>1</v>
      </c>
      <c r="L468" s="34"/>
      <c r="M468" s="157" t="s">
        <v>1</v>
      </c>
      <c r="N468" s="158" t="s">
        <v>41</v>
      </c>
      <c r="O468" s="59"/>
      <c r="P468" s="159">
        <f>O468*H468</f>
        <v>0</v>
      </c>
      <c r="Q468" s="159">
        <v>0.13188</v>
      </c>
      <c r="R468" s="159">
        <f>Q468*H468</f>
        <v>0.34130544</v>
      </c>
      <c r="S468" s="159">
        <v>0</v>
      </c>
      <c r="T468" s="160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61" t="s">
        <v>137</v>
      </c>
      <c r="AT468" s="161" t="s">
        <v>132</v>
      </c>
      <c r="AU468" s="161" t="s">
        <v>84</v>
      </c>
      <c r="AY468" s="18" t="s">
        <v>130</v>
      </c>
      <c r="BE468" s="162">
        <f>IF(N468="základní",J468,0)</f>
        <v>0</v>
      </c>
      <c r="BF468" s="162">
        <f>IF(N468="snížená",J468,0)</f>
        <v>0</v>
      </c>
      <c r="BG468" s="162">
        <f>IF(N468="zákl. přenesená",J468,0)</f>
        <v>0</v>
      </c>
      <c r="BH468" s="162">
        <f>IF(N468="sníž. přenesená",J468,0)</f>
        <v>0</v>
      </c>
      <c r="BI468" s="162">
        <f>IF(N468="nulová",J468,0)</f>
        <v>0</v>
      </c>
      <c r="BJ468" s="18" t="s">
        <v>32</v>
      </c>
      <c r="BK468" s="162">
        <f>ROUND(I468*H468,2)</f>
        <v>0</v>
      </c>
      <c r="BL468" s="18" t="s">
        <v>137</v>
      </c>
      <c r="BM468" s="161" t="s">
        <v>1934</v>
      </c>
    </row>
    <row r="469" spans="2:51" s="13" customFormat="1" ht="12">
      <c r="B469" s="163"/>
      <c r="D469" s="164" t="s">
        <v>139</v>
      </c>
      <c r="E469" s="165" t="s">
        <v>1</v>
      </c>
      <c r="F469" s="166" t="s">
        <v>202</v>
      </c>
      <c r="H469" s="165" t="s">
        <v>1</v>
      </c>
      <c r="I469" s="167"/>
      <c r="L469" s="163"/>
      <c r="M469" s="168"/>
      <c r="N469" s="169"/>
      <c r="O469" s="169"/>
      <c r="P469" s="169"/>
      <c r="Q469" s="169"/>
      <c r="R469" s="169"/>
      <c r="S469" s="169"/>
      <c r="T469" s="170"/>
      <c r="AT469" s="165" t="s">
        <v>139</v>
      </c>
      <c r="AU469" s="165" t="s">
        <v>84</v>
      </c>
      <c r="AV469" s="13" t="s">
        <v>32</v>
      </c>
      <c r="AW469" s="13" t="s">
        <v>31</v>
      </c>
      <c r="AX469" s="13" t="s">
        <v>76</v>
      </c>
      <c r="AY469" s="165" t="s">
        <v>130</v>
      </c>
    </row>
    <row r="470" spans="2:51" s="13" customFormat="1" ht="12">
      <c r="B470" s="163"/>
      <c r="D470" s="164" t="s">
        <v>139</v>
      </c>
      <c r="E470" s="165" t="s">
        <v>1</v>
      </c>
      <c r="F470" s="166" t="s">
        <v>203</v>
      </c>
      <c r="H470" s="165" t="s">
        <v>1</v>
      </c>
      <c r="I470" s="167"/>
      <c r="L470" s="163"/>
      <c r="M470" s="168"/>
      <c r="N470" s="169"/>
      <c r="O470" s="169"/>
      <c r="P470" s="169"/>
      <c r="Q470" s="169"/>
      <c r="R470" s="169"/>
      <c r="S470" s="169"/>
      <c r="T470" s="170"/>
      <c r="AT470" s="165" t="s">
        <v>139</v>
      </c>
      <c r="AU470" s="165" t="s">
        <v>84</v>
      </c>
      <c r="AV470" s="13" t="s">
        <v>32</v>
      </c>
      <c r="AW470" s="13" t="s">
        <v>31</v>
      </c>
      <c r="AX470" s="13" t="s">
        <v>76</v>
      </c>
      <c r="AY470" s="165" t="s">
        <v>130</v>
      </c>
    </row>
    <row r="471" spans="2:51" s="14" customFormat="1" ht="12">
      <c r="B471" s="171"/>
      <c r="D471" s="164" t="s">
        <v>139</v>
      </c>
      <c r="E471" s="172" t="s">
        <v>1</v>
      </c>
      <c r="F471" s="173" t="s">
        <v>1933</v>
      </c>
      <c r="H471" s="174">
        <v>2.588</v>
      </c>
      <c r="I471" s="175"/>
      <c r="L471" s="171"/>
      <c r="M471" s="176"/>
      <c r="N471" s="177"/>
      <c r="O471" s="177"/>
      <c r="P471" s="177"/>
      <c r="Q471" s="177"/>
      <c r="R471" s="177"/>
      <c r="S471" s="177"/>
      <c r="T471" s="178"/>
      <c r="AT471" s="172" t="s">
        <v>139</v>
      </c>
      <c r="AU471" s="172" t="s">
        <v>84</v>
      </c>
      <c r="AV471" s="14" t="s">
        <v>84</v>
      </c>
      <c r="AW471" s="14" t="s">
        <v>31</v>
      </c>
      <c r="AX471" s="14" t="s">
        <v>32</v>
      </c>
      <c r="AY471" s="172" t="s">
        <v>130</v>
      </c>
    </row>
    <row r="472" spans="1:65" s="2" customFormat="1" ht="16.5" customHeight="1">
      <c r="A472" s="33"/>
      <c r="B472" s="149"/>
      <c r="C472" s="150" t="s">
        <v>622</v>
      </c>
      <c r="D472" s="150" t="s">
        <v>132</v>
      </c>
      <c r="E472" s="151" t="s">
        <v>623</v>
      </c>
      <c r="F472" s="152" t="s">
        <v>624</v>
      </c>
      <c r="G472" s="153" t="s">
        <v>135</v>
      </c>
      <c r="H472" s="154">
        <v>2.888</v>
      </c>
      <c r="I472" s="155"/>
      <c r="J472" s="156">
        <f>ROUND(I472*H472,2)</f>
        <v>0</v>
      </c>
      <c r="K472" s="152" t="s">
        <v>136</v>
      </c>
      <c r="L472" s="34"/>
      <c r="M472" s="157" t="s">
        <v>1</v>
      </c>
      <c r="N472" s="158" t="s">
        <v>41</v>
      </c>
      <c r="O472" s="59"/>
      <c r="P472" s="159">
        <f>O472*H472</f>
        <v>0</v>
      </c>
      <c r="Q472" s="159">
        <v>0.00071</v>
      </c>
      <c r="R472" s="159">
        <f>Q472*H472</f>
        <v>0.00205048</v>
      </c>
      <c r="S472" s="159">
        <v>0</v>
      </c>
      <c r="T472" s="160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61" t="s">
        <v>137</v>
      </c>
      <c r="AT472" s="161" t="s">
        <v>132</v>
      </c>
      <c r="AU472" s="161" t="s">
        <v>84</v>
      </c>
      <c r="AY472" s="18" t="s">
        <v>130</v>
      </c>
      <c r="BE472" s="162">
        <f>IF(N472="základní",J472,0)</f>
        <v>0</v>
      </c>
      <c r="BF472" s="162">
        <f>IF(N472="snížená",J472,0)</f>
        <v>0</v>
      </c>
      <c r="BG472" s="162">
        <f>IF(N472="zákl. přenesená",J472,0)</f>
        <v>0</v>
      </c>
      <c r="BH472" s="162">
        <f>IF(N472="sníž. přenesená",J472,0)</f>
        <v>0</v>
      </c>
      <c r="BI472" s="162">
        <f>IF(N472="nulová",J472,0)</f>
        <v>0</v>
      </c>
      <c r="BJ472" s="18" t="s">
        <v>32</v>
      </c>
      <c r="BK472" s="162">
        <f>ROUND(I472*H472,2)</f>
        <v>0</v>
      </c>
      <c r="BL472" s="18" t="s">
        <v>137</v>
      </c>
      <c r="BM472" s="161" t="s">
        <v>1935</v>
      </c>
    </row>
    <row r="473" spans="2:51" s="14" customFormat="1" ht="12">
      <c r="B473" s="171"/>
      <c r="D473" s="164" t="s">
        <v>139</v>
      </c>
      <c r="E473" s="172" t="s">
        <v>1</v>
      </c>
      <c r="F473" s="173" t="s">
        <v>1936</v>
      </c>
      <c r="H473" s="174">
        <v>2.888</v>
      </c>
      <c r="I473" s="175"/>
      <c r="L473" s="171"/>
      <c r="M473" s="176"/>
      <c r="N473" s="177"/>
      <c r="O473" s="177"/>
      <c r="P473" s="177"/>
      <c r="Q473" s="177"/>
      <c r="R473" s="177"/>
      <c r="S473" s="177"/>
      <c r="T473" s="178"/>
      <c r="AT473" s="172" t="s">
        <v>139</v>
      </c>
      <c r="AU473" s="172" t="s">
        <v>84</v>
      </c>
      <c r="AV473" s="14" t="s">
        <v>84</v>
      </c>
      <c r="AW473" s="14" t="s">
        <v>31</v>
      </c>
      <c r="AX473" s="14" t="s">
        <v>32</v>
      </c>
      <c r="AY473" s="172" t="s">
        <v>130</v>
      </c>
    </row>
    <row r="474" spans="1:65" s="2" customFormat="1" ht="16.5" customHeight="1">
      <c r="A474" s="33"/>
      <c r="B474" s="149"/>
      <c r="C474" s="150" t="s">
        <v>626</v>
      </c>
      <c r="D474" s="150" t="s">
        <v>132</v>
      </c>
      <c r="E474" s="151" t="s">
        <v>627</v>
      </c>
      <c r="F474" s="152" t="s">
        <v>628</v>
      </c>
      <c r="G474" s="153" t="s">
        <v>135</v>
      </c>
      <c r="H474" s="154">
        <v>2.888</v>
      </c>
      <c r="I474" s="155"/>
      <c r="J474" s="156">
        <f>ROUND(I474*H474,2)</f>
        <v>0</v>
      </c>
      <c r="K474" s="152" t="s">
        <v>1</v>
      </c>
      <c r="L474" s="34"/>
      <c r="M474" s="157" t="s">
        <v>1</v>
      </c>
      <c r="N474" s="158" t="s">
        <v>41</v>
      </c>
      <c r="O474" s="59"/>
      <c r="P474" s="159">
        <f>O474*H474</f>
        <v>0</v>
      </c>
      <c r="Q474" s="159">
        <v>0.12966</v>
      </c>
      <c r="R474" s="159">
        <f>Q474*H474</f>
        <v>0.37445807999999997</v>
      </c>
      <c r="S474" s="159">
        <v>0</v>
      </c>
      <c r="T474" s="160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61" t="s">
        <v>137</v>
      </c>
      <c r="AT474" s="161" t="s">
        <v>132</v>
      </c>
      <c r="AU474" s="161" t="s">
        <v>84</v>
      </c>
      <c r="AY474" s="18" t="s">
        <v>130</v>
      </c>
      <c r="BE474" s="162">
        <f>IF(N474="základní",J474,0)</f>
        <v>0</v>
      </c>
      <c r="BF474" s="162">
        <f>IF(N474="snížená",J474,0)</f>
        <v>0</v>
      </c>
      <c r="BG474" s="162">
        <f>IF(N474="zákl. přenesená",J474,0)</f>
        <v>0</v>
      </c>
      <c r="BH474" s="162">
        <f>IF(N474="sníž. přenesená",J474,0)</f>
        <v>0</v>
      </c>
      <c r="BI474" s="162">
        <f>IF(N474="nulová",J474,0)</f>
        <v>0</v>
      </c>
      <c r="BJ474" s="18" t="s">
        <v>32</v>
      </c>
      <c r="BK474" s="162">
        <f>ROUND(I474*H474,2)</f>
        <v>0</v>
      </c>
      <c r="BL474" s="18" t="s">
        <v>137</v>
      </c>
      <c r="BM474" s="161" t="s">
        <v>1937</v>
      </c>
    </row>
    <row r="475" spans="2:51" s="13" customFormat="1" ht="12">
      <c r="B475" s="163"/>
      <c r="D475" s="164" t="s">
        <v>139</v>
      </c>
      <c r="E475" s="165" t="s">
        <v>1</v>
      </c>
      <c r="F475" s="166" t="s">
        <v>202</v>
      </c>
      <c r="H475" s="165" t="s">
        <v>1</v>
      </c>
      <c r="I475" s="167"/>
      <c r="L475" s="163"/>
      <c r="M475" s="168"/>
      <c r="N475" s="169"/>
      <c r="O475" s="169"/>
      <c r="P475" s="169"/>
      <c r="Q475" s="169"/>
      <c r="R475" s="169"/>
      <c r="S475" s="169"/>
      <c r="T475" s="170"/>
      <c r="AT475" s="165" t="s">
        <v>139</v>
      </c>
      <c r="AU475" s="165" t="s">
        <v>84</v>
      </c>
      <c r="AV475" s="13" t="s">
        <v>32</v>
      </c>
      <c r="AW475" s="13" t="s">
        <v>31</v>
      </c>
      <c r="AX475" s="13" t="s">
        <v>76</v>
      </c>
      <c r="AY475" s="165" t="s">
        <v>130</v>
      </c>
    </row>
    <row r="476" spans="2:51" s="13" customFormat="1" ht="12">
      <c r="B476" s="163"/>
      <c r="D476" s="164" t="s">
        <v>139</v>
      </c>
      <c r="E476" s="165" t="s">
        <v>1</v>
      </c>
      <c r="F476" s="166" t="s">
        <v>203</v>
      </c>
      <c r="H476" s="165" t="s">
        <v>1</v>
      </c>
      <c r="I476" s="167"/>
      <c r="L476" s="163"/>
      <c r="M476" s="168"/>
      <c r="N476" s="169"/>
      <c r="O476" s="169"/>
      <c r="P476" s="169"/>
      <c r="Q476" s="169"/>
      <c r="R476" s="169"/>
      <c r="S476" s="169"/>
      <c r="T476" s="170"/>
      <c r="AT476" s="165" t="s">
        <v>139</v>
      </c>
      <c r="AU476" s="165" t="s">
        <v>84</v>
      </c>
      <c r="AV476" s="13" t="s">
        <v>32</v>
      </c>
      <c r="AW476" s="13" t="s">
        <v>31</v>
      </c>
      <c r="AX476" s="13" t="s">
        <v>76</v>
      </c>
      <c r="AY476" s="165" t="s">
        <v>130</v>
      </c>
    </row>
    <row r="477" spans="2:51" s="14" customFormat="1" ht="12">
      <c r="B477" s="171"/>
      <c r="D477" s="164" t="s">
        <v>139</v>
      </c>
      <c r="E477" s="172" t="s">
        <v>1</v>
      </c>
      <c r="F477" s="173" t="s">
        <v>1936</v>
      </c>
      <c r="H477" s="174">
        <v>2.888</v>
      </c>
      <c r="I477" s="175"/>
      <c r="L477" s="171"/>
      <c r="M477" s="176"/>
      <c r="N477" s="177"/>
      <c r="O477" s="177"/>
      <c r="P477" s="177"/>
      <c r="Q477" s="177"/>
      <c r="R477" s="177"/>
      <c r="S477" s="177"/>
      <c r="T477" s="178"/>
      <c r="AT477" s="172" t="s">
        <v>139</v>
      </c>
      <c r="AU477" s="172" t="s">
        <v>84</v>
      </c>
      <c r="AV477" s="14" t="s">
        <v>84</v>
      </c>
      <c r="AW477" s="14" t="s">
        <v>31</v>
      </c>
      <c r="AX477" s="14" t="s">
        <v>32</v>
      </c>
      <c r="AY477" s="172" t="s">
        <v>130</v>
      </c>
    </row>
    <row r="478" spans="1:65" s="2" customFormat="1" ht="16.5" customHeight="1">
      <c r="A478" s="33"/>
      <c r="B478" s="149"/>
      <c r="C478" s="150" t="s">
        <v>633</v>
      </c>
      <c r="D478" s="150" t="s">
        <v>132</v>
      </c>
      <c r="E478" s="151" t="s">
        <v>623</v>
      </c>
      <c r="F478" s="152" t="s">
        <v>624</v>
      </c>
      <c r="G478" s="153" t="s">
        <v>135</v>
      </c>
      <c r="H478" s="154">
        <v>3.5</v>
      </c>
      <c r="I478" s="155"/>
      <c r="J478" s="156">
        <f>ROUND(I478*H478,2)</f>
        <v>0</v>
      </c>
      <c r="K478" s="152" t="s">
        <v>136</v>
      </c>
      <c r="L478" s="34"/>
      <c r="M478" s="157" t="s">
        <v>1</v>
      </c>
      <c r="N478" s="158" t="s">
        <v>41</v>
      </c>
      <c r="O478" s="59"/>
      <c r="P478" s="159">
        <f>O478*H478</f>
        <v>0</v>
      </c>
      <c r="Q478" s="159">
        <v>0.00071</v>
      </c>
      <c r="R478" s="159">
        <f>Q478*H478</f>
        <v>0.0024850000000000002</v>
      </c>
      <c r="S478" s="159">
        <v>0</v>
      </c>
      <c r="T478" s="160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61" t="s">
        <v>137</v>
      </c>
      <c r="AT478" s="161" t="s">
        <v>132</v>
      </c>
      <c r="AU478" s="161" t="s">
        <v>84</v>
      </c>
      <c r="AY478" s="18" t="s">
        <v>130</v>
      </c>
      <c r="BE478" s="162">
        <f>IF(N478="základní",J478,0)</f>
        <v>0</v>
      </c>
      <c r="BF478" s="162">
        <f>IF(N478="snížená",J478,0)</f>
        <v>0</v>
      </c>
      <c r="BG478" s="162">
        <f>IF(N478="zákl. přenesená",J478,0)</f>
        <v>0</v>
      </c>
      <c r="BH478" s="162">
        <f>IF(N478="sníž. přenesená",J478,0)</f>
        <v>0</v>
      </c>
      <c r="BI478" s="162">
        <f>IF(N478="nulová",J478,0)</f>
        <v>0</v>
      </c>
      <c r="BJ478" s="18" t="s">
        <v>32</v>
      </c>
      <c r="BK478" s="162">
        <f>ROUND(I478*H478,2)</f>
        <v>0</v>
      </c>
      <c r="BL478" s="18" t="s">
        <v>137</v>
      </c>
      <c r="BM478" s="161" t="s">
        <v>1938</v>
      </c>
    </row>
    <row r="479" spans="2:51" s="14" customFormat="1" ht="12">
      <c r="B479" s="171"/>
      <c r="D479" s="164" t="s">
        <v>139</v>
      </c>
      <c r="E479" s="172" t="s">
        <v>1</v>
      </c>
      <c r="F479" s="173" t="s">
        <v>1939</v>
      </c>
      <c r="H479" s="174">
        <v>3.5</v>
      </c>
      <c r="I479" s="175"/>
      <c r="L479" s="171"/>
      <c r="M479" s="176"/>
      <c r="N479" s="177"/>
      <c r="O479" s="177"/>
      <c r="P479" s="177"/>
      <c r="Q479" s="177"/>
      <c r="R479" s="177"/>
      <c r="S479" s="177"/>
      <c r="T479" s="178"/>
      <c r="AT479" s="172" t="s">
        <v>139</v>
      </c>
      <c r="AU479" s="172" t="s">
        <v>84</v>
      </c>
      <c r="AV479" s="14" t="s">
        <v>84</v>
      </c>
      <c r="AW479" s="14" t="s">
        <v>31</v>
      </c>
      <c r="AX479" s="14" t="s">
        <v>32</v>
      </c>
      <c r="AY479" s="172" t="s">
        <v>130</v>
      </c>
    </row>
    <row r="480" spans="1:65" s="2" customFormat="1" ht="16.5" customHeight="1">
      <c r="A480" s="33"/>
      <c r="B480" s="149"/>
      <c r="C480" s="150" t="s">
        <v>635</v>
      </c>
      <c r="D480" s="150" t="s">
        <v>132</v>
      </c>
      <c r="E480" s="151" t="s">
        <v>636</v>
      </c>
      <c r="F480" s="152" t="s">
        <v>637</v>
      </c>
      <c r="G480" s="153" t="s">
        <v>135</v>
      </c>
      <c r="H480" s="154">
        <v>3.5</v>
      </c>
      <c r="I480" s="155"/>
      <c r="J480" s="156">
        <f>ROUND(I480*H480,2)</f>
        <v>0</v>
      </c>
      <c r="K480" s="152" t="s">
        <v>1</v>
      </c>
      <c r="L480" s="34"/>
      <c r="M480" s="157" t="s">
        <v>1</v>
      </c>
      <c r="N480" s="158" t="s">
        <v>41</v>
      </c>
      <c r="O480" s="59"/>
      <c r="P480" s="159">
        <f>O480*H480</f>
        <v>0</v>
      </c>
      <c r="Q480" s="159">
        <v>0.10373</v>
      </c>
      <c r="R480" s="159">
        <f>Q480*H480</f>
        <v>0.363055</v>
      </c>
      <c r="S480" s="159">
        <v>0</v>
      </c>
      <c r="T480" s="160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61" t="s">
        <v>137</v>
      </c>
      <c r="AT480" s="161" t="s">
        <v>132</v>
      </c>
      <c r="AU480" s="161" t="s">
        <v>84</v>
      </c>
      <c r="AY480" s="18" t="s">
        <v>130</v>
      </c>
      <c r="BE480" s="162">
        <f>IF(N480="základní",J480,0)</f>
        <v>0</v>
      </c>
      <c r="BF480" s="162">
        <f>IF(N480="snížená",J480,0)</f>
        <v>0</v>
      </c>
      <c r="BG480" s="162">
        <f>IF(N480="zákl. přenesená",J480,0)</f>
        <v>0</v>
      </c>
      <c r="BH480" s="162">
        <f>IF(N480="sníž. přenesená",J480,0)</f>
        <v>0</v>
      </c>
      <c r="BI480" s="162">
        <f>IF(N480="nulová",J480,0)</f>
        <v>0</v>
      </c>
      <c r="BJ480" s="18" t="s">
        <v>32</v>
      </c>
      <c r="BK480" s="162">
        <f>ROUND(I480*H480,2)</f>
        <v>0</v>
      </c>
      <c r="BL480" s="18" t="s">
        <v>137</v>
      </c>
      <c r="BM480" s="161" t="s">
        <v>1940</v>
      </c>
    </row>
    <row r="481" spans="2:51" s="13" customFormat="1" ht="12">
      <c r="B481" s="163"/>
      <c r="D481" s="164" t="s">
        <v>139</v>
      </c>
      <c r="E481" s="165" t="s">
        <v>1</v>
      </c>
      <c r="F481" s="166" t="s">
        <v>639</v>
      </c>
      <c r="H481" s="165" t="s">
        <v>1</v>
      </c>
      <c r="I481" s="167"/>
      <c r="L481" s="163"/>
      <c r="M481" s="168"/>
      <c r="N481" s="169"/>
      <c r="O481" s="169"/>
      <c r="P481" s="169"/>
      <c r="Q481" s="169"/>
      <c r="R481" s="169"/>
      <c r="S481" s="169"/>
      <c r="T481" s="170"/>
      <c r="AT481" s="165" t="s">
        <v>139</v>
      </c>
      <c r="AU481" s="165" t="s">
        <v>84</v>
      </c>
      <c r="AV481" s="13" t="s">
        <v>32</v>
      </c>
      <c r="AW481" s="13" t="s">
        <v>31</v>
      </c>
      <c r="AX481" s="13" t="s">
        <v>76</v>
      </c>
      <c r="AY481" s="165" t="s">
        <v>130</v>
      </c>
    </row>
    <row r="482" spans="2:51" s="13" customFormat="1" ht="12">
      <c r="B482" s="163"/>
      <c r="D482" s="164" t="s">
        <v>139</v>
      </c>
      <c r="E482" s="165" t="s">
        <v>1</v>
      </c>
      <c r="F482" s="166" t="s">
        <v>1941</v>
      </c>
      <c r="H482" s="165" t="s">
        <v>1</v>
      </c>
      <c r="I482" s="167"/>
      <c r="L482" s="163"/>
      <c r="M482" s="168"/>
      <c r="N482" s="169"/>
      <c r="O482" s="169"/>
      <c r="P482" s="169"/>
      <c r="Q482" s="169"/>
      <c r="R482" s="169"/>
      <c r="S482" s="169"/>
      <c r="T482" s="170"/>
      <c r="AT482" s="165" t="s">
        <v>139</v>
      </c>
      <c r="AU482" s="165" t="s">
        <v>84</v>
      </c>
      <c r="AV482" s="13" t="s">
        <v>32</v>
      </c>
      <c r="AW482" s="13" t="s">
        <v>31</v>
      </c>
      <c r="AX482" s="13" t="s">
        <v>76</v>
      </c>
      <c r="AY482" s="165" t="s">
        <v>130</v>
      </c>
    </row>
    <row r="483" spans="2:51" s="14" customFormat="1" ht="12">
      <c r="B483" s="171"/>
      <c r="D483" s="164" t="s">
        <v>139</v>
      </c>
      <c r="E483" s="172" t="s">
        <v>1</v>
      </c>
      <c r="F483" s="173" t="s">
        <v>1939</v>
      </c>
      <c r="H483" s="174">
        <v>3.5</v>
      </c>
      <c r="I483" s="175"/>
      <c r="L483" s="171"/>
      <c r="M483" s="176"/>
      <c r="N483" s="177"/>
      <c r="O483" s="177"/>
      <c r="P483" s="177"/>
      <c r="Q483" s="177"/>
      <c r="R483" s="177"/>
      <c r="S483" s="177"/>
      <c r="T483" s="178"/>
      <c r="AT483" s="172" t="s">
        <v>139</v>
      </c>
      <c r="AU483" s="172" t="s">
        <v>84</v>
      </c>
      <c r="AV483" s="14" t="s">
        <v>84</v>
      </c>
      <c r="AW483" s="14" t="s">
        <v>31</v>
      </c>
      <c r="AX483" s="14" t="s">
        <v>32</v>
      </c>
      <c r="AY483" s="172" t="s">
        <v>130</v>
      </c>
    </row>
    <row r="484" spans="1:65" s="2" customFormat="1" ht="16.5" customHeight="1">
      <c r="A484" s="33"/>
      <c r="B484" s="149"/>
      <c r="C484" s="150" t="s">
        <v>643</v>
      </c>
      <c r="D484" s="150" t="s">
        <v>132</v>
      </c>
      <c r="E484" s="151" t="s">
        <v>653</v>
      </c>
      <c r="F484" s="152" t="s">
        <v>654</v>
      </c>
      <c r="G484" s="153" t="s">
        <v>211</v>
      </c>
      <c r="H484" s="154">
        <v>3.5</v>
      </c>
      <c r="I484" s="155"/>
      <c r="J484" s="156">
        <f>ROUND(I484*H484,2)</f>
        <v>0</v>
      </c>
      <c r="K484" s="152" t="s">
        <v>1</v>
      </c>
      <c r="L484" s="34"/>
      <c r="M484" s="157" t="s">
        <v>1</v>
      </c>
      <c r="N484" s="158" t="s">
        <v>41</v>
      </c>
      <c r="O484" s="59"/>
      <c r="P484" s="159">
        <f>O484*H484</f>
        <v>0</v>
      </c>
      <c r="Q484" s="159">
        <v>0.0036</v>
      </c>
      <c r="R484" s="159">
        <f>Q484*H484</f>
        <v>0.0126</v>
      </c>
      <c r="S484" s="159">
        <v>0</v>
      </c>
      <c r="T484" s="160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61" t="s">
        <v>137</v>
      </c>
      <c r="AT484" s="161" t="s">
        <v>132</v>
      </c>
      <c r="AU484" s="161" t="s">
        <v>84</v>
      </c>
      <c r="AY484" s="18" t="s">
        <v>130</v>
      </c>
      <c r="BE484" s="162">
        <f>IF(N484="základní",J484,0)</f>
        <v>0</v>
      </c>
      <c r="BF484" s="162">
        <f>IF(N484="snížená",J484,0)</f>
        <v>0</v>
      </c>
      <c r="BG484" s="162">
        <f>IF(N484="zákl. přenesená",J484,0)</f>
        <v>0</v>
      </c>
      <c r="BH484" s="162">
        <f>IF(N484="sníž. přenesená",J484,0)</f>
        <v>0</v>
      </c>
      <c r="BI484" s="162">
        <f>IF(N484="nulová",J484,0)</f>
        <v>0</v>
      </c>
      <c r="BJ484" s="18" t="s">
        <v>32</v>
      </c>
      <c r="BK484" s="162">
        <f>ROUND(I484*H484,2)</f>
        <v>0</v>
      </c>
      <c r="BL484" s="18" t="s">
        <v>137</v>
      </c>
      <c r="BM484" s="161" t="s">
        <v>1942</v>
      </c>
    </row>
    <row r="485" spans="2:51" s="13" customFormat="1" ht="12">
      <c r="B485" s="163"/>
      <c r="D485" s="164" t="s">
        <v>139</v>
      </c>
      <c r="E485" s="165" t="s">
        <v>1</v>
      </c>
      <c r="F485" s="166" t="s">
        <v>656</v>
      </c>
      <c r="H485" s="165" t="s">
        <v>1</v>
      </c>
      <c r="I485" s="167"/>
      <c r="L485" s="163"/>
      <c r="M485" s="168"/>
      <c r="N485" s="169"/>
      <c r="O485" s="169"/>
      <c r="P485" s="169"/>
      <c r="Q485" s="169"/>
      <c r="R485" s="169"/>
      <c r="S485" s="169"/>
      <c r="T485" s="170"/>
      <c r="AT485" s="165" t="s">
        <v>139</v>
      </c>
      <c r="AU485" s="165" t="s">
        <v>84</v>
      </c>
      <c r="AV485" s="13" t="s">
        <v>32</v>
      </c>
      <c r="AW485" s="13" t="s">
        <v>31</v>
      </c>
      <c r="AX485" s="13" t="s">
        <v>76</v>
      </c>
      <c r="AY485" s="165" t="s">
        <v>130</v>
      </c>
    </row>
    <row r="486" spans="2:51" s="14" customFormat="1" ht="12">
      <c r="B486" s="171"/>
      <c r="D486" s="164" t="s">
        <v>139</v>
      </c>
      <c r="E486" s="172" t="s">
        <v>1</v>
      </c>
      <c r="F486" s="173" t="s">
        <v>1939</v>
      </c>
      <c r="H486" s="174">
        <v>3.5</v>
      </c>
      <c r="I486" s="175"/>
      <c r="L486" s="171"/>
      <c r="M486" s="176"/>
      <c r="N486" s="177"/>
      <c r="O486" s="177"/>
      <c r="P486" s="177"/>
      <c r="Q486" s="177"/>
      <c r="R486" s="177"/>
      <c r="S486" s="177"/>
      <c r="T486" s="178"/>
      <c r="AT486" s="172" t="s">
        <v>139</v>
      </c>
      <c r="AU486" s="172" t="s">
        <v>84</v>
      </c>
      <c r="AV486" s="14" t="s">
        <v>84</v>
      </c>
      <c r="AW486" s="14" t="s">
        <v>31</v>
      </c>
      <c r="AX486" s="14" t="s">
        <v>32</v>
      </c>
      <c r="AY486" s="172" t="s">
        <v>130</v>
      </c>
    </row>
    <row r="487" spans="1:65" s="2" customFormat="1" ht="16.5" customHeight="1">
      <c r="A487" s="33"/>
      <c r="B487" s="149"/>
      <c r="C487" s="150" t="s">
        <v>652</v>
      </c>
      <c r="D487" s="150" t="s">
        <v>132</v>
      </c>
      <c r="E487" s="151" t="s">
        <v>1943</v>
      </c>
      <c r="F487" s="152" t="s">
        <v>662</v>
      </c>
      <c r="G487" s="153" t="s">
        <v>135</v>
      </c>
      <c r="H487" s="154">
        <v>63.36</v>
      </c>
      <c r="I487" s="155"/>
      <c r="J487" s="156">
        <f>ROUND(I487*H487,2)</f>
        <v>0</v>
      </c>
      <c r="K487" s="152" t="s">
        <v>136</v>
      </c>
      <c r="L487" s="34"/>
      <c r="M487" s="157" t="s">
        <v>1</v>
      </c>
      <c r="N487" s="158" t="s">
        <v>41</v>
      </c>
      <c r="O487" s="59"/>
      <c r="P487" s="159">
        <f>O487*H487</f>
        <v>0</v>
      </c>
      <c r="Q487" s="159">
        <v>0.575</v>
      </c>
      <c r="R487" s="159">
        <f>Q487*H487</f>
        <v>36.431999999999995</v>
      </c>
      <c r="S487" s="159">
        <v>0</v>
      </c>
      <c r="T487" s="160">
        <f>S487*H487</f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61" t="s">
        <v>137</v>
      </c>
      <c r="AT487" s="161" t="s">
        <v>132</v>
      </c>
      <c r="AU487" s="161" t="s">
        <v>84</v>
      </c>
      <c r="AY487" s="18" t="s">
        <v>130</v>
      </c>
      <c r="BE487" s="162">
        <f>IF(N487="základní",J487,0)</f>
        <v>0</v>
      </c>
      <c r="BF487" s="162">
        <f>IF(N487="snížená",J487,0)</f>
        <v>0</v>
      </c>
      <c r="BG487" s="162">
        <f>IF(N487="zákl. přenesená",J487,0)</f>
        <v>0</v>
      </c>
      <c r="BH487" s="162">
        <f>IF(N487="sníž. přenesená",J487,0)</f>
        <v>0</v>
      </c>
      <c r="BI487" s="162">
        <f>IF(N487="nulová",J487,0)</f>
        <v>0</v>
      </c>
      <c r="BJ487" s="18" t="s">
        <v>32</v>
      </c>
      <c r="BK487" s="162">
        <f>ROUND(I487*H487,2)</f>
        <v>0</v>
      </c>
      <c r="BL487" s="18" t="s">
        <v>137</v>
      </c>
      <c r="BM487" s="161" t="s">
        <v>1944</v>
      </c>
    </row>
    <row r="488" spans="2:51" s="13" customFormat="1" ht="12">
      <c r="B488" s="163"/>
      <c r="D488" s="164" t="s">
        <v>139</v>
      </c>
      <c r="E488" s="165" t="s">
        <v>1</v>
      </c>
      <c r="F488" s="166" t="s">
        <v>202</v>
      </c>
      <c r="H488" s="165" t="s">
        <v>1</v>
      </c>
      <c r="I488" s="167"/>
      <c r="L488" s="163"/>
      <c r="M488" s="168"/>
      <c r="N488" s="169"/>
      <c r="O488" s="169"/>
      <c r="P488" s="169"/>
      <c r="Q488" s="169"/>
      <c r="R488" s="169"/>
      <c r="S488" s="169"/>
      <c r="T488" s="170"/>
      <c r="AT488" s="165" t="s">
        <v>139</v>
      </c>
      <c r="AU488" s="165" t="s">
        <v>84</v>
      </c>
      <c r="AV488" s="13" t="s">
        <v>32</v>
      </c>
      <c r="AW488" s="13" t="s">
        <v>31</v>
      </c>
      <c r="AX488" s="13" t="s">
        <v>76</v>
      </c>
      <c r="AY488" s="165" t="s">
        <v>130</v>
      </c>
    </row>
    <row r="489" spans="2:51" s="13" customFormat="1" ht="12">
      <c r="B489" s="163"/>
      <c r="D489" s="164" t="s">
        <v>139</v>
      </c>
      <c r="E489" s="165" t="s">
        <v>1</v>
      </c>
      <c r="F489" s="166" t="s">
        <v>140</v>
      </c>
      <c r="H489" s="165" t="s">
        <v>1</v>
      </c>
      <c r="I489" s="167"/>
      <c r="L489" s="163"/>
      <c r="M489" s="168"/>
      <c r="N489" s="169"/>
      <c r="O489" s="169"/>
      <c r="P489" s="169"/>
      <c r="Q489" s="169"/>
      <c r="R489" s="169"/>
      <c r="S489" s="169"/>
      <c r="T489" s="170"/>
      <c r="AT489" s="165" t="s">
        <v>139</v>
      </c>
      <c r="AU489" s="165" t="s">
        <v>84</v>
      </c>
      <c r="AV489" s="13" t="s">
        <v>32</v>
      </c>
      <c r="AW489" s="13" t="s">
        <v>31</v>
      </c>
      <c r="AX489" s="13" t="s">
        <v>76</v>
      </c>
      <c r="AY489" s="165" t="s">
        <v>130</v>
      </c>
    </row>
    <row r="490" spans="2:51" s="14" customFormat="1" ht="12">
      <c r="B490" s="171"/>
      <c r="D490" s="164" t="s">
        <v>139</v>
      </c>
      <c r="E490" s="172" t="s">
        <v>1</v>
      </c>
      <c r="F490" s="173" t="s">
        <v>1945</v>
      </c>
      <c r="H490" s="174">
        <v>63.36</v>
      </c>
      <c r="I490" s="175"/>
      <c r="L490" s="171"/>
      <c r="M490" s="176"/>
      <c r="N490" s="177"/>
      <c r="O490" s="177"/>
      <c r="P490" s="177"/>
      <c r="Q490" s="177"/>
      <c r="R490" s="177"/>
      <c r="S490" s="177"/>
      <c r="T490" s="178"/>
      <c r="AT490" s="172" t="s">
        <v>139</v>
      </c>
      <c r="AU490" s="172" t="s">
        <v>84</v>
      </c>
      <c r="AV490" s="14" t="s">
        <v>84</v>
      </c>
      <c r="AW490" s="14" t="s">
        <v>31</v>
      </c>
      <c r="AX490" s="14" t="s">
        <v>32</v>
      </c>
      <c r="AY490" s="172" t="s">
        <v>130</v>
      </c>
    </row>
    <row r="491" spans="1:65" s="2" customFormat="1" ht="24.2" customHeight="1">
      <c r="A491" s="33"/>
      <c r="B491" s="149"/>
      <c r="C491" s="150" t="s">
        <v>660</v>
      </c>
      <c r="D491" s="150" t="s">
        <v>132</v>
      </c>
      <c r="E491" s="151" t="s">
        <v>665</v>
      </c>
      <c r="F491" s="152" t="s">
        <v>666</v>
      </c>
      <c r="G491" s="153" t="s">
        <v>135</v>
      </c>
      <c r="H491" s="154">
        <v>140.8</v>
      </c>
      <c r="I491" s="155"/>
      <c r="J491" s="156">
        <f>ROUND(I491*H491,2)</f>
        <v>0</v>
      </c>
      <c r="K491" s="152" t="s">
        <v>1</v>
      </c>
      <c r="L491" s="34"/>
      <c r="M491" s="157" t="s">
        <v>1</v>
      </c>
      <c r="N491" s="158" t="s">
        <v>41</v>
      </c>
      <c r="O491" s="59"/>
      <c r="P491" s="159">
        <f>O491*H491</f>
        <v>0</v>
      </c>
      <c r="Q491" s="159">
        <v>0.10362</v>
      </c>
      <c r="R491" s="159">
        <f>Q491*H491</f>
        <v>14.589696000000002</v>
      </c>
      <c r="S491" s="159">
        <v>0</v>
      </c>
      <c r="T491" s="160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61" t="s">
        <v>137</v>
      </c>
      <c r="AT491" s="161" t="s">
        <v>132</v>
      </c>
      <c r="AU491" s="161" t="s">
        <v>84</v>
      </c>
      <c r="AY491" s="18" t="s">
        <v>130</v>
      </c>
      <c r="BE491" s="162">
        <f>IF(N491="základní",J491,0)</f>
        <v>0</v>
      </c>
      <c r="BF491" s="162">
        <f>IF(N491="snížená",J491,0)</f>
        <v>0</v>
      </c>
      <c r="BG491" s="162">
        <f>IF(N491="zákl. přenesená",J491,0)</f>
        <v>0</v>
      </c>
      <c r="BH491" s="162">
        <f>IF(N491="sníž. přenesená",J491,0)</f>
        <v>0</v>
      </c>
      <c r="BI491" s="162">
        <f>IF(N491="nulová",J491,0)</f>
        <v>0</v>
      </c>
      <c r="BJ491" s="18" t="s">
        <v>32</v>
      </c>
      <c r="BK491" s="162">
        <f>ROUND(I491*H491,2)</f>
        <v>0</v>
      </c>
      <c r="BL491" s="18" t="s">
        <v>137</v>
      </c>
      <c r="BM491" s="161" t="s">
        <v>1946</v>
      </c>
    </row>
    <row r="492" spans="2:51" s="13" customFormat="1" ht="12">
      <c r="B492" s="163"/>
      <c r="D492" s="164" t="s">
        <v>139</v>
      </c>
      <c r="E492" s="165" t="s">
        <v>1</v>
      </c>
      <c r="F492" s="166" t="s">
        <v>639</v>
      </c>
      <c r="H492" s="165" t="s">
        <v>1</v>
      </c>
      <c r="I492" s="167"/>
      <c r="L492" s="163"/>
      <c r="M492" s="168"/>
      <c r="N492" s="169"/>
      <c r="O492" s="169"/>
      <c r="P492" s="169"/>
      <c r="Q492" s="169"/>
      <c r="R492" s="169"/>
      <c r="S492" s="169"/>
      <c r="T492" s="170"/>
      <c r="AT492" s="165" t="s">
        <v>139</v>
      </c>
      <c r="AU492" s="165" t="s">
        <v>84</v>
      </c>
      <c r="AV492" s="13" t="s">
        <v>32</v>
      </c>
      <c r="AW492" s="13" t="s">
        <v>31</v>
      </c>
      <c r="AX492" s="13" t="s">
        <v>76</v>
      </c>
      <c r="AY492" s="165" t="s">
        <v>130</v>
      </c>
    </row>
    <row r="493" spans="2:51" s="13" customFormat="1" ht="12">
      <c r="B493" s="163"/>
      <c r="D493" s="164" t="s">
        <v>139</v>
      </c>
      <c r="E493" s="165" t="s">
        <v>1</v>
      </c>
      <c r="F493" s="166" t="s">
        <v>203</v>
      </c>
      <c r="H493" s="165" t="s">
        <v>1</v>
      </c>
      <c r="I493" s="167"/>
      <c r="L493" s="163"/>
      <c r="M493" s="168"/>
      <c r="N493" s="169"/>
      <c r="O493" s="169"/>
      <c r="P493" s="169"/>
      <c r="Q493" s="169"/>
      <c r="R493" s="169"/>
      <c r="S493" s="169"/>
      <c r="T493" s="170"/>
      <c r="AT493" s="165" t="s">
        <v>139</v>
      </c>
      <c r="AU493" s="165" t="s">
        <v>84</v>
      </c>
      <c r="AV493" s="13" t="s">
        <v>32</v>
      </c>
      <c r="AW493" s="13" t="s">
        <v>31</v>
      </c>
      <c r="AX493" s="13" t="s">
        <v>76</v>
      </c>
      <c r="AY493" s="165" t="s">
        <v>130</v>
      </c>
    </row>
    <row r="494" spans="2:51" s="14" customFormat="1" ht="12">
      <c r="B494" s="171"/>
      <c r="D494" s="164" t="s">
        <v>139</v>
      </c>
      <c r="E494" s="172" t="s">
        <v>1</v>
      </c>
      <c r="F494" s="173" t="s">
        <v>1947</v>
      </c>
      <c r="H494" s="174">
        <v>140.8</v>
      </c>
      <c r="I494" s="175"/>
      <c r="L494" s="171"/>
      <c r="M494" s="176"/>
      <c r="N494" s="177"/>
      <c r="O494" s="177"/>
      <c r="P494" s="177"/>
      <c r="Q494" s="177"/>
      <c r="R494" s="177"/>
      <c r="S494" s="177"/>
      <c r="T494" s="178"/>
      <c r="AT494" s="172" t="s">
        <v>139</v>
      </c>
      <c r="AU494" s="172" t="s">
        <v>84</v>
      </c>
      <c r="AV494" s="14" t="s">
        <v>84</v>
      </c>
      <c r="AW494" s="14" t="s">
        <v>31</v>
      </c>
      <c r="AX494" s="14" t="s">
        <v>32</v>
      </c>
      <c r="AY494" s="172" t="s">
        <v>130</v>
      </c>
    </row>
    <row r="495" spans="1:65" s="2" customFormat="1" ht="16.5" customHeight="1">
      <c r="A495" s="33"/>
      <c r="B495" s="149"/>
      <c r="C495" s="195" t="s">
        <v>664</v>
      </c>
      <c r="D495" s="195" t="s">
        <v>268</v>
      </c>
      <c r="E495" s="196" t="s">
        <v>1948</v>
      </c>
      <c r="F495" s="197" t="s">
        <v>672</v>
      </c>
      <c r="G495" s="198" t="s">
        <v>135</v>
      </c>
      <c r="H495" s="199">
        <v>28.016</v>
      </c>
      <c r="I495" s="200"/>
      <c r="J495" s="201">
        <f>ROUND(I495*H495,2)</f>
        <v>0</v>
      </c>
      <c r="K495" s="197" t="s">
        <v>136</v>
      </c>
      <c r="L495" s="202"/>
      <c r="M495" s="203" t="s">
        <v>1</v>
      </c>
      <c r="N495" s="204" t="s">
        <v>41</v>
      </c>
      <c r="O495" s="59"/>
      <c r="P495" s="159">
        <f>O495*H495</f>
        <v>0</v>
      </c>
      <c r="Q495" s="159">
        <v>0.152</v>
      </c>
      <c r="R495" s="159">
        <f>Q495*H495</f>
        <v>4.258432</v>
      </c>
      <c r="S495" s="159">
        <v>0</v>
      </c>
      <c r="T495" s="160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61" t="s">
        <v>184</v>
      </c>
      <c r="AT495" s="161" t="s">
        <v>268</v>
      </c>
      <c r="AU495" s="161" t="s">
        <v>84</v>
      </c>
      <c r="AY495" s="18" t="s">
        <v>130</v>
      </c>
      <c r="BE495" s="162">
        <f>IF(N495="základní",J495,0)</f>
        <v>0</v>
      </c>
      <c r="BF495" s="162">
        <f>IF(N495="snížená",J495,0)</f>
        <v>0</v>
      </c>
      <c r="BG495" s="162">
        <f>IF(N495="zákl. přenesená",J495,0)</f>
        <v>0</v>
      </c>
      <c r="BH495" s="162">
        <f>IF(N495="sníž. přenesená",J495,0)</f>
        <v>0</v>
      </c>
      <c r="BI495" s="162">
        <f>IF(N495="nulová",J495,0)</f>
        <v>0</v>
      </c>
      <c r="BJ495" s="18" t="s">
        <v>32</v>
      </c>
      <c r="BK495" s="162">
        <f>ROUND(I495*H495,2)</f>
        <v>0</v>
      </c>
      <c r="BL495" s="18" t="s">
        <v>137</v>
      </c>
      <c r="BM495" s="161" t="s">
        <v>1949</v>
      </c>
    </row>
    <row r="496" spans="2:51" s="13" customFormat="1" ht="12">
      <c r="B496" s="163"/>
      <c r="D496" s="164" t="s">
        <v>139</v>
      </c>
      <c r="E496" s="165" t="s">
        <v>1</v>
      </c>
      <c r="F496" s="166" t="s">
        <v>674</v>
      </c>
      <c r="H496" s="165" t="s">
        <v>1</v>
      </c>
      <c r="I496" s="167"/>
      <c r="L496" s="163"/>
      <c r="M496" s="168"/>
      <c r="N496" s="169"/>
      <c r="O496" s="169"/>
      <c r="P496" s="169"/>
      <c r="Q496" s="169"/>
      <c r="R496" s="169"/>
      <c r="S496" s="169"/>
      <c r="T496" s="170"/>
      <c r="AT496" s="165" t="s">
        <v>139</v>
      </c>
      <c r="AU496" s="165" t="s">
        <v>84</v>
      </c>
      <c r="AV496" s="13" t="s">
        <v>32</v>
      </c>
      <c r="AW496" s="13" t="s">
        <v>31</v>
      </c>
      <c r="AX496" s="13" t="s">
        <v>76</v>
      </c>
      <c r="AY496" s="165" t="s">
        <v>130</v>
      </c>
    </row>
    <row r="497" spans="2:51" s="14" customFormat="1" ht="12">
      <c r="B497" s="171"/>
      <c r="D497" s="164" t="s">
        <v>139</v>
      </c>
      <c r="E497" s="172" t="s">
        <v>1</v>
      </c>
      <c r="F497" s="173" t="s">
        <v>1950</v>
      </c>
      <c r="H497" s="174">
        <v>28.016</v>
      </c>
      <c r="I497" s="175"/>
      <c r="L497" s="171"/>
      <c r="M497" s="176"/>
      <c r="N497" s="177"/>
      <c r="O497" s="177"/>
      <c r="P497" s="177"/>
      <c r="Q497" s="177"/>
      <c r="R497" s="177"/>
      <c r="S497" s="177"/>
      <c r="T497" s="178"/>
      <c r="AT497" s="172" t="s">
        <v>139</v>
      </c>
      <c r="AU497" s="172" t="s">
        <v>84</v>
      </c>
      <c r="AV497" s="14" t="s">
        <v>84</v>
      </c>
      <c r="AW497" s="14" t="s">
        <v>31</v>
      </c>
      <c r="AX497" s="14" t="s">
        <v>76</v>
      </c>
      <c r="AY497" s="172" t="s">
        <v>130</v>
      </c>
    </row>
    <row r="498" spans="2:51" s="15" customFormat="1" ht="12">
      <c r="B498" s="179"/>
      <c r="D498" s="164" t="s">
        <v>139</v>
      </c>
      <c r="E498" s="180" t="s">
        <v>1</v>
      </c>
      <c r="F498" s="181" t="s">
        <v>144</v>
      </c>
      <c r="H498" s="182">
        <v>28.016</v>
      </c>
      <c r="I498" s="183"/>
      <c r="L498" s="179"/>
      <c r="M498" s="184"/>
      <c r="N498" s="185"/>
      <c r="O498" s="185"/>
      <c r="P498" s="185"/>
      <c r="Q498" s="185"/>
      <c r="R498" s="185"/>
      <c r="S498" s="185"/>
      <c r="T498" s="186"/>
      <c r="AT498" s="180" t="s">
        <v>139</v>
      </c>
      <c r="AU498" s="180" t="s">
        <v>84</v>
      </c>
      <c r="AV498" s="15" t="s">
        <v>137</v>
      </c>
      <c r="AW498" s="15" t="s">
        <v>31</v>
      </c>
      <c r="AX498" s="15" t="s">
        <v>32</v>
      </c>
      <c r="AY498" s="180" t="s">
        <v>130</v>
      </c>
    </row>
    <row r="499" spans="1:65" s="2" customFormat="1" ht="16.5" customHeight="1">
      <c r="A499" s="33"/>
      <c r="B499" s="149"/>
      <c r="C499" s="150" t="s">
        <v>670</v>
      </c>
      <c r="D499" s="150" t="s">
        <v>132</v>
      </c>
      <c r="E499" s="151" t="s">
        <v>661</v>
      </c>
      <c r="F499" s="152" t="s">
        <v>662</v>
      </c>
      <c r="G499" s="153" t="s">
        <v>135</v>
      </c>
      <c r="H499" s="154">
        <v>15.84</v>
      </c>
      <c r="I499" s="155"/>
      <c r="J499" s="156">
        <f>ROUND(I499*H499,2)</f>
        <v>0</v>
      </c>
      <c r="K499" s="152" t="s">
        <v>1</v>
      </c>
      <c r="L499" s="34"/>
      <c r="M499" s="157" t="s">
        <v>1</v>
      </c>
      <c r="N499" s="158" t="s">
        <v>41</v>
      </c>
      <c r="O499" s="59"/>
      <c r="P499" s="159">
        <f>O499*H499</f>
        <v>0</v>
      </c>
      <c r="Q499" s="159">
        <v>0.575</v>
      </c>
      <c r="R499" s="159">
        <f>Q499*H499</f>
        <v>9.107999999999999</v>
      </c>
      <c r="S499" s="159">
        <v>0</v>
      </c>
      <c r="T499" s="160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61" t="s">
        <v>137</v>
      </c>
      <c r="AT499" s="161" t="s">
        <v>132</v>
      </c>
      <c r="AU499" s="161" t="s">
        <v>84</v>
      </c>
      <c r="AY499" s="18" t="s">
        <v>130</v>
      </c>
      <c r="BE499" s="162">
        <f>IF(N499="základní",J499,0)</f>
        <v>0</v>
      </c>
      <c r="BF499" s="162">
        <f>IF(N499="snížená",J499,0)</f>
        <v>0</v>
      </c>
      <c r="BG499" s="162">
        <f>IF(N499="zákl. přenesená",J499,0)</f>
        <v>0</v>
      </c>
      <c r="BH499" s="162">
        <f>IF(N499="sníž. přenesená",J499,0)</f>
        <v>0</v>
      </c>
      <c r="BI499" s="162">
        <f>IF(N499="nulová",J499,0)</f>
        <v>0</v>
      </c>
      <c r="BJ499" s="18" t="s">
        <v>32</v>
      </c>
      <c r="BK499" s="162">
        <f>ROUND(I499*H499,2)</f>
        <v>0</v>
      </c>
      <c r="BL499" s="18" t="s">
        <v>137</v>
      </c>
      <c r="BM499" s="161" t="s">
        <v>663</v>
      </c>
    </row>
    <row r="500" spans="2:51" s="13" customFormat="1" ht="12">
      <c r="B500" s="163"/>
      <c r="D500" s="164" t="s">
        <v>139</v>
      </c>
      <c r="E500" s="165" t="s">
        <v>1</v>
      </c>
      <c r="F500" s="166" t="s">
        <v>202</v>
      </c>
      <c r="H500" s="165" t="s">
        <v>1</v>
      </c>
      <c r="I500" s="167"/>
      <c r="L500" s="163"/>
      <c r="M500" s="168"/>
      <c r="N500" s="169"/>
      <c r="O500" s="169"/>
      <c r="P500" s="169"/>
      <c r="Q500" s="169"/>
      <c r="R500" s="169"/>
      <c r="S500" s="169"/>
      <c r="T500" s="170"/>
      <c r="AT500" s="165" t="s">
        <v>139</v>
      </c>
      <c r="AU500" s="165" t="s">
        <v>84</v>
      </c>
      <c r="AV500" s="13" t="s">
        <v>32</v>
      </c>
      <c r="AW500" s="13" t="s">
        <v>31</v>
      </c>
      <c r="AX500" s="13" t="s">
        <v>76</v>
      </c>
      <c r="AY500" s="165" t="s">
        <v>130</v>
      </c>
    </row>
    <row r="501" spans="2:51" s="13" customFormat="1" ht="12">
      <c r="B501" s="163"/>
      <c r="D501" s="164" t="s">
        <v>139</v>
      </c>
      <c r="E501" s="165" t="s">
        <v>1</v>
      </c>
      <c r="F501" s="166" t="s">
        <v>140</v>
      </c>
      <c r="H501" s="165" t="s">
        <v>1</v>
      </c>
      <c r="I501" s="167"/>
      <c r="L501" s="163"/>
      <c r="M501" s="168"/>
      <c r="N501" s="169"/>
      <c r="O501" s="169"/>
      <c r="P501" s="169"/>
      <c r="Q501" s="169"/>
      <c r="R501" s="169"/>
      <c r="S501" s="169"/>
      <c r="T501" s="170"/>
      <c r="AT501" s="165" t="s">
        <v>139</v>
      </c>
      <c r="AU501" s="165" t="s">
        <v>84</v>
      </c>
      <c r="AV501" s="13" t="s">
        <v>32</v>
      </c>
      <c r="AW501" s="13" t="s">
        <v>31</v>
      </c>
      <c r="AX501" s="13" t="s">
        <v>76</v>
      </c>
      <c r="AY501" s="165" t="s">
        <v>130</v>
      </c>
    </row>
    <row r="502" spans="2:51" s="14" customFormat="1" ht="12">
      <c r="B502" s="171"/>
      <c r="D502" s="164" t="s">
        <v>139</v>
      </c>
      <c r="E502" s="172" t="s">
        <v>1</v>
      </c>
      <c r="F502" s="173" t="s">
        <v>1951</v>
      </c>
      <c r="H502" s="174">
        <v>15.84</v>
      </c>
      <c r="I502" s="175"/>
      <c r="L502" s="171"/>
      <c r="M502" s="176"/>
      <c r="N502" s="177"/>
      <c r="O502" s="177"/>
      <c r="P502" s="177"/>
      <c r="Q502" s="177"/>
      <c r="R502" s="177"/>
      <c r="S502" s="177"/>
      <c r="T502" s="178"/>
      <c r="AT502" s="172" t="s">
        <v>139</v>
      </c>
      <c r="AU502" s="172" t="s">
        <v>84</v>
      </c>
      <c r="AV502" s="14" t="s">
        <v>84</v>
      </c>
      <c r="AW502" s="14" t="s">
        <v>31</v>
      </c>
      <c r="AX502" s="14" t="s">
        <v>32</v>
      </c>
      <c r="AY502" s="172" t="s">
        <v>130</v>
      </c>
    </row>
    <row r="503" spans="1:65" s="2" customFormat="1" ht="24.2" customHeight="1">
      <c r="A503" s="33"/>
      <c r="B503" s="149"/>
      <c r="C503" s="150" t="s">
        <v>677</v>
      </c>
      <c r="D503" s="150" t="s">
        <v>132</v>
      </c>
      <c r="E503" s="151" t="s">
        <v>1952</v>
      </c>
      <c r="F503" s="152" t="s">
        <v>1953</v>
      </c>
      <c r="G503" s="153" t="s">
        <v>135</v>
      </c>
      <c r="H503" s="154">
        <v>28.16</v>
      </c>
      <c r="I503" s="155"/>
      <c r="J503" s="156">
        <f>ROUND(I503*H503,2)</f>
        <v>0</v>
      </c>
      <c r="K503" s="152" t="s">
        <v>136</v>
      </c>
      <c r="L503" s="34"/>
      <c r="M503" s="157" t="s">
        <v>1</v>
      </c>
      <c r="N503" s="158" t="s">
        <v>41</v>
      </c>
      <c r="O503" s="59"/>
      <c r="P503" s="159">
        <f>O503*H503</f>
        <v>0</v>
      </c>
      <c r="Q503" s="159">
        <v>0.08425</v>
      </c>
      <c r="R503" s="159">
        <f>Q503*H503</f>
        <v>2.3724800000000004</v>
      </c>
      <c r="S503" s="159">
        <v>0</v>
      </c>
      <c r="T503" s="160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61" t="s">
        <v>137</v>
      </c>
      <c r="AT503" s="161" t="s">
        <v>132</v>
      </c>
      <c r="AU503" s="161" t="s">
        <v>84</v>
      </c>
      <c r="AY503" s="18" t="s">
        <v>130</v>
      </c>
      <c r="BE503" s="162">
        <f>IF(N503="základní",J503,0)</f>
        <v>0</v>
      </c>
      <c r="BF503" s="162">
        <f>IF(N503="snížená",J503,0)</f>
        <v>0</v>
      </c>
      <c r="BG503" s="162">
        <f>IF(N503="zákl. přenesená",J503,0)</f>
        <v>0</v>
      </c>
      <c r="BH503" s="162">
        <f>IF(N503="sníž. přenesená",J503,0)</f>
        <v>0</v>
      </c>
      <c r="BI503" s="162">
        <f>IF(N503="nulová",J503,0)</f>
        <v>0</v>
      </c>
      <c r="BJ503" s="18" t="s">
        <v>32</v>
      </c>
      <c r="BK503" s="162">
        <f>ROUND(I503*H503,2)</f>
        <v>0</v>
      </c>
      <c r="BL503" s="18" t="s">
        <v>137</v>
      </c>
      <c r="BM503" s="161" t="s">
        <v>1954</v>
      </c>
    </row>
    <row r="504" spans="2:51" s="13" customFormat="1" ht="12">
      <c r="B504" s="163"/>
      <c r="D504" s="164" t="s">
        <v>139</v>
      </c>
      <c r="E504" s="165" t="s">
        <v>1</v>
      </c>
      <c r="F504" s="166" t="s">
        <v>1955</v>
      </c>
      <c r="H504" s="165" t="s">
        <v>1</v>
      </c>
      <c r="I504" s="167"/>
      <c r="L504" s="163"/>
      <c r="M504" s="168"/>
      <c r="N504" s="169"/>
      <c r="O504" s="169"/>
      <c r="P504" s="169"/>
      <c r="Q504" s="169"/>
      <c r="R504" s="169"/>
      <c r="S504" s="169"/>
      <c r="T504" s="170"/>
      <c r="AT504" s="165" t="s">
        <v>139</v>
      </c>
      <c r="AU504" s="165" t="s">
        <v>84</v>
      </c>
      <c r="AV504" s="13" t="s">
        <v>32</v>
      </c>
      <c r="AW504" s="13" t="s">
        <v>31</v>
      </c>
      <c r="AX504" s="13" t="s">
        <v>76</v>
      </c>
      <c r="AY504" s="165" t="s">
        <v>130</v>
      </c>
    </row>
    <row r="505" spans="2:51" s="13" customFormat="1" ht="12">
      <c r="B505" s="163"/>
      <c r="D505" s="164" t="s">
        <v>139</v>
      </c>
      <c r="E505" s="165" t="s">
        <v>1</v>
      </c>
      <c r="F505" s="166" t="s">
        <v>1941</v>
      </c>
      <c r="H505" s="165" t="s">
        <v>1</v>
      </c>
      <c r="I505" s="167"/>
      <c r="L505" s="163"/>
      <c r="M505" s="168"/>
      <c r="N505" s="169"/>
      <c r="O505" s="169"/>
      <c r="P505" s="169"/>
      <c r="Q505" s="169"/>
      <c r="R505" s="169"/>
      <c r="S505" s="169"/>
      <c r="T505" s="170"/>
      <c r="AT505" s="165" t="s">
        <v>139</v>
      </c>
      <c r="AU505" s="165" t="s">
        <v>84</v>
      </c>
      <c r="AV505" s="13" t="s">
        <v>32</v>
      </c>
      <c r="AW505" s="13" t="s">
        <v>31</v>
      </c>
      <c r="AX505" s="13" t="s">
        <v>76</v>
      </c>
      <c r="AY505" s="165" t="s">
        <v>130</v>
      </c>
    </row>
    <row r="506" spans="2:51" s="14" customFormat="1" ht="12">
      <c r="B506" s="171"/>
      <c r="D506" s="164" t="s">
        <v>139</v>
      </c>
      <c r="E506" s="172" t="s">
        <v>1</v>
      </c>
      <c r="F506" s="173" t="s">
        <v>1956</v>
      </c>
      <c r="H506" s="174">
        <v>28.16</v>
      </c>
      <c r="I506" s="175"/>
      <c r="L506" s="171"/>
      <c r="M506" s="176"/>
      <c r="N506" s="177"/>
      <c r="O506" s="177"/>
      <c r="P506" s="177"/>
      <c r="Q506" s="177"/>
      <c r="R506" s="177"/>
      <c r="S506" s="177"/>
      <c r="T506" s="178"/>
      <c r="AT506" s="172" t="s">
        <v>139</v>
      </c>
      <c r="AU506" s="172" t="s">
        <v>84</v>
      </c>
      <c r="AV506" s="14" t="s">
        <v>84</v>
      </c>
      <c r="AW506" s="14" t="s">
        <v>31</v>
      </c>
      <c r="AX506" s="14" t="s">
        <v>32</v>
      </c>
      <c r="AY506" s="172" t="s">
        <v>130</v>
      </c>
    </row>
    <row r="507" spans="1:65" s="2" customFormat="1" ht="16.5" customHeight="1">
      <c r="A507" s="33"/>
      <c r="B507" s="149"/>
      <c r="C507" s="195" t="s">
        <v>684</v>
      </c>
      <c r="D507" s="195" t="s">
        <v>268</v>
      </c>
      <c r="E507" s="196" t="s">
        <v>1957</v>
      </c>
      <c r="F507" s="197" t="s">
        <v>1958</v>
      </c>
      <c r="G507" s="198" t="s">
        <v>135</v>
      </c>
      <c r="H507" s="199">
        <v>5.914</v>
      </c>
      <c r="I507" s="200"/>
      <c r="J507" s="201">
        <f>ROUND(I507*H507,2)</f>
        <v>0</v>
      </c>
      <c r="K507" s="197" t="s">
        <v>1</v>
      </c>
      <c r="L507" s="202"/>
      <c r="M507" s="203" t="s">
        <v>1</v>
      </c>
      <c r="N507" s="204" t="s">
        <v>41</v>
      </c>
      <c r="O507" s="59"/>
      <c r="P507" s="159">
        <f>O507*H507</f>
        <v>0</v>
      </c>
      <c r="Q507" s="159">
        <v>0.113</v>
      </c>
      <c r="R507" s="159">
        <f>Q507*H507</f>
        <v>0.6682819999999999</v>
      </c>
      <c r="S507" s="159">
        <v>0</v>
      </c>
      <c r="T507" s="160">
        <f>S507*H507</f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61" t="s">
        <v>184</v>
      </c>
      <c r="AT507" s="161" t="s">
        <v>268</v>
      </c>
      <c r="AU507" s="161" t="s">
        <v>84</v>
      </c>
      <c r="AY507" s="18" t="s">
        <v>130</v>
      </c>
      <c r="BE507" s="162">
        <f>IF(N507="základní",J507,0)</f>
        <v>0</v>
      </c>
      <c r="BF507" s="162">
        <f>IF(N507="snížená",J507,0)</f>
        <v>0</v>
      </c>
      <c r="BG507" s="162">
        <f>IF(N507="zákl. přenesená",J507,0)</f>
        <v>0</v>
      </c>
      <c r="BH507" s="162">
        <f>IF(N507="sníž. přenesená",J507,0)</f>
        <v>0</v>
      </c>
      <c r="BI507" s="162">
        <f>IF(N507="nulová",J507,0)</f>
        <v>0</v>
      </c>
      <c r="BJ507" s="18" t="s">
        <v>32</v>
      </c>
      <c r="BK507" s="162">
        <f>ROUND(I507*H507,2)</f>
        <v>0</v>
      </c>
      <c r="BL507" s="18" t="s">
        <v>137</v>
      </c>
      <c r="BM507" s="161" t="s">
        <v>1959</v>
      </c>
    </row>
    <row r="508" spans="2:51" s="13" customFormat="1" ht="12">
      <c r="B508" s="163"/>
      <c r="D508" s="164" t="s">
        <v>139</v>
      </c>
      <c r="E508" s="165" t="s">
        <v>1</v>
      </c>
      <c r="F508" s="166" t="s">
        <v>674</v>
      </c>
      <c r="H508" s="165" t="s">
        <v>1</v>
      </c>
      <c r="I508" s="167"/>
      <c r="L508" s="163"/>
      <c r="M508" s="168"/>
      <c r="N508" s="169"/>
      <c r="O508" s="169"/>
      <c r="P508" s="169"/>
      <c r="Q508" s="169"/>
      <c r="R508" s="169"/>
      <c r="S508" s="169"/>
      <c r="T508" s="170"/>
      <c r="AT508" s="165" t="s">
        <v>139</v>
      </c>
      <c r="AU508" s="165" t="s">
        <v>84</v>
      </c>
      <c r="AV508" s="13" t="s">
        <v>32</v>
      </c>
      <c r="AW508" s="13" t="s">
        <v>31</v>
      </c>
      <c r="AX508" s="13" t="s">
        <v>76</v>
      </c>
      <c r="AY508" s="165" t="s">
        <v>130</v>
      </c>
    </row>
    <row r="509" spans="2:51" s="14" customFormat="1" ht="12">
      <c r="B509" s="171"/>
      <c r="D509" s="164" t="s">
        <v>139</v>
      </c>
      <c r="E509" s="172" t="s">
        <v>1</v>
      </c>
      <c r="F509" s="173" t="s">
        <v>1960</v>
      </c>
      <c r="H509" s="174">
        <v>5.632</v>
      </c>
      <c r="I509" s="175"/>
      <c r="L509" s="171"/>
      <c r="M509" s="176"/>
      <c r="N509" s="177"/>
      <c r="O509" s="177"/>
      <c r="P509" s="177"/>
      <c r="Q509" s="177"/>
      <c r="R509" s="177"/>
      <c r="S509" s="177"/>
      <c r="T509" s="178"/>
      <c r="AT509" s="172" t="s">
        <v>139</v>
      </c>
      <c r="AU509" s="172" t="s">
        <v>84</v>
      </c>
      <c r="AV509" s="14" t="s">
        <v>84</v>
      </c>
      <c r="AW509" s="14" t="s">
        <v>31</v>
      </c>
      <c r="AX509" s="14" t="s">
        <v>32</v>
      </c>
      <c r="AY509" s="172" t="s">
        <v>130</v>
      </c>
    </row>
    <row r="510" spans="2:51" s="14" customFormat="1" ht="12">
      <c r="B510" s="171"/>
      <c r="D510" s="164" t="s">
        <v>139</v>
      </c>
      <c r="F510" s="173" t="s">
        <v>1961</v>
      </c>
      <c r="H510" s="174">
        <v>5.914</v>
      </c>
      <c r="I510" s="175"/>
      <c r="L510" s="171"/>
      <c r="M510" s="176"/>
      <c r="N510" s="177"/>
      <c r="O510" s="177"/>
      <c r="P510" s="177"/>
      <c r="Q510" s="177"/>
      <c r="R510" s="177"/>
      <c r="S510" s="177"/>
      <c r="T510" s="178"/>
      <c r="AT510" s="172" t="s">
        <v>139</v>
      </c>
      <c r="AU510" s="172" t="s">
        <v>84</v>
      </c>
      <c r="AV510" s="14" t="s">
        <v>84</v>
      </c>
      <c r="AW510" s="14" t="s">
        <v>3</v>
      </c>
      <c r="AX510" s="14" t="s">
        <v>32</v>
      </c>
      <c r="AY510" s="172" t="s">
        <v>130</v>
      </c>
    </row>
    <row r="511" spans="2:63" s="12" customFormat="1" ht="22.9" customHeight="1">
      <c r="B511" s="136"/>
      <c r="D511" s="137" t="s">
        <v>75</v>
      </c>
      <c r="E511" s="147" t="s">
        <v>170</v>
      </c>
      <c r="F511" s="147" t="s">
        <v>1962</v>
      </c>
      <c r="I511" s="139"/>
      <c r="J511" s="148">
        <f>BK511</f>
        <v>0</v>
      </c>
      <c r="L511" s="136"/>
      <c r="M511" s="141"/>
      <c r="N511" s="142"/>
      <c r="O511" s="142"/>
      <c r="P511" s="143">
        <f>SUM(P512:P513)</f>
        <v>0</v>
      </c>
      <c r="Q511" s="142"/>
      <c r="R511" s="143">
        <f>SUM(R512:R513)</f>
        <v>0</v>
      </c>
      <c r="S511" s="142"/>
      <c r="T511" s="144">
        <f>SUM(T512:T513)</f>
        <v>0</v>
      </c>
      <c r="AR511" s="137" t="s">
        <v>32</v>
      </c>
      <c r="AT511" s="145" t="s">
        <v>75</v>
      </c>
      <c r="AU511" s="145" t="s">
        <v>32</v>
      </c>
      <c r="AY511" s="137" t="s">
        <v>130</v>
      </c>
      <c r="BK511" s="146">
        <f>SUM(BK512:BK513)</f>
        <v>0</v>
      </c>
    </row>
    <row r="512" spans="1:65" s="2" customFormat="1" ht="24.2" customHeight="1">
      <c r="A512" s="33"/>
      <c r="B512" s="149"/>
      <c r="C512" s="150" t="s">
        <v>690</v>
      </c>
      <c r="D512" s="150" t="s">
        <v>132</v>
      </c>
      <c r="E512" s="151" t="s">
        <v>1963</v>
      </c>
      <c r="F512" s="152" t="s">
        <v>1964</v>
      </c>
      <c r="G512" s="153" t="s">
        <v>135</v>
      </c>
      <c r="H512" s="154">
        <v>4.18</v>
      </c>
      <c r="I512" s="155"/>
      <c r="J512" s="156">
        <f>ROUND(I512*H512,2)</f>
        <v>0</v>
      </c>
      <c r="K512" s="152" t="s">
        <v>1</v>
      </c>
      <c r="L512" s="34"/>
      <c r="M512" s="157" t="s">
        <v>1</v>
      </c>
      <c r="N512" s="158" t="s">
        <v>41</v>
      </c>
      <c r="O512" s="59"/>
      <c r="P512" s="159">
        <f>O512*H512</f>
        <v>0</v>
      </c>
      <c r="Q512" s="159">
        <v>0</v>
      </c>
      <c r="R512" s="159">
        <f>Q512*H512</f>
        <v>0</v>
      </c>
      <c r="S512" s="159">
        <v>0</v>
      </c>
      <c r="T512" s="160">
        <f>S512*H512</f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61" t="s">
        <v>137</v>
      </c>
      <c r="AT512" s="161" t="s">
        <v>132</v>
      </c>
      <c r="AU512" s="161" t="s">
        <v>84</v>
      </c>
      <c r="AY512" s="18" t="s">
        <v>130</v>
      </c>
      <c r="BE512" s="162">
        <f>IF(N512="základní",J512,0)</f>
        <v>0</v>
      </c>
      <c r="BF512" s="162">
        <f>IF(N512="snížená",J512,0)</f>
        <v>0</v>
      </c>
      <c r="BG512" s="162">
        <f>IF(N512="zákl. přenesená",J512,0)</f>
        <v>0</v>
      </c>
      <c r="BH512" s="162">
        <f>IF(N512="sníž. přenesená",J512,0)</f>
        <v>0</v>
      </c>
      <c r="BI512" s="162">
        <f>IF(N512="nulová",J512,0)</f>
        <v>0</v>
      </c>
      <c r="BJ512" s="18" t="s">
        <v>32</v>
      </c>
      <c r="BK512" s="162">
        <f>ROUND(I512*H512,2)</f>
        <v>0</v>
      </c>
      <c r="BL512" s="18" t="s">
        <v>137</v>
      </c>
      <c r="BM512" s="161" t="s">
        <v>1965</v>
      </c>
    </row>
    <row r="513" spans="2:51" s="14" customFormat="1" ht="12">
      <c r="B513" s="171"/>
      <c r="D513" s="164" t="s">
        <v>139</v>
      </c>
      <c r="E513" s="172" t="s">
        <v>1</v>
      </c>
      <c r="F513" s="173" t="s">
        <v>1852</v>
      </c>
      <c r="H513" s="174">
        <v>4.18</v>
      </c>
      <c r="I513" s="175"/>
      <c r="L513" s="171"/>
      <c r="M513" s="176"/>
      <c r="N513" s="177"/>
      <c r="O513" s="177"/>
      <c r="P513" s="177"/>
      <c r="Q513" s="177"/>
      <c r="R513" s="177"/>
      <c r="S513" s="177"/>
      <c r="T513" s="178"/>
      <c r="AT513" s="172" t="s">
        <v>139</v>
      </c>
      <c r="AU513" s="172" t="s">
        <v>84</v>
      </c>
      <c r="AV513" s="14" t="s">
        <v>84</v>
      </c>
      <c r="AW513" s="14" t="s">
        <v>31</v>
      </c>
      <c r="AX513" s="14" t="s">
        <v>32</v>
      </c>
      <c r="AY513" s="172" t="s">
        <v>130</v>
      </c>
    </row>
    <row r="514" spans="2:63" s="12" customFormat="1" ht="22.9" customHeight="1">
      <c r="B514" s="136"/>
      <c r="D514" s="137" t="s">
        <v>75</v>
      </c>
      <c r="E514" s="147" t="s">
        <v>184</v>
      </c>
      <c r="F514" s="147" t="s">
        <v>683</v>
      </c>
      <c r="I514" s="139"/>
      <c r="J514" s="148">
        <f>BK514</f>
        <v>0</v>
      </c>
      <c r="L514" s="136"/>
      <c r="M514" s="141"/>
      <c r="N514" s="142"/>
      <c r="O514" s="142"/>
      <c r="P514" s="143">
        <f>SUM(P515:P672)</f>
        <v>0</v>
      </c>
      <c r="Q514" s="142"/>
      <c r="R514" s="143">
        <f>SUM(R515:R672)</f>
        <v>8.42540752</v>
      </c>
      <c r="S514" s="142"/>
      <c r="T514" s="144">
        <f>SUM(T515:T672)</f>
        <v>0</v>
      </c>
      <c r="AR514" s="137" t="s">
        <v>32</v>
      </c>
      <c r="AT514" s="145" t="s">
        <v>75</v>
      </c>
      <c r="AU514" s="145" t="s">
        <v>32</v>
      </c>
      <c r="AY514" s="137" t="s">
        <v>130</v>
      </c>
      <c r="BK514" s="146">
        <f>SUM(BK515:BK672)</f>
        <v>0</v>
      </c>
    </row>
    <row r="515" spans="1:65" s="2" customFormat="1" ht="16.5" customHeight="1">
      <c r="A515" s="33"/>
      <c r="B515" s="149"/>
      <c r="C515" s="150" t="s">
        <v>694</v>
      </c>
      <c r="D515" s="150" t="s">
        <v>132</v>
      </c>
      <c r="E515" s="151" t="s">
        <v>703</v>
      </c>
      <c r="F515" s="152" t="s">
        <v>704</v>
      </c>
      <c r="G515" s="153" t="s">
        <v>211</v>
      </c>
      <c r="H515" s="154">
        <v>12.3</v>
      </c>
      <c r="I515" s="155"/>
      <c r="J515" s="156">
        <f>ROUND(I515*H515,2)</f>
        <v>0</v>
      </c>
      <c r="K515" s="152" t="s">
        <v>136</v>
      </c>
      <c r="L515" s="34"/>
      <c r="M515" s="157" t="s">
        <v>1</v>
      </c>
      <c r="N515" s="158" t="s">
        <v>41</v>
      </c>
      <c r="O515" s="59"/>
      <c r="P515" s="159">
        <f>O515*H515</f>
        <v>0</v>
      </c>
      <c r="Q515" s="159">
        <v>0</v>
      </c>
      <c r="R515" s="159">
        <f>Q515*H515</f>
        <v>0</v>
      </c>
      <c r="S515" s="159">
        <v>0</v>
      </c>
      <c r="T515" s="160">
        <f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61" t="s">
        <v>137</v>
      </c>
      <c r="AT515" s="161" t="s">
        <v>132</v>
      </c>
      <c r="AU515" s="161" t="s">
        <v>84</v>
      </c>
      <c r="AY515" s="18" t="s">
        <v>130</v>
      </c>
      <c r="BE515" s="162">
        <f>IF(N515="základní",J515,0)</f>
        <v>0</v>
      </c>
      <c r="BF515" s="162">
        <f>IF(N515="snížená",J515,0)</f>
        <v>0</v>
      </c>
      <c r="BG515" s="162">
        <f>IF(N515="zákl. přenesená",J515,0)</f>
        <v>0</v>
      </c>
      <c r="BH515" s="162">
        <f>IF(N515="sníž. přenesená",J515,0)</f>
        <v>0</v>
      </c>
      <c r="BI515" s="162">
        <f>IF(N515="nulová",J515,0)</f>
        <v>0</v>
      </c>
      <c r="BJ515" s="18" t="s">
        <v>32</v>
      </c>
      <c r="BK515" s="162">
        <f>ROUND(I515*H515,2)</f>
        <v>0</v>
      </c>
      <c r="BL515" s="18" t="s">
        <v>137</v>
      </c>
      <c r="BM515" s="161" t="s">
        <v>1966</v>
      </c>
    </row>
    <row r="516" spans="2:51" s="14" customFormat="1" ht="12">
      <c r="B516" s="171"/>
      <c r="D516" s="164" t="s">
        <v>139</v>
      </c>
      <c r="E516" s="172" t="s">
        <v>1</v>
      </c>
      <c r="F516" s="173" t="s">
        <v>1967</v>
      </c>
      <c r="H516" s="174">
        <v>12.3</v>
      </c>
      <c r="I516" s="175"/>
      <c r="L516" s="171"/>
      <c r="M516" s="176"/>
      <c r="N516" s="177"/>
      <c r="O516" s="177"/>
      <c r="P516" s="177"/>
      <c r="Q516" s="177"/>
      <c r="R516" s="177"/>
      <c r="S516" s="177"/>
      <c r="T516" s="178"/>
      <c r="AT516" s="172" t="s">
        <v>139</v>
      </c>
      <c r="AU516" s="172" t="s">
        <v>84</v>
      </c>
      <c r="AV516" s="14" t="s">
        <v>84</v>
      </c>
      <c r="AW516" s="14" t="s">
        <v>31</v>
      </c>
      <c r="AX516" s="14" t="s">
        <v>32</v>
      </c>
      <c r="AY516" s="172" t="s">
        <v>130</v>
      </c>
    </row>
    <row r="517" spans="1:65" s="2" customFormat="1" ht="16.5" customHeight="1">
      <c r="A517" s="33"/>
      <c r="B517" s="149"/>
      <c r="C517" s="150" t="s">
        <v>698</v>
      </c>
      <c r="D517" s="150" t="s">
        <v>132</v>
      </c>
      <c r="E517" s="151" t="s">
        <v>709</v>
      </c>
      <c r="F517" s="152" t="s">
        <v>710</v>
      </c>
      <c r="G517" s="153" t="s">
        <v>271</v>
      </c>
      <c r="H517" s="154">
        <v>1</v>
      </c>
      <c r="I517" s="155"/>
      <c r="J517" s="156">
        <f>ROUND(I517*H517,2)</f>
        <v>0</v>
      </c>
      <c r="K517" s="152" t="s">
        <v>136</v>
      </c>
      <c r="L517" s="34"/>
      <c r="M517" s="157" t="s">
        <v>1</v>
      </c>
      <c r="N517" s="158" t="s">
        <v>41</v>
      </c>
      <c r="O517" s="59"/>
      <c r="P517" s="159">
        <f>O517*H517</f>
        <v>0</v>
      </c>
      <c r="Q517" s="159">
        <v>2E-05</v>
      </c>
      <c r="R517" s="159">
        <f>Q517*H517</f>
        <v>2E-05</v>
      </c>
      <c r="S517" s="159">
        <v>0</v>
      </c>
      <c r="T517" s="160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61" t="s">
        <v>137</v>
      </c>
      <c r="AT517" s="161" t="s">
        <v>132</v>
      </c>
      <c r="AU517" s="161" t="s">
        <v>84</v>
      </c>
      <c r="AY517" s="18" t="s">
        <v>130</v>
      </c>
      <c r="BE517" s="162">
        <f>IF(N517="základní",J517,0)</f>
        <v>0</v>
      </c>
      <c r="BF517" s="162">
        <f>IF(N517="snížená",J517,0)</f>
        <v>0</v>
      </c>
      <c r="BG517" s="162">
        <f>IF(N517="zákl. přenesená",J517,0)</f>
        <v>0</v>
      </c>
      <c r="BH517" s="162">
        <f>IF(N517="sníž. přenesená",J517,0)</f>
        <v>0</v>
      </c>
      <c r="BI517" s="162">
        <f>IF(N517="nulová",J517,0)</f>
        <v>0</v>
      </c>
      <c r="BJ517" s="18" t="s">
        <v>32</v>
      </c>
      <c r="BK517" s="162">
        <f>ROUND(I517*H517,2)</f>
        <v>0</v>
      </c>
      <c r="BL517" s="18" t="s">
        <v>137</v>
      </c>
      <c r="BM517" s="161" t="s">
        <v>1968</v>
      </c>
    </row>
    <row r="518" spans="2:51" s="14" customFormat="1" ht="12">
      <c r="B518" s="171"/>
      <c r="D518" s="164" t="s">
        <v>139</v>
      </c>
      <c r="E518" s="172" t="s">
        <v>1</v>
      </c>
      <c r="F518" s="173" t="s">
        <v>32</v>
      </c>
      <c r="H518" s="174">
        <v>1</v>
      </c>
      <c r="I518" s="175"/>
      <c r="L518" s="171"/>
      <c r="M518" s="176"/>
      <c r="N518" s="177"/>
      <c r="O518" s="177"/>
      <c r="P518" s="177"/>
      <c r="Q518" s="177"/>
      <c r="R518" s="177"/>
      <c r="S518" s="177"/>
      <c r="T518" s="178"/>
      <c r="AT518" s="172" t="s">
        <v>139</v>
      </c>
      <c r="AU518" s="172" t="s">
        <v>84</v>
      </c>
      <c r="AV518" s="14" t="s">
        <v>84</v>
      </c>
      <c r="AW518" s="14" t="s">
        <v>31</v>
      </c>
      <c r="AX518" s="14" t="s">
        <v>32</v>
      </c>
      <c r="AY518" s="172" t="s">
        <v>130</v>
      </c>
    </row>
    <row r="519" spans="1:65" s="2" customFormat="1" ht="24.2" customHeight="1">
      <c r="A519" s="33"/>
      <c r="B519" s="149"/>
      <c r="C519" s="195" t="s">
        <v>266</v>
      </c>
      <c r="D519" s="195" t="s">
        <v>268</v>
      </c>
      <c r="E519" s="196" t="s">
        <v>718</v>
      </c>
      <c r="F519" s="197" t="s">
        <v>2323</v>
      </c>
      <c r="G519" s="198" t="s">
        <v>211</v>
      </c>
      <c r="H519" s="199">
        <v>12.423</v>
      </c>
      <c r="I519" s="200"/>
      <c r="J519" s="201">
        <f>ROUND(I519*H519,2)</f>
        <v>0</v>
      </c>
      <c r="K519" s="197" t="s">
        <v>1</v>
      </c>
      <c r="L519" s="202"/>
      <c r="M519" s="203" t="s">
        <v>1</v>
      </c>
      <c r="N519" s="204" t="s">
        <v>41</v>
      </c>
      <c r="O519" s="59"/>
      <c r="P519" s="159">
        <f>O519*H519</f>
        <v>0</v>
      </c>
      <c r="Q519" s="159">
        <v>0.01593</v>
      </c>
      <c r="R519" s="159">
        <f>Q519*H519</f>
        <v>0.19789839</v>
      </c>
      <c r="S519" s="159">
        <v>0</v>
      </c>
      <c r="T519" s="160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61" t="s">
        <v>184</v>
      </c>
      <c r="AT519" s="161" t="s">
        <v>268</v>
      </c>
      <c r="AU519" s="161" t="s">
        <v>84</v>
      </c>
      <c r="AY519" s="18" t="s">
        <v>130</v>
      </c>
      <c r="BE519" s="162">
        <f>IF(N519="základní",J519,0)</f>
        <v>0</v>
      </c>
      <c r="BF519" s="162">
        <f>IF(N519="snížená",J519,0)</f>
        <v>0</v>
      </c>
      <c r="BG519" s="162">
        <f>IF(N519="zákl. přenesená",J519,0)</f>
        <v>0</v>
      </c>
      <c r="BH519" s="162">
        <f>IF(N519="sníž. přenesená",J519,0)</f>
        <v>0</v>
      </c>
      <c r="BI519" s="162">
        <f>IF(N519="nulová",J519,0)</f>
        <v>0</v>
      </c>
      <c r="BJ519" s="18" t="s">
        <v>32</v>
      </c>
      <c r="BK519" s="162">
        <f>ROUND(I519*H519,2)</f>
        <v>0</v>
      </c>
      <c r="BL519" s="18" t="s">
        <v>137</v>
      </c>
      <c r="BM519" s="161" t="s">
        <v>1969</v>
      </c>
    </row>
    <row r="520" spans="2:51" s="14" customFormat="1" ht="12">
      <c r="B520" s="171"/>
      <c r="D520" s="164" t="s">
        <v>139</v>
      </c>
      <c r="E520" s="172" t="s">
        <v>1</v>
      </c>
      <c r="F520" s="173" t="s">
        <v>1970</v>
      </c>
      <c r="H520" s="174">
        <v>12.423</v>
      </c>
      <c r="I520" s="175"/>
      <c r="L520" s="171"/>
      <c r="M520" s="176"/>
      <c r="N520" s="177"/>
      <c r="O520" s="177"/>
      <c r="P520" s="177"/>
      <c r="Q520" s="177"/>
      <c r="R520" s="177"/>
      <c r="S520" s="177"/>
      <c r="T520" s="178"/>
      <c r="AT520" s="172" t="s">
        <v>139</v>
      </c>
      <c r="AU520" s="172" t="s">
        <v>84</v>
      </c>
      <c r="AV520" s="14" t="s">
        <v>84</v>
      </c>
      <c r="AW520" s="14" t="s">
        <v>31</v>
      </c>
      <c r="AX520" s="14" t="s">
        <v>76</v>
      </c>
      <c r="AY520" s="172" t="s">
        <v>130</v>
      </c>
    </row>
    <row r="521" spans="2:51" s="15" customFormat="1" ht="12">
      <c r="B521" s="179"/>
      <c r="D521" s="164" t="s">
        <v>139</v>
      </c>
      <c r="E521" s="180" t="s">
        <v>1</v>
      </c>
      <c r="F521" s="181" t="s">
        <v>144</v>
      </c>
      <c r="H521" s="182">
        <v>12.423</v>
      </c>
      <c r="I521" s="183"/>
      <c r="L521" s="179"/>
      <c r="M521" s="184"/>
      <c r="N521" s="185"/>
      <c r="O521" s="185"/>
      <c r="P521" s="185"/>
      <c r="Q521" s="185"/>
      <c r="R521" s="185"/>
      <c r="S521" s="185"/>
      <c r="T521" s="186"/>
      <c r="AT521" s="180" t="s">
        <v>139</v>
      </c>
      <c r="AU521" s="180" t="s">
        <v>84</v>
      </c>
      <c r="AV521" s="15" t="s">
        <v>137</v>
      </c>
      <c r="AW521" s="15" t="s">
        <v>31</v>
      </c>
      <c r="AX521" s="15" t="s">
        <v>32</v>
      </c>
      <c r="AY521" s="180" t="s">
        <v>130</v>
      </c>
    </row>
    <row r="522" spans="1:65" s="2" customFormat="1" ht="16.5" customHeight="1">
      <c r="A522" s="33"/>
      <c r="B522" s="149"/>
      <c r="C522" s="150" t="s">
        <v>708</v>
      </c>
      <c r="D522" s="150" t="s">
        <v>132</v>
      </c>
      <c r="E522" s="151" t="s">
        <v>722</v>
      </c>
      <c r="F522" s="152" t="s">
        <v>723</v>
      </c>
      <c r="G522" s="153" t="s">
        <v>211</v>
      </c>
      <c r="H522" s="154">
        <v>14</v>
      </c>
      <c r="I522" s="155"/>
      <c r="J522" s="156">
        <f>ROUND(I522*H522,2)</f>
        <v>0</v>
      </c>
      <c r="K522" s="152" t="s">
        <v>136</v>
      </c>
      <c r="L522" s="34"/>
      <c r="M522" s="157" t="s">
        <v>1</v>
      </c>
      <c r="N522" s="158" t="s">
        <v>41</v>
      </c>
      <c r="O522" s="59"/>
      <c r="P522" s="159">
        <f>O522*H522</f>
        <v>0</v>
      </c>
      <c r="Q522" s="159">
        <v>0</v>
      </c>
      <c r="R522" s="159">
        <f>Q522*H522</f>
        <v>0</v>
      </c>
      <c r="S522" s="159">
        <v>0</v>
      </c>
      <c r="T522" s="160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1" t="s">
        <v>137</v>
      </c>
      <c r="AT522" s="161" t="s">
        <v>132</v>
      </c>
      <c r="AU522" s="161" t="s">
        <v>84</v>
      </c>
      <c r="AY522" s="18" t="s">
        <v>130</v>
      </c>
      <c r="BE522" s="162">
        <f>IF(N522="základní",J522,0)</f>
        <v>0</v>
      </c>
      <c r="BF522" s="162">
        <f>IF(N522="snížená",J522,0)</f>
        <v>0</v>
      </c>
      <c r="BG522" s="162">
        <f>IF(N522="zákl. přenesená",J522,0)</f>
        <v>0</v>
      </c>
      <c r="BH522" s="162">
        <f>IF(N522="sníž. přenesená",J522,0)</f>
        <v>0</v>
      </c>
      <c r="BI522" s="162">
        <f>IF(N522="nulová",J522,0)</f>
        <v>0</v>
      </c>
      <c r="BJ522" s="18" t="s">
        <v>32</v>
      </c>
      <c r="BK522" s="162">
        <f>ROUND(I522*H522,2)</f>
        <v>0</v>
      </c>
      <c r="BL522" s="18" t="s">
        <v>137</v>
      </c>
      <c r="BM522" s="161" t="s">
        <v>1971</v>
      </c>
    </row>
    <row r="523" spans="2:51" s="14" customFormat="1" ht="12">
      <c r="B523" s="171"/>
      <c r="D523" s="164" t="s">
        <v>139</v>
      </c>
      <c r="E523" s="172" t="s">
        <v>1</v>
      </c>
      <c r="F523" s="173" t="s">
        <v>234</v>
      </c>
      <c r="H523" s="174">
        <v>14</v>
      </c>
      <c r="I523" s="175"/>
      <c r="L523" s="171"/>
      <c r="M523" s="176"/>
      <c r="N523" s="177"/>
      <c r="O523" s="177"/>
      <c r="P523" s="177"/>
      <c r="Q523" s="177"/>
      <c r="R523" s="177"/>
      <c r="S523" s="177"/>
      <c r="T523" s="178"/>
      <c r="AT523" s="172" t="s">
        <v>139</v>
      </c>
      <c r="AU523" s="172" t="s">
        <v>84</v>
      </c>
      <c r="AV523" s="14" t="s">
        <v>84</v>
      </c>
      <c r="AW523" s="14" t="s">
        <v>31</v>
      </c>
      <c r="AX523" s="14" t="s">
        <v>32</v>
      </c>
      <c r="AY523" s="172" t="s">
        <v>130</v>
      </c>
    </row>
    <row r="524" spans="1:65" s="2" customFormat="1" ht="24.2" customHeight="1">
      <c r="A524" s="33"/>
      <c r="B524" s="149"/>
      <c r="C524" s="195" t="s">
        <v>712</v>
      </c>
      <c r="D524" s="195" t="s">
        <v>268</v>
      </c>
      <c r="E524" s="196" t="s">
        <v>737</v>
      </c>
      <c r="F524" s="197" t="s">
        <v>2327</v>
      </c>
      <c r="G524" s="198" t="s">
        <v>211</v>
      </c>
      <c r="H524" s="199">
        <v>14.14</v>
      </c>
      <c r="I524" s="200"/>
      <c r="J524" s="201">
        <f>ROUND(I524*H524,2)</f>
        <v>0</v>
      </c>
      <c r="K524" s="197" t="s">
        <v>1</v>
      </c>
      <c r="L524" s="202"/>
      <c r="M524" s="203" t="s">
        <v>1</v>
      </c>
      <c r="N524" s="204" t="s">
        <v>41</v>
      </c>
      <c r="O524" s="59"/>
      <c r="P524" s="159">
        <f>O524*H524</f>
        <v>0</v>
      </c>
      <c r="Q524" s="159">
        <v>0.02416</v>
      </c>
      <c r="R524" s="159">
        <f>Q524*H524</f>
        <v>0.34162240000000005</v>
      </c>
      <c r="S524" s="159">
        <v>0</v>
      </c>
      <c r="T524" s="160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61" t="s">
        <v>184</v>
      </c>
      <c r="AT524" s="161" t="s">
        <v>268</v>
      </c>
      <c r="AU524" s="161" t="s">
        <v>84</v>
      </c>
      <c r="AY524" s="18" t="s">
        <v>130</v>
      </c>
      <c r="BE524" s="162">
        <f>IF(N524="základní",J524,0)</f>
        <v>0</v>
      </c>
      <c r="BF524" s="162">
        <f>IF(N524="snížená",J524,0)</f>
        <v>0</v>
      </c>
      <c r="BG524" s="162">
        <f>IF(N524="zákl. přenesená",J524,0)</f>
        <v>0</v>
      </c>
      <c r="BH524" s="162">
        <f>IF(N524="sníž. přenesená",J524,0)</f>
        <v>0</v>
      </c>
      <c r="BI524" s="162">
        <f>IF(N524="nulová",J524,0)</f>
        <v>0</v>
      </c>
      <c r="BJ524" s="18" t="s">
        <v>32</v>
      </c>
      <c r="BK524" s="162">
        <f>ROUND(I524*H524,2)</f>
        <v>0</v>
      </c>
      <c r="BL524" s="18" t="s">
        <v>137</v>
      </c>
      <c r="BM524" s="161" t="s">
        <v>1972</v>
      </c>
    </row>
    <row r="525" spans="2:51" s="14" customFormat="1" ht="12">
      <c r="B525" s="171"/>
      <c r="D525" s="164" t="s">
        <v>139</v>
      </c>
      <c r="E525" s="172" t="s">
        <v>1</v>
      </c>
      <c r="F525" s="173" t="s">
        <v>1081</v>
      </c>
      <c r="H525" s="174">
        <v>14.14</v>
      </c>
      <c r="I525" s="175"/>
      <c r="L525" s="171"/>
      <c r="M525" s="176"/>
      <c r="N525" s="177"/>
      <c r="O525" s="177"/>
      <c r="P525" s="177"/>
      <c r="Q525" s="177"/>
      <c r="R525" s="177"/>
      <c r="S525" s="177"/>
      <c r="T525" s="178"/>
      <c r="AT525" s="172" t="s">
        <v>139</v>
      </c>
      <c r="AU525" s="172" t="s">
        <v>84</v>
      </c>
      <c r="AV525" s="14" t="s">
        <v>84</v>
      </c>
      <c r="AW525" s="14" t="s">
        <v>31</v>
      </c>
      <c r="AX525" s="14" t="s">
        <v>76</v>
      </c>
      <c r="AY525" s="172" t="s">
        <v>130</v>
      </c>
    </row>
    <row r="526" spans="2:51" s="15" customFormat="1" ht="12">
      <c r="B526" s="179"/>
      <c r="D526" s="164" t="s">
        <v>139</v>
      </c>
      <c r="E526" s="180" t="s">
        <v>1</v>
      </c>
      <c r="F526" s="181" t="s">
        <v>144</v>
      </c>
      <c r="H526" s="182">
        <v>14.14</v>
      </c>
      <c r="I526" s="183"/>
      <c r="L526" s="179"/>
      <c r="M526" s="184"/>
      <c r="N526" s="185"/>
      <c r="O526" s="185"/>
      <c r="P526" s="185"/>
      <c r="Q526" s="185"/>
      <c r="R526" s="185"/>
      <c r="S526" s="185"/>
      <c r="T526" s="186"/>
      <c r="AT526" s="180" t="s">
        <v>139</v>
      </c>
      <c r="AU526" s="180" t="s">
        <v>84</v>
      </c>
      <c r="AV526" s="15" t="s">
        <v>137</v>
      </c>
      <c r="AW526" s="15" t="s">
        <v>31</v>
      </c>
      <c r="AX526" s="15" t="s">
        <v>32</v>
      </c>
      <c r="AY526" s="180" t="s">
        <v>130</v>
      </c>
    </row>
    <row r="527" spans="1:65" s="2" customFormat="1" ht="16.5" customHeight="1">
      <c r="A527" s="33"/>
      <c r="B527" s="149"/>
      <c r="C527" s="150" t="s">
        <v>717</v>
      </c>
      <c r="D527" s="150" t="s">
        <v>132</v>
      </c>
      <c r="E527" s="151" t="s">
        <v>836</v>
      </c>
      <c r="F527" s="152" t="s">
        <v>837</v>
      </c>
      <c r="G527" s="153" t="s">
        <v>211</v>
      </c>
      <c r="H527" s="154">
        <v>12.3</v>
      </c>
      <c r="I527" s="155"/>
      <c r="J527" s="156">
        <f>ROUND(I527*H527,2)</f>
        <v>0</v>
      </c>
      <c r="K527" s="152" t="s">
        <v>1</v>
      </c>
      <c r="L527" s="34"/>
      <c r="M527" s="157" t="s">
        <v>1</v>
      </c>
      <c r="N527" s="158" t="s">
        <v>41</v>
      </c>
      <c r="O527" s="59"/>
      <c r="P527" s="159">
        <f>O527*H527</f>
        <v>0</v>
      </c>
      <c r="Q527" s="159">
        <v>0</v>
      </c>
      <c r="R527" s="159">
        <f>Q527*H527</f>
        <v>0</v>
      </c>
      <c r="S527" s="159">
        <v>0</v>
      </c>
      <c r="T527" s="160">
        <f>S527*H527</f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61" t="s">
        <v>137</v>
      </c>
      <c r="AT527" s="161" t="s">
        <v>132</v>
      </c>
      <c r="AU527" s="161" t="s">
        <v>84</v>
      </c>
      <c r="AY527" s="18" t="s">
        <v>130</v>
      </c>
      <c r="BE527" s="162">
        <f>IF(N527="základní",J527,0)</f>
        <v>0</v>
      </c>
      <c r="BF527" s="162">
        <f>IF(N527="snížená",J527,0)</f>
        <v>0</v>
      </c>
      <c r="BG527" s="162">
        <f>IF(N527="zákl. přenesená",J527,0)</f>
        <v>0</v>
      </c>
      <c r="BH527" s="162">
        <f>IF(N527="sníž. přenesená",J527,0)</f>
        <v>0</v>
      </c>
      <c r="BI527" s="162">
        <f>IF(N527="nulová",J527,0)</f>
        <v>0</v>
      </c>
      <c r="BJ527" s="18" t="s">
        <v>32</v>
      </c>
      <c r="BK527" s="162">
        <f>ROUND(I527*H527,2)</f>
        <v>0</v>
      </c>
      <c r="BL527" s="18" t="s">
        <v>137</v>
      </c>
      <c r="BM527" s="161" t="s">
        <v>1973</v>
      </c>
    </row>
    <row r="528" spans="2:51" s="14" customFormat="1" ht="12">
      <c r="B528" s="171"/>
      <c r="D528" s="164" t="s">
        <v>139</v>
      </c>
      <c r="E528" s="172" t="s">
        <v>1</v>
      </c>
      <c r="F528" s="173" t="s">
        <v>1967</v>
      </c>
      <c r="H528" s="174">
        <v>12.3</v>
      </c>
      <c r="I528" s="175"/>
      <c r="L528" s="171"/>
      <c r="M528" s="176"/>
      <c r="N528" s="177"/>
      <c r="O528" s="177"/>
      <c r="P528" s="177"/>
      <c r="Q528" s="177"/>
      <c r="R528" s="177"/>
      <c r="S528" s="177"/>
      <c r="T528" s="178"/>
      <c r="AT528" s="172" t="s">
        <v>139</v>
      </c>
      <c r="AU528" s="172" t="s">
        <v>84</v>
      </c>
      <c r="AV528" s="14" t="s">
        <v>84</v>
      </c>
      <c r="AW528" s="14" t="s">
        <v>31</v>
      </c>
      <c r="AX528" s="14" t="s">
        <v>32</v>
      </c>
      <c r="AY528" s="172" t="s">
        <v>130</v>
      </c>
    </row>
    <row r="529" spans="1:65" s="2" customFormat="1" ht="16.5" customHeight="1">
      <c r="A529" s="33"/>
      <c r="B529" s="149"/>
      <c r="C529" s="195" t="s">
        <v>721</v>
      </c>
      <c r="D529" s="195" t="s">
        <v>268</v>
      </c>
      <c r="E529" s="196" t="s">
        <v>840</v>
      </c>
      <c r="F529" s="197" t="s">
        <v>841</v>
      </c>
      <c r="G529" s="198" t="s">
        <v>271</v>
      </c>
      <c r="H529" s="199">
        <v>3.03</v>
      </c>
      <c r="I529" s="200"/>
      <c r="J529" s="201">
        <f>ROUND(I529*H529,2)</f>
        <v>0</v>
      </c>
      <c r="K529" s="197" t="s">
        <v>1</v>
      </c>
      <c r="L529" s="202"/>
      <c r="M529" s="203" t="s">
        <v>1</v>
      </c>
      <c r="N529" s="204" t="s">
        <v>41</v>
      </c>
      <c r="O529" s="59"/>
      <c r="P529" s="159">
        <f>O529*H529</f>
        <v>0</v>
      </c>
      <c r="Q529" s="159">
        <v>0.0004</v>
      </c>
      <c r="R529" s="159">
        <f>Q529*H529</f>
        <v>0.001212</v>
      </c>
      <c r="S529" s="159">
        <v>0</v>
      </c>
      <c r="T529" s="160">
        <f>S529*H529</f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61" t="s">
        <v>184</v>
      </c>
      <c r="AT529" s="161" t="s">
        <v>268</v>
      </c>
      <c r="AU529" s="161" t="s">
        <v>84</v>
      </c>
      <c r="AY529" s="18" t="s">
        <v>130</v>
      </c>
      <c r="BE529" s="162">
        <f>IF(N529="základní",J529,0)</f>
        <v>0</v>
      </c>
      <c r="BF529" s="162">
        <f>IF(N529="snížená",J529,0)</f>
        <v>0</v>
      </c>
      <c r="BG529" s="162">
        <f>IF(N529="zákl. přenesená",J529,0)</f>
        <v>0</v>
      </c>
      <c r="BH529" s="162">
        <f>IF(N529="sníž. přenesená",J529,0)</f>
        <v>0</v>
      </c>
      <c r="BI529" s="162">
        <f>IF(N529="nulová",J529,0)</f>
        <v>0</v>
      </c>
      <c r="BJ529" s="18" t="s">
        <v>32</v>
      </c>
      <c r="BK529" s="162">
        <f>ROUND(I529*H529,2)</f>
        <v>0</v>
      </c>
      <c r="BL529" s="18" t="s">
        <v>137</v>
      </c>
      <c r="BM529" s="161" t="s">
        <v>1974</v>
      </c>
    </row>
    <row r="530" spans="2:51" s="14" customFormat="1" ht="12">
      <c r="B530" s="171"/>
      <c r="D530" s="164" t="s">
        <v>139</v>
      </c>
      <c r="E530" s="172" t="s">
        <v>1</v>
      </c>
      <c r="F530" s="173" t="s">
        <v>914</v>
      </c>
      <c r="H530" s="174">
        <v>3.03</v>
      </c>
      <c r="I530" s="175"/>
      <c r="L530" s="171"/>
      <c r="M530" s="176"/>
      <c r="N530" s="177"/>
      <c r="O530" s="177"/>
      <c r="P530" s="177"/>
      <c r="Q530" s="177"/>
      <c r="R530" s="177"/>
      <c r="S530" s="177"/>
      <c r="T530" s="178"/>
      <c r="AT530" s="172" t="s">
        <v>139</v>
      </c>
      <c r="AU530" s="172" t="s">
        <v>84</v>
      </c>
      <c r="AV530" s="14" t="s">
        <v>84</v>
      </c>
      <c r="AW530" s="14" t="s">
        <v>31</v>
      </c>
      <c r="AX530" s="14" t="s">
        <v>32</v>
      </c>
      <c r="AY530" s="172" t="s">
        <v>130</v>
      </c>
    </row>
    <row r="531" spans="1:65" s="2" customFormat="1" ht="16.5" customHeight="1">
      <c r="A531" s="33"/>
      <c r="B531" s="149"/>
      <c r="C531" s="195" t="s">
        <v>727</v>
      </c>
      <c r="D531" s="195" t="s">
        <v>268</v>
      </c>
      <c r="E531" s="196" t="s">
        <v>845</v>
      </c>
      <c r="F531" s="197" t="s">
        <v>846</v>
      </c>
      <c r="G531" s="198" t="s">
        <v>271</v>
      </c>
      <c r="H531" s="199">
        <v>3.03</v>
      </c>
      <c r="I531" s="200"/>
      <c r="J531" s="201">
        <f>ROUND(I531*H531,2)</f>
        <v>0</v>
      </c>
      <c r="K531" s="197" t="s">
        <v>1</v>
      </c>
      <c r="L531" s="202"/>
      <c r="M531" s="203" t="s">
        <v>1</v>
      </c>
      <c r="N531" s="204" t="s">
        <v>41</v>
      </c>
      <c r="O531" s="59"/>
      <c r="P531" s="159">
        <f>O531*H531</f>
        <v>0</v>
      </c>
      <c r="Q531" s="159">
        <v>0.0001</v>
      </c>
      <c r="R531" s="159">
        <f>Q531*H531</f>
        <v>0.000303</v>
      </c>
      <c r="S531" s="159">
        <v>0</v>
      </c>
      <c r="T531" s="160">
        <f>S531*H531</f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61" t="s">
        <v>184</v>
      </c>
      <c r="AT531" s="161" t="s">
        <v>268</v>
      </c>
      <c r="AU531" s="161" t="s">
        <v>84</v>
      </c>
      <c r="AY531" s="18" t="s">
        <v>130</v>
      </c>
      <c r="BE531" s="162">
        <f>IF(N531="základní",J531,0)</f>
        <v>0</v>
      </c>
      <c r="BF531" s="162">
        <f>IF(N531="snížená",J531,0)</f>
        <v>0</v>
      </c>
      <c r="BG531" s="162">
        <f>IF(N531="zákl. přenesená",J531,0)</f>
        <v>0</v>
      </c>
      <c r="BH531" s="162">
        <f>IF(N531="sníž. přenesená",J531,0)</f>
        <v>0</v>
      </c>
      <c r="BI531" s="162">
        <f>IF(N531="nulová",J531,0)</f>
        <v>0</v>
      </c>
      <c r="BJ531" s="18" t="s">
        <v>32</v>
      </c>
      <c r="BK531" s="162">
        <f>ROUND(I531*H531,2)</f>
        <v>0</v>
      </c>
      <c r="BL531" s="18" t="s">
        <v>137</v>
      </c>
      <c r="BM531" s="161" t="s">
        <v>1975</v>
      </c>
    </row>
    <row r="532" spans="2:51" s="14" customFormat="1" ht="12">
      <c r="B532" s="171"/>
      <c r="D532" s="164" t="s">
        <v>139</v>
      </c>
      <c r="E532" s="172" t="s">
        <v>1</v>
      </c>
      <c r="F532" s="173" t="s">
        <v>914</v>
      </c>
      <c r="H532" s="174">
        <v>3.03</v>
      </c>
      <c r="I532" s="175"/>
      <c r="L532" s="171"/>
      <c r="M532" s="176"/>
      <c r="N532" s="177"/>
      <c r="O532" s="177"/>
      <c r="P532" s="177"/>
      <c r="Q532" s="177"/>
      <c r="R532" s="177"/>
      <c r="S532" s="177"/>
      <c r="T532" s="178"/>
      <c r="AT532" s="172" t="s">
        <v>139</v>
      </c>
      <c r="AU532" s="172" t="s">
        <v>84</v>
      </c>
      <c r="AV532" s="14" t="s">
        <v>84</v>
      </c>
      <c r="AW532" s="14" t="s">
        <v>31</v>
      </c>
      <c r="AX532" s="14" t="s">
        <v>76</v>
      </c>
      <c r="AY532" s="172" t="s">
        <v>130</v>
      </c>
    </row>
    <row r="533" spans="2:51" s="15" customFormat="1" ht="12">
      <c r="B533" s="179"/>
      <c r="D533" s="164" t="s">
        <v>139</v>
      </c>
      <c r="E533" s="180" t="s">
        <v>1</v>
      </c>
      <c r="F533" s="181" t="s">
        <v>144</v>
      </c>
      <c r="H533" s="182">
        <v>3.03</v>
      </c>
      <c r="I533" s="183"/>
      <c r="L533" s="179"/>
      <c r="M533" s="184"/>
      <c r="N533" s="185"/>
      <c r="O533" s="185"/>
      <c r="P533" s="185"/>
      <c r="Q533" s="185"/>
      <c r="R533" s="185"/>
      <c r="S533" s="185"/>
      <c r="T533" s="186"/>
      <c r="AT533" s="180" t="s">
        <v>139</v>
      </c>
      <c r="AU533" s="180" t="s">
        <v>84</v>
      </c>
      <c r="AV533" s="15" t="s">
        <v>137</v>
      </c>
      <c r="AW533" s="15" t="s">
        <v>31</v>
      </c>
      <c r="AX533" s="15" t="s">
        <v>32</v>
      </c>
      <c r="AY533" s="180" t="s">
        <v>130</v>
      </c>
    </row>
    <row r="534" spans="1:65" s="2" customFormat="1" ht="16.5" customHeight="1">
      <c r="A534" s="33"/>
      <c r="B534" s="149"/>
      <c r="C534" s="150" t="s">
        <v>731</v>
      </c>
      <c r="D534" s="150" t="s">
        <v>132</v>
      </c>
      <c r="E534" s="151" t="s">
        <v>849</v>
      </c>
      <c r="F534" s="152" t="s">
        <v>850</v>
      </c>
      <c r="G534" s="153" t="s">
        <v>211</v>
      </c>
      <c r="H534" s="154">
        <v>14</v>
      </c>
      <c r="I534" s="155"/>
      <c r="J534" s="156">
        <f>ROUND(I534*H534,2)</f>
        <v>0</v>
      </c>
      <c r="K534" s="152" t="s">
        <v>1</v>
      </c>
      <c r="L534" s="34"/>
      <c r="M534" s="157" t="s">
        <v>1</v>
      </c>
      <c r="N534" s="158" t="s">
        <v>41</v>
      </c>
      <c r="O534" s="59"/>
      <c r="P534" s="159">
        <f>O534*H534</f>
        <v>0</v>
      </c>
      <c r="Q534" s="159">
        <v>0</v>
      </c>
      <c r="R534" s="159">
        <f>Q534*H534</f>
        <v>0</v>
      </c>
      <c r="S534" s="159">
        <v>0</v>
      </c>
      <c r="T534" s="160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61" t="s">
        <v>137</v>
      </c>
      <c r="AT534" s="161" t="s">
        <v>132</v>
      </c>
      <c r="AU534" s="161" t="s">
        <v>84</v>
      </c>
      <c r="AY534" s="18" t="s">
        <v>130</v>
      </c>
      <c r="BE534" s="162">
        <f>IF(N534="základní",J534,0)</f>
        <v>0</v>
      </c>
      <c r="BF534" s="162">
        <f>IF(N534="snížená",J534,0)</f>
        <v>0</v>
      </c>
      <c r="BG534" s="162">
        <f>IF(N534="zákl. přenesená",J534,0)</f>
        <v>0</v>
      </c>
      <c r="BH534" s="162">
        <f>IF(N534="sníž. přenesená",J534,0)</f>
        <v>0</v>
      </c>
      <c r="BI534" s="162">
        <f>IF(N534="nulová",J534,0)</f>
        <v>0</v>
      </c>
      <c r="BJ534" s="18" t="s">
        <v>32</v>
      </c>
      <c r="BK534" s="162">
        <f>ROUND(I534*H534,2)</f>
        <v>0</v>
      </c>
      <c r="BL534" s="18" t="s">
        <v>137</v>
      </c>
      <c r="BM534" s="161" t="s">
        <v>1976</v>
      </c>
    </row>
    <row r="535" spans="2:51" s="14" customFormat="1" ht="12">
      <c r="B535" s="171"/>
      <c r="D535" s="164" t="s">
        <v>139</v>
      </c>
      <c r="E535" s="172" t="s">
        <v>1</v>
      </c>
      <c r="F535" s="173" t="s">
        <v>234</v>
      </c>
      <c r="H535" s="174">
        <v>14</v>
      </c>
      <c r="I535" s="175"/>
      <c r="L535" s="171"/>
      <c r="M535" s="176"/>
      <c r="N535" s="177"/>
      <c r="O535" s="177"/>
      <c r="P535" s="177"/>
      <c r="Q535" s="177"/>
      <c r="R535" s="177"/>
      <c r="S535" s="177"/>
      <c r="T535" s="178"/>
      <c r="AT535" s="172" t="s">
        <v>139</v>
      </c>
      <c r="AU535" s="172" t="s">
        <v>84</v>
      </c>
      <c r="AV535" s="14" t="s">
        <v>84</v>
      </c>
      <c r="AW535" s="14" t="s">
        <v>31</v>
      </c>
      <c r="AX535" s="14" t="s">
        <v>32</v>
      </c>
      <c r="AY535" s="172" t="s">
        <v>130</v>
      </c>
    </row>
    <row r="536" spans="1:65" s="2" customFormat="1" ht="16.5" customHeight="1">
      <c r="A536" s="33"/>
      <c r="B536" s="149"/>
      <c r="C536" s="195" t="s">
        <v>736</v>
      </c>
      <c r="D536" s="195" t="s">
        <v>268</v>
      </c>
      <c r="E536" s="196" t="s">
        <v>853</v>
      </c>
      <c r="F536" s="197" t="s">
        <v>854</v>
      </c>
      <c r="G536" s="198" t="s">
        <v>271</v>
      </c>
      <c r="H536" s="199">
        <v>3.03</v>
      </c>
      <c r="I536" s="200"/>
      <c r="J536" s="201">
        <f>ROUND(I536*H536,2)</f>
        <v>0</v>
      </c>
      <c r="K536" s="197" t="s">
        <v>1</v>
      </c>
      <c r="L536" s="202"/>
      <c r="M536" s="203" t="s">
        <v>1</v>
      </c>
      <c r="N536" s="204" t="s">
        <v>41</v>
      </c>
      <c r="O536" s="59"/>
      <c r="P536" s="159">
        <f>O536*H536</f>
        <v>0</v>
      </c>
      <c r="Q536" s="159">
        <v>0.0005</v>
      </c>
      <c r="R536" s="159">
        <f>Q536*H536</f>
        <v>0.0015149999999999999</v>
      </c>
      <c r="S536" s="159">
        <v>0</v>
      </c>
      <c r="T536" s="160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61" t="s">
        <v>184</v>
      </c>
      <c r="AT536" s="161" t="s">
        <v>268</v>
      </c>
      <c r="AU536" s="161" t="s">
        <v>84</v>
      </c>
      <c r="AY536" s="18" t="s">
        <v>130</v>
      </c>
      <c r="BE536" s="162">
        <f>IF(N536="základní",J536,0)</f>
        <v>0</v>
      </c>
      <c r="BF536" s="162">
        <f>IF(N536="snížená",J536,0)</f>
        <v>0</v>
      </c>
      <c r="BG536" s="162">
        <f>IF(N536="zákl. přenesená",J536,0)</f>
        <v>0</v>
      </c>
      <c r="BH536" s="162">
        <f>IF(N536="sníž. přenesená",J536,0)</f>
        <v>0</v>
      </c>
      <c r="BI536" s="162">
        <f>IF(N536="nulová",J536,0)</f>
        <v>0</v>
      </c>
      <c r="BJ536" s="18" t="s">
        <v>32</v>
      </c>
      <c r="BK536" s="162">
        <f>ROUND(I536*H536,2)</f>
        <v>0</v>
      </c>
      <c r="BL536" s="18" t="s">
        <v>137</v>
      </c>
      <c r="BM536" s="161" t="s">
        <v>1977</v>
      </c>
    </row>
    <row r="537" spans="2:51" s="14" customFormat="1" ht="12">
      <c r="B537" s="171"/>
      <c r="D537" s="164" t="s">
        <v>139</v>
      </c>
      <c r="E537" s="172" t="s">
        <v>1</v>
      </c>
      <c r="F537" s="173" t="s">
        <v>914</v>
      </c>
      <c r="H537" s="174">
        <v>3.03</v>
      </c>
      <c r="I537" s="175"/>
      <c r="L537" s="171"/>
      <c r="M537" s="176"/>
      <c r="N537" s="177"/>
      <c r="O537" s="177"/>
      <c r="P537" s="177"/>
      <c r="Q537" s="177"/>
      <c r="R537" s="177"/>
      <c r="S537" s="177"/>
      <c r="T537" s="178"/>
      <c r="AT537" s="172" t="s">
        <v>139</v>
      </c>
      <c r="AU537" s="172" t="s">
        <v>84</v>
      </c>
      <c r="AV537" s="14" t="s">
        <v>84</v>
      </c>
      <c r="AW537" s="14" t="s">
        <v>31</v>
      </c>
      <c r="AX537" s="14" t="s">
        <v>76</v>
      </c>
      <c r="AY537" s="172" t="s">
        <v>130</v>
      </c>
    </row>
    <row r="538" spans="2:51" s="15" customFormat="1" ht="12">
      <c r="B538" s="179"/>
      <c r="D538" s="164" t="s">
        <v>139</v>
      </c>
      <c r="E538" s="180" t="s">
        <v>1</v>
      </c>
      <c r="F538" s="181" t="s">
        <v>144</v>
      </c>
      <c r="H538" s="182">
        <v>3.03</v>
      </c>
      <c r="I538" s="183"/>
      <c r="L538" s="179"/>
      <c r="M538" s="184"/>
      <c r="N538" s="185"/>
      <c r="O538" s="185"/>
      <c r="P538" s="185"/>
      <c r="Q538" s="185"/>
      <c r="R538" s="185"/>
      <c r="S538" s="185"/>
      <c r="T538" s="186"/>
      <c r="AT538" s="180" t="s">
        <v>139</v>
      </c>
      <c r="AU538" s="180" t="s">
        <v>84</v>
      </c>
      <c r="AV538" s="15" t="s">
        <v>137</v>
      </c>
      <c r="AW538" s="15" t="s">
        <v>31</v>
      </c>
      <c r="AX538" s="15" t="s">
        <v>32</v>
      </c>
      <c r="AY538" s="180" t="s">
        <v>130</v>
      </c>
    </row>
    <row r="539" spans="1:65" s="2" customFormat="1" ht="16.5" customHeight="1">
      <c r="A539" s="33"/>
      <c r="B539" s="149"/>
      <c r="C539" s="195" t="s">
        <v>740</v>
      </c>
      <c r="D539" s="195" t="s">
        <v>268</v>
      </c>
      <c r="E539" s="196" t="s">
        <v>857</v>
      </c>
      <c r="F539" s="197" t="s">
        <v>858</v>
      </c>
      <c r="G539" s="198" t="s">
        <v>271</v>
      </c>
      <c r="H539" s="199">
        <v>3.03</v>
      </c>
      <c r="I539" s="200"/>
      <c r="J539" s="201">
        <f>ROUND(I539*H539,2)</f>
        <v>0</v>
      </c>
      <c r="K539" s="197" t="s">
        <v>1</v>
      </c>
      <c r="L539" s="202"/>
      <c r="M539" s="203" t="s">
        <v>1</v>
      </c>
      <c r="N539" s="204" t="s">
        <v>41</v>
      </c>
      <c r="O539" s="59"/>
      <c r="P539" s="159">
        <f>O539*H539</f>
        <v>0</v>
      </c>
      <c r="Q539" s="159">
        <v>0.0001</v>
      </c>
      <c r="R539" s="159">
        <f>Q539*H539</f>
        <v>0.000303</v>
      </c>
      <c r="S539" s="159">
        <v>0</v>
      </c>
      <c r="T539" s="160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61" t="s">
        <v>184</v>
      </c>
      <c r="AT539" s="161" t="s">
        <v>268</v>
      </c>
      <c r="AU539" s="161" t="s">
        <v>84</v>
      </c>
      <c r="AY539" s="18" t="s">
        <v>130</v>
      </c>
      <c r="BE539" s="162">
        <f>IF(N539="základní",J539,0)</f>
        <v>0</v>
      </c>
      <c r="BF539" s="162">
        <f>IF(N539="snížená",J539,0)</f>
        <v>0</v>
      </c>
      <c r="BG539" s="162">
        <f>IF(N539="zákl. přenesená",J539,0)</f>
        <v>0</v>
      </c>
      <c r="BH539" s="162">
        <f>IF(N539="sníž. přenesená",J539,0)</f>
        <v>0</v>
      </c>
      <c r="BI539" s="162">
        <f>IF(N539="nulová",J539,0)</f>
        <v>0</v>
      </c>
      <c r="BJ539" s="18" t="s">
        <v>32</v>
      </c>
      <c r="BK539" s="162">
        <f>ROUND(I539*H539,2)</f>
        <v>0</v>
      </c>
      <c r="BL539" s="18" t="s">
        <v>137</v>
      </c>
      <c r="BM539" s="161" t="s">
        <v>1978</v>
      </c>
    </row>
    <row r="540" spans="2:51" s="14" customFormat="1" ht="12">
      <c r="B540" s="171"/>
      <c r="D540" s="164" t="s">
        <v>139</v>
      </c>
      <c r="E540" s="172" t="s">
        <v>1</v>
      </c>
      <c r="F540" s="173" t="s">
        <v>914</v>
      </c>
      <c r="H540" s="174">
        <v>3.03</v>
      </c>
      <c r="I540" s="175"/>
      <c r="L540" s="171"/>
      <c r="M540" s="176"/>
      <c r="N540" s="177"/>
      <c r="O540" s="177"/>
      <c r="P540" s="177"/>
      <c r="Q540" s="177"/>
      <c r="R540" s="177"/>
      <c r="S540" s="177"/>
      <c r="T540" s="178"/>
      <c r="AT540" s="172" t="s">
        <v>139</v>
      </c>
      <c r="AU540" s="172" t="s">
        <v>84</v>
      </c>
      <c r="AV540" s="14" t="s">
        <v>84</v>
      </c>
      <c r="AW540" s="14" t="s">
        <v>31</v>
      </c>
      <c r="AX540" s="14" t="s">
        <v>76</v>
      </c>
      <c r="AY540" s="172" t="s">
        <v>130</v>
      </c>
    </row>
    <row r="541" spans="2:51" s="15" customFormat="1" ht="12">
      <c r="B541" s="179"/>
      <c r="D541" s="164" t="s">
        <v>139</v>
      </c>
      <c r="E541" s="180" t="s">
        <v>1</v>
      </c>
      <c r="F541" s="181" t="s">
        <v>144</v>
      </c>
      <c r="H541" s="182">
        <v>3.03</v>
      </c>
      <c r="I541" s="183"/>
      <c r="L541" s="179"/>
      <c r="M541" s="184"/>
      <c r="N541" s="185"/>
      <c r="O541" s="185"/>
      <c r="P541" s="185"/>
      <c r="Q541" s="185"/>
      <c r="R541" s="185"/>
      <c r="S541" s="185"/>
      <c r="T541" s="186"/>
      <c r="AT541" s="180" t="s">
        <v>139</v>
      </c>
      <c r="AU541" s="180" t="s">
        <v>84</v>
      </c>
      <c r="AV541" s="15" t="s">
        <v>137</v>
      </c>
      <c r="AW541" s="15" t="s">
        <v>31</v>
      </c>
      <c r="AX541" s="15" t="s">
        <v>32</v>
      </c>
      <c r="AY541" s="180" t="s">
        <v>130</v>
      </c>
    </row>
    <row r="542" spans="1:65" s="2" customFormat="1" ht="16.5" customHeight="1">
      <c r="A542" s="33"/>
      <c r="B542" s="149"/>
      <c r="C542" s="150" t="s">
        <v>744</v>
      </c>
      <c r="D542" s="150" t="s">
        <v>132</v>
      </c>
      <c r="E542" s="151" t="s">
        <v>929</v>
      </c>
      <c r="F542" s="152" t="s">
        <v>930</v>
      </c>
      <c r="G542" s="153" t="s">
        <v>271</v>
      </c>
      <c r="H542" s="154">
        <v>1</v>
      </c>
      <c r="I542" s="155"/>
      <c r="J542" s="156">
        <f>ROUND(I542*H542,2)</f>
        <v>0</v>
      </c>
      <c r="K542" s="152" t="s">
        <v>136</v>
      </c>
      <c r="L542" s="34"/>
      <c r="M542" s="157" t="s">
        <v>1</v>
      </c>
      <c r="N542" s="158" t="s">
        <v>41</v>
      </c>
      <c r="O542" s="59"/>
      <c r="P542" s="159">
        <f>O542*H542</f>
        <v>0</v>
      </c>
      <c r="Q542" s="159">
        <v>0.00167</v>
      </c>
      <c r="R542" s="159">
        <f>Q542*H542</f>
        <v>0.00167</v>
      </c>
      <c r="S542" s="159">
        <v>0</v>
      </c>
      <c r="T542" s="160">
        <f>S542*H542</f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61" t="s">
        <v>137</v>
      </c>
      <c r="AT542" s="161" t="s">
        <v>132</v>
      </c>
      <c r="AU542" s="161" t="s">
        <v>84</v>
      </c>
      <c r="AY542" s="18" t="s">
        <v>130</v>
      </c>
      <c r="BE542" s="162">
        <f>IF(N542="základní",J542,0)</f>
        <v>0</v>
      </c>
      <c r="BF542" s="162">
        <f>IF(N542="snížená",J542,0)</f>
        <v>0</v>
      </c>
      <c r="BG542" s="162">
        <f>IF(N542="zákl. přenesená",J542,0)</f>
        <v>0</v>
      </c>
      <c r="BH542" s="162">
        <f>IF(N542="sníž. přenesená",J542,0)</f>
        <v>0</v>
      </c>
      <c r="BI542" s="162">
        <f>IF(N542="nulová",J542,0)</f>
        <v>0</v>
      </c>
      <c r="BJ542" s="18" t="s">
        <v>32</v>
      </c>
      <c r="BK542" s="162">
        <f>ROUND(I542*H542,2)</f>
        <v>0</v>
      </c>
      <c r="BL542" s="18" t="s">
        <v>137</v>
      </c>
      <c r="BM542" s="161" t="s">
        <v>1979</v>
      </c>
    </row>
    <row r="543" spans="2:51" s="14" customFormat="1" ht="12">
      <c r="B543" s="171"/>
      <c r="D543" s="164" t="s">
        <v>139</v>
      </c>
      <c r="E543" s="172" t="s">
        <v>1</v>
      </c>
      <c r="F543" s="173" t="s">
        <v>32</v>
      </c>
      <c r="H543" s="174">
        <v>1</v>
      </c>
      <c r="I543" s="175"/>
      <c r="L543" s="171"/>
      <c r="M543" s="176"/>
      <c r="N543" s="177"/>
      <c r="O543" s="177"/>
      <c r="P543" s="177"/>
      <c r="Q543" s="177"/>
      <c r="R543" s="177"/>
      <c r="S543" s="177"/>
      <c r="T543" s="178"/>
      <c r="AT543" s="172" t="s">
        <v>139</v>
      </c>
      <c r="AU543" s="172" t="s">
        <v>84</v>
      </c>
      <c r="AV543" s="14" t="s">
        <v>84</v>
      </c>
      <c r="AW543" s="14" t="s">
        <v>31</v>
      </c>
      <c r="AX543" s="14" t="s">
        <v>32</v>
      </c>
      <c r="AY543" s="172" t="s">
        <v>130</v>
      </c>
    </row>
    <row r="544" spans="1:65" s="2" customFormat="1" ht="16.5" customHeight="1">
      <c r="A544" s="33"/>
      <c r="B544" s="149"/>
      <c r="C544" s="195" t="s">
        <v>748</v>
      </c>
      <c r="D544" s="195" t="s">
        <v>268</v>
      </c>
      <c r="E544" s="196" t="s">
        <v>942</v>
      </c>
      <c r="F544" s="197" t="s">
        <v>1980</v>
      </c>
      <c r="G544" s="198" t="s">
        <v>271</v>
      </c>
      <c r="H544" s="199">
        <v>1.01</v>
      </c>
      <c r="I544" s="200"/>
      <c r="J544" s="201">
        <f>ROUND(I544*H544,2)</f>
        <v>0</v>
      </c>
      <c r="K544" s="197" t="s">
        <v>136</v>
      </c>
      <c r="L544" s="202"/>
      <c r="M544" s="203" t="s">
        <v>1</v>
      </c>
      <c r="N544" s="204" t="s">
        <v>41</v>
      </c>
      <c r="O544" s="59"/>
      <c r="P544" s="159">
        <f>O544*H544</f>
        <v>0</v>
      </c>
      <c r="Q544" s="159">
        <v>0.0109</v>
      </c>
      <c r="R544" s="159">
        <f>Q544*H544</f>
        <v>0.011009</v>
      </c>
      <c r="S544" s="159">
        <v>0</v>
      </c>
      <c r="T544" s="160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61" t="s">
        <v>184</v>
      </c>
      <c r="AT544" s="161" t="s">
        <v>268</v>
      </c>
      <c r="AU544" s="161" t="s">
        <v>84</v>
      </c>
      <c r="AY544" s="18" t="s">
        <v>130</v>
      </c>
      <c r="BE544" s="162">
        <f>IF(N544="základní",J544,0)</f>
        <v>0</v>
      </c>
      <c r="BF544" s="162">
        <f>IF(N544="snížená",J544,0)</f>
        <v>0</v>
      </c>
      <c r="BG544" s="162">
        <f>IF(N544="zákl. přenesená",J544,0)</f>
        <v>0</v>
      </c>
      <c r="BH544" s="162">
        <f>IF(N544="sníž. přenesená",J544,0)</f>
        <v>0</v>
      </c>
      <c r="BI544" s="162">
        <f>IF(N544="nulová",J544,0)</f>
        <v>0</v>
      </c>
      <c r="BJ544" s="18" t="s">
        <v>32</v>
      </c>
      <c r="BK544" s="162">
        <f>ROUND(I544*H544,2)</f>
        <v>0</v>
      </c>
      <c r="BL544" s="18" t="s">
        <v>137</v>
      </c>
      <c r="BM544" s="161" t="s">
        <v>944</v>
      </c>
    </row>
    <row r="545" spans="2:51" s="14" customFormat="1" ht="12">
      <c r="B545" s="171"/>
      <c r="D545" s="164" t="s">
        <v>139</v>
      </c>
      <c r="E545" s="172" t="s">
        <v>1</v>
      </c>
      <c r="F545" s="173" t="s">
        <v>716</v>
      </c>
      <c r="H545" s="174">
        <v>1.01</v>
      </c>
      <c r="I545" s="175"/>
      <c r="L545" s="171"/>
      <c r="M545" s="176"/>
      <c r="N545" s="177"/>
      <c r="O545" s="177"/>
      <c r="P545" s="177"/>
      <c r="Q545" s="177"/>
      <c r="R545" s="177"/>
      <c r="S545" s="177"/>
      <c r="T545" s="178"/>
      <c r="AT545" s="172" t="s">
        <v>139</v>
      </c>
      <c r="AU545" s="172" t="s">
        <v>84</v>
      </c>
      <c r="AV545" s="14" t="s">
        <v>84</v>
      </c>
      <c r="AW545" s="14" t="s">
        <v>31</v>
      </c>
      <c r="AX545" s="14" t="s">
        <v>76</v>
      </c>
      <c r="AY545" s="172" t="s">
        <v>130</v>
      </c>
    </row>
    <row r="546" spans="2:51" s="15" customFormat="1" ht="12">
      <c r="B546" s="179"/>
      <c r="D546" s="164" t="s">
        <v>139</v>
      </c>
      <c r="E546" s="180" t="s">
        <v>1</v>
      </c>
      <c r="F546" s="181" t="s">
        <v>144</v>
      </c>
      <c r="H546" s="182">
        <v>1.01</v>
      </c>
      <c r="I546" s="183"/>
      <c r="L546" s="179"/>
      <c r="M546" s="184"/>
      <c r="N546" s="185"/>
      <c r="O546" s="185"/>
      <c r="P546" s="185"/>
      <c r="Q546" s="185"/>
      <c r="R546" s="185"/>
      <c r="S546" s="185"/>
      <c r="T546" s="186"/>
      <c r="AT546" s="180" t="s">
        <v>139</v>
      </c>
      <c r="AU546" s="180" t="s">
        <v>84</v>
      </c>
      <c r="AV546" s="15" t="s">
        <v>137</v>
      </c>
      <c r="AW546" s="15" t="s">
        <v>31</v>
      </c>
      <c r="AX546" s="15" t="s">
        <v>32</v>
      </c>
      <c r="AY546" s="180" t="s">
        <v>130</v>
      </c>
    </row>
    <row r="547" spans="1:65" s="2" customFormat="1" ht="16.5" customHeight="1">
      <c r="A547" s="33"/>
      <c r="B547" s="149"/>
      <c r="C547" s="150" t="s">
        <v>751</v>
      </c>
      <c r="D547" s="150" t="s">
        <v>132</v>
      </c>
      <c r="E547" s="151" t="s">
        <v>1981</v>
      </c>
      <c r="F547" s="152" t="s">
        <v>1982</v>
      </c>
      <c r="G547" s="153" t="s">
        <v>271</v>
      </c>
      <c r="H547" s="154">
        <v>1</v>
      </c>
      <c r="I547" s="155"/>
      <c r="J547" s="156">
        <f>ROUND(I547*H547,2)</f>
        <v>0</v>
      </c>
      <c r="K547" s="152" t="s">
        <v>136</v>
      </c>
      <c r="L547" s="34"/>
      <c r="M547" s="157" t="s">
        <v>1</v>
      </c>
      <c r="N547" s="158" t="s">
        <v>41</v>
      </c>
      <c r="O547" s="59"/>
      <c r="P547" s="159">
        <f>O547*H547</f>
        <v>0</v>
      </c>
      <c r="Q547" s="159">
        <v>0.00167</v>
      </c>
      <c r="R547" s="159">
        <f>Q547*H547</f>
        <v>0.00167</v>
      </c>
      <c r="S547" s="159">
        <v>0</v>
      </c>
      <c r="T547" s="160">
        <f>S547*H547</f>
        <v>0</v>
      </c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R547" s="161" t="s">
        <v>137</v>
      </c>
      <c r="AT547" s="161" t="s">
        <v>132</v>
      </c>
      <c r="AU547" s="161" t="s">
        <v>84</v>
      </c>
      <c r="AY547" s="18" t="s">
        <v>130</v>
      </c>
      <c r="BE547" s="162">
        <f>IF(N547="základní",J547,0)</f>
        <v>0</v>
      </c>
      <c r="BF547" s="162">
        <f>IF(N547="snížená",J547,0)</f>
        <v>0</v>
      </c>
      <c r="BG547" s="162">
        <f>IF(N547="zákl. přenesená",J547,0)</f>
        <v>0</v>
      </c>
      <c r="BH547" s="162">
        <f>IF(N547="sníž. přenesená",J547,0)</f>
        <v>0</v>
      </c>
      <c r="BI547" s="162">
        <f>IF(N547="nulová",J547,0)</f>
        <v>0</v>
      </c>
      <c r="BJ547" s="18" t="s">
        <v>32</v>
      </c>
      <c r="BK547" s="162">
        <f>ROUND(I547*H547,2)</f>
        <v>0</v>
      </c>
      <c r="BL547" s="18" t="s">
        <v>137</v>
      </c>
      <c r="BM547" s="161" t="s">
        <v>1983</v>
      </c>
    </row>
    <row r="548" spans="2:51" s="14" customFormat="1" ht="12">
      <c r="B548" s="171"/>
      <c r="D548" s="164" t="s">
        <v>139</v>
      </c>
      <c r="E548" s="172" t="s">
        <v>1</v>
      </c>
      <c r="F548" s="173" t="s">
        <v>32</v>
      </c>
      <c r="H548" s="174">
        <v>1</v>
      </c>
      <c r="I548" s="175"/>
      <c r="L548" s="171"/>
      <c r="M548" s="176"/>
      <c r="N548" s="177"/>
      <c r="O548" s="177"/>
      <c r="P548" s="177"/>
      <c r="Q548" s="177"/>
      <c r="R548" s="177"/>
      <c r="S548" s="177"/>
      <c r="T548" s="178"/>
      <c r="AT548" s="172" t="s">
        <v>139</v>
      </c>
      <c r="AU548" s="172" t="s">
        <v>84</v>
      </c>
      <c r="AV548" s="14" t="s">
        <v>84</v>
      </c>
      <c r="AW548" s="14" t="s">
        <v>31</v>
      </c>
      <c r="AX548" s="14" t="s">
        <v>32</v>
      </c>
      <c r="AY548" s="172" t="s">
        <v>130</v>
      </c>
    </row>
    <row r="549" spans="1:65" s="2" customFormat="1" ht="16.5" customHeight="1">
      <c r="A549" s="33"/>
      <c r="B549" s="149"/>
      <c r="C549" s="195" t="s">
        <v>755</v>
      </c>
      <c r="D549" s="195" t="s">
        <v>268</v>
      </c>
      <c r="E549" s="196" t="s">
        <v>1984</v>
      </c>
      <c r="F549" s="197" t="s">
        <v>1985</v>
      </c>
      <c r="G549" s="198" t="s">
        <v>271</v>
      </c>
      <c r="H549" s="199">
        <v>1.01</v>
      </c>
      <c r="I549" s="200"/>
      <c r="J549" s="201">
        <f>ROUND(I549*H549,2)</f>
        <v>0</v>
      </c>
      <c r="K549" s="197" t="s">
        <v>136</v>
      </c>
      <c r="L549" s="202"/>
      <c r="M549" s="203" t="s">
        <v>1</v>
      </c>
      <c r="N549" s="204" t="s">
        <v>41</v>
      </c>
      <c r="O549" s="59"/>
      <c r="P549" s="159">
        <f>O549*H549</f>
        <v>0</v>
      </c>
      <c r="Q549" s="159">
        <v>0.0134</v>
      </c>
      <c r="R549" s="159">
        <f>Q549*H549</f>
        <v>0.013534000000000001</v>
      </c>
      <c r="S549" s="159">
        <v>0</v>
      </c>
      <c r="T549" s="160">
        <f>S549*H549</f>
        <v>0</v>
      </c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R549" s="161" t="s">
        <v>184</v>
      </c>
      <c r="AT549" s="161" t="s">
        <v>268</v>
      </c>
      <c r="AU549" s="161" t="s">
        <v>84</v>
      </c>
      <c r="AY549" s="18" t="s">
        <v>130</v>
      </c>
      <c r="BE549" s="162">
        <f>IF(N549="základní",J549,0)</f>
        <v>0</v>
      </c>
      <c r="BF549" s="162">
        <f>IF(N549="snížená",J549,0)</f>
        <v>0</v>
      </c>
      <c r="BG549" s="162">
        <f>IF(N549="zákl. přenesená",J549,0)</f>
        <v>0</v>
      </c>
      <c r="BH549" s="162">
        <f>IF(N549="sníž. přenesená",J549,0)</f>
        <v>0</v>
      </c>
      <c r="BI549" s="162">
        <f>IF(N549="nulová",J549,0)</f>
        <v>0</v>
      </c>
      <c r="BJ549" s="18" t="s">
        <v>32</v>
      </c>
      <c r="BK549" s="162">
        <f>ROUND(I549*H549,2)</f>
        <v>0</v>
      </c>
      <c r="BL549" s="18" t="s">
        <v>137</v>
      </c>
      <c r="BM549" s="161" t="s">
        <v>1986</v>
      </c>
    </row>
    <row r="550" spans="2:51" s="14" customFormat="1" ht="12">
      <c r="B550" s="171"/>
      <c r="D550" s="164" t="s">
        <v>139</v>
      </c>
      <c r="E550" s="172" t="s">
        <v>1</v>
      </c>
      <c r="F550" s="173" t="s">
        <v>716</v>
      </c>
      <c r="H550" s="174">
        <v>1.01</v>
      </c>
      <c r="I550" s="175"/>
      <c r="L550" s="171"/>
      <c r="M550" s="176"/>
      <c r="N550" s="177"/>
      <c r="O550" s="177"/>
      <c r="P550" s="177"/>
      <c r="Q550" s="177"/>
      <c r="R550" s="177"/>
      <c r="S550" s="177"/>
      <c r="T550" s="178"/>
      <c r="AT550" s="172" t="s">
        <v>139</v>
      </c>
      <c r="AU550" s="172" t="s">
        <v>84</v>
      </c>
      <c r="AV550" s="14" t="s">
        <v>84</v>
      </c>
      <c r="AW550" s="14" t="s">
        <v>31</v>
      </c>
      <c r="AX550" s="14" t="s">
        <v>76</v>
      </c>
      <c r="AY550" s="172" t="s">
        <v>130</v>
      </c>
    </row>
    <row r="551" spans="2:51" s="15" customFormat="1" ht="12">
      <c r="B551" s="179"/>
      <c r="D551" s="164" t="s">
        <v>139</v>
      </c>
      <c r="E551" s="180" t="s">
        <v>1</v>
      </c>
      <c r="F551" s="181" t="s">
        <v>144</v>
      </c>
      <c r="H551" s="182">
        <v>1.01</v>
      </c>
      <c r="I551" s="183"/>
      <c r="L551" s="179"/>
      <c r="M551" s="184"/>
      <c r="N551" s="185"/>
      <c r="O551" s="185"/>
      <c r="P551" s="185"/>
      <c r="Q551" s="185"/>
      <c r="R551" s="185"/>
      <c r="S551" s="185"/>
      <c r="T551" s="186"/>
      <c r="AT551" s="180" t="s">
        <v>139</v>
      </c>
      <c r="AU551" s="180" t="s">
        <v>84</v>
      </c>
      <c r="AV551" s="15" t="s">
        <v>137</v>
      </c>
      <c r="AW551" s="15" t="s">
        <v>31</v>
      </c>
      <c r="AX551" s="15" t="s">
        <v>32</v>
      </c>
      <c r="AY551" s="180" t="s">
        <v>130</v>
      </c>
    </row>
    <row r="552" spans="1:65" s="2" customFormat="1" ht="16.5" customHeight="1">
      <c r="A552" s="33"/>
      <c r="B552" s="149"/>
      <c r="C552" s="150" t="s">
        <v>768</v>
      </c>
      <c r="D552" s="150" t="s">
        <v>132</v>
      </c>
      <c r="E552" s="151" t="s">
        <v>997</v>
      </c>
      <c r="F552" s="152" t="s">
        <v>998</v>
      </c>
      <c r="G552" s="153" t="s">
        <v>271</v>
      </c>
      <c r="H552" s="154">
        <v>2</v>
      </c>
      <c r="I552" s="155"/>
      <c r="J552" s="156">
        <f>ROUND(I552*H552,2)</f>
        <v>0</v>
      </c>
      <c r="K552" s="152" t="s">
        <v>136</v>
      </c>
      <c r="L552" s="34"/>
      <c r="M552" s="157" t="s">
        <v>1</v>
      </c>
      <c r="N552" s="158" t="s">
        <v>41</v>
      </c>
      <c r="O552" s="59"/>
      <c r="P552" s="159">
        <f>O552*H552</f>
        <v>0</v>
      </c>
      <c r="Q552" s="159">
        <v>0.00167</v>
      </c>
      <c r="R552" s="159">
        <f>Q552*H552</f>
        <v>0.00334</v>
      </c>
      <c r="S552" s="159">
        <v>0</v>
      </c>
      <c r="T552" s="160">
        <f>S552*H552</f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161" t="s">
        <v>137</v>
      </c>
      <c r="AT552" s="161" t="s">
        <v>132</v>
      </c>
      <c r="AU552" s="161" t="s">
        <v>84</v>
      </c>
      <c r="AY552" s="18" t="s">
        <v>130</v>
      </c>
      <c r="BE552" s="162">
        <f>IF(N552="základní",J552,0)</f>
        <v>0</v>
      </c>
      <c r="BF552" s="162">
        <f>IF(N552="snížená",J552,0)</f>
        <v>0</v>
      </c>
      <c r="BG552" s="162">
        <f>IF(N552="zákl. přenesená",J552,0)</f>
        <v>0</v>
      </c>
      <c r="BH552" s="162">
        <f>IF(N552="sníž. přenesená",J552,0)</f>
        <v>0</v>
      </c>
      <c r="BI552" s="162">
        <f>IF(N552="nulová",J552,0)</f>
        <v>0</v>
      </c>
      <c r="BJ552" s="18" t="s">
        <v>32</v>
      </c>
      <c r="BK552" s="162">
        <f>ROUND(I552*H552,2)</f>
        <v>0</v>
      </c>
      <c r="BL552" s="18" t="s">
        <v>137</v>
      </c>
      <c r="BM552" s="161" t="s">
        <v>999</v>
      </c>
    </row>
    <row r="553" spans="2:51" s="14" customFormat="1" ht="12">
      <c r="B553" s="171"/>
      <c r="D553" s="164" t="s">
        <v>139</v>
      </c>
      <c r="E553" s="172" t="s">
        <v>1</v>
      </c>
      <c r="F553" s="173" t="s">
        <v>1048</v>
      </c>
      <c r="H553" s="174">
        <v>2</v>
      </c>
      <c r="I553" s="175"/>
      <c r="L553" s="171"/>
      <c r="M553" s="176"/>
      <c r="N553" s="177"/>
      <c r="O553" s="177"/>
      <c r="P553" s="177"/>
      <c r="Q553" s="177"/>
      <c r="R553" s="177"/>
      <c r="S553" s="177"/>
      <c r="T553" s="178"/>
      <c r="AT553" s="172" t="s">
        <v>139</v>
      </c>
      <c r="AU553" s="172" t="s">
        <v>84</v>
      </c>
      <c r="AV553" s="14" t="s">
        <v>84</v>
      </c>
      <c r="AW553" s="14" t="s">
        <v>31</v>
      </c>
      <c r="AX553" s="14" t="s">
        <v>76</v>
      </c>
      <c r="AY553" s="172" t="s">
        <v>130</v>
      </c>
    </row>
    <row r="554" spans="2:51" s="15" customFormat="1" ht="12">
      <c r="B554" s="179"/>
      <c r="D554" s="164" t="s">
        <v>139</v>
      </c>
      <c r="E554" s="180" t="s">
        <v>1</v>
      </c>
      <c r="F554" s="181" t="s">
        <v>144</v>
      </c>
      <c r="H554" s="182">
        <v>2</v>
      </c>
      <c r="I554" s="183"/>
      <c r="L554" s="179"/>
      <c r="M554" s="184"/>
      <c r="N554" s="185"/>
      <c r="O554" s="185"/>
      <c r="P554" s="185"/>
      <c r="Q554" s="185"/>
      <c r="R554" s="185"/>
      <c r="S554" s="185"/>
      <c r="T554" s="186"/>
      <c r="AT554" s="180" t="s">
        <v>139</v>
      </c>
      <c r="AU554" s="180" t="s">
        <v>84</v>
      </c>
      <c r="AV554" s="15" t="s">
        <v>137</v>
      </c>
      <c r="AW554" s="15" t="s">
        <v>31</v>
      </c>
      <c r="AX554" s="15" t="s">
        <v>32</v>
      </c>
      <c r="AY554" s="180" t="s">
        <v>130</v>
      </c>
    </row>
    <row r="555" spans="1:65" s="2" customFormat="1" ht="16.5" customHeight="1">
      <c r="A555" s="33"/>
      <c r="B555" s="149"/>
      <c r="C555" s="195" t="s">
        <v>773</v>
      </c>
      <c r="D555" s="195" t="s">
        <v>268</v>
      </c>
      <c r="E555" s="196" t="s">
        <v>1987</v>
      </c>
      <c r="F555" s="197" t="s">
        <v>1988</v>
      </c>
      <c r="G555" s="198" t="s">
        <v>271</v>
      </c>
      <c r="H555" s="199">
        <v>1.01</v>
      </c>
      <c r="I555" s="200"/>
      <c r="J555" s="201">
        <f>ROUND(I555*H555,2)</f>
        <v>0</v>
      </c>
      <c r="K555" s="197" t="s">
        <v>136</v>
      </c>
      <c r="L555" s="202"/>
      <c r="M555" s="203" t="s">
        <v>1</v>
      </c>
      <c r="N555" s="204" t="s">
        <v>41</v>
      </c>
      <c r="O555" s="59"/>
      <c r="P555" s="159">
        <f>O555*H555</f>
        <v>0</v>
      </c>
      <c r="Q555" s="159">
        <v>0.0088</v>
      </c>
      <c r="R555" s="159">
        <f>Q555*H555</f>
        <v>0.008888</v>
      </c>
      <c r="S555" s="159">
        <v>0</v>
      </c>
      <c r="T555" s="160">
        <f>S555*H555</f>
        <v>0</v>
      </c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R555" s="161" t="s">
        <v>184</v>
      </c>
      <c r="AT555" s="161" t="s">
        <v>268</v>
      </c>
      <c r="AU555" s="161" t="s">
        <v>84</v>
      </c>
      <c r="AY555" s="18" t="s">
        <v>130</v>
      </c>
      <c r="BE555" s="162">
        <f>IF(N555="základní",J555,0)</f>
        <v>0</v>
      </c>
      <c r="BF555" s="162">
        <f>IF(N555="snížená",J555,0)</f>
        <v>0</v>
      </c>
      <c r="BG555" s="162">
        <f>IF(N555="zákl. přenesená",J555,0)</f>
        <v>0</v>
      </c>
      <c r="BH555" s="162">
        <f>IF(N555="sníž. přenesená",J555,0)</f>
        <v>0</v>
      </c>
      <c r="BI555" s="162">
        <f>IF(N555="nulová",J555,0)</f>
        <v>0</v>
      </c>
      <c r="BJ555" s="18" t="s">
        <v>32</v>
      </c>
      <c r="BK555" s="162">
        <f>ROUND(I555*H555,2)</f>
        <v>0</v>
      </c>
      <c r="BL555" s="18" t="s">
        <v>137</v>
      </c>
      <c r="BM555" s="161" t="s">
        <v>1989</v>
      </c>
    </row>
    <row r="556" spans="2:51" s="14" customFormat="1" ht="12">
      <c r="B556" s="171"/>
      <c r="D556" s="164" t="s">
        <v>139</v>
      </c>
      <c r="E556" s="172" t="s">
        <v>1</v>
      </c>
      <c r="F556" s="173" t="s">
        <v>716</v>
      </c>
      <c r="H556" s="174">
        <v>1.01</v>
      </c>
      <c r="I556" s="175"/>
      <c r="L556" s="171"/>
      <c r="M556" s="176"/>
      <c r="N556" s="177"/>
      <c r="O556" s="177"/>
      <c r="P556" s="177"/>
      <c r="Q556" s="177"/>
      <c r="R556" s="177"/>
      <c r="S556" s="177"/>
      <c r="T556" s="178"/>
      <c r="AT556" s="172" t="s">
        <v>139</v>
      </c>
      <c r="AU556" s="172" t="s">
        <v>84</v>
      </c>
      <c r="AV556" s="14" t="s">
        <v>84</v>
      </c>
      <c r="AW556" s="14" t="s">
        <v>31</v>
      </c>
      <c r="AX556" s="14" t="s">
        <v>76</v>
      </c>
      <c r="AY556" s="172" t="s">
        <v>130</v>
      </c>
    </row>
    <row r="557" spans="2:51" s="15" customFormat="1" ht="12">
      <c r="B557" s="179"/>
      <c r="D557" s="164" t="s">
        <v>139</v>
      </c>
      <c r="E557" s="180" t="s">
        <v>1</v>
      </c>
      <c r="F557" s="181" t="s">
        <v>144</v>
      </c>
      <c r="H557" s="182">
        <v>1.01</v>
      </c>
      <c r="I557" s="183"/>
      <c r="L557" s="179"/>
      <c r="M557" s="184"/>
      <c r="N557" s="185"/>
      <c r="O557" s="185"/>
      <c r="P557" s="185"/>
      <c r="Q557" s="185"/>
      <c r="R557" s="185"/>
      <c r="S557" s="185"/>
      <c r="T557" s="186"/>
      <c r="AT557" s="180" t="s">
        <v>139</v>
      </c>
      <c r="AU557" s="180" t="s">
        <v>84</v>
      </c>
      <c r="AV557" s="15" t="s">
        <v>137</v>
      </c>
      <c r="AW557" s="15" t="s">
        <v>31</v>
      </c>
      <c r="AX557" s="15" t="s">
        <v>32</v>
      </c>
      <c r="AY557" s="180" t="s">
        <v>130</v>
      </c>
    </row>
    <row r="558" spans="1:65" s="2" customFormat="1" ht="16.5" customHeight="1">
      <c r="A558" s="33"/>
      <c r="B558" s="149"/>
      <c r="C558" s="195" t="s">
        <v>777</v>
      </c>
      <c r="D558" s="195" t="s">
        <v>268</v>
      </c>
      <c r="E558" s="196" t="s">
        <v>1990</v>
      </c>
      <c r="F558" s="197" t="s">
        <v>1991</v>
      </c>
      <c r="G558" s="198" t="s">
        <v>271</v>
      </c>
      <c r="H558" s="199">
        <v>1.01</v>
      </c>
      <c r="I558" s="200"/>
      <c r="J558" s="201">
        <f>ROUND(I558*H558,2)</f>
        <v>0</v>
      </c>
      <c r="K558" s="197" t="s">
        <v>1</v>
      </c>
      <c r="L558" s="202"/>
      <c r="M558" s="203" t="s">
        <v>1</v>
      </c>
      <c r="N558" s="204" t="s">
        <v>41</v>
      </c>
      <c r="O558" s="59"/>
      <c r="P558" s="159">
        <f>O558*H558</f>
        <v>0</v>
      </c>
      <c r="Q558" s="159">
        <v>0.022</v>
      </c>
      <c r="R558" s="159">
        <f>Q558*H558</f>
        <v>0.02222</v>
      </c>
      <c r="S558" s="159">
        <v>0</v>
      </c>
      <c r="T558" s="160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61" t="s">
        <v>184</v>
      </c>
      <c r="AT558" s="161" t="s">
        <v>268</v>
      </c>
      <c r="AU558" s="161" t="s">
        <v>84</v>
      </c>
      <c r="AY558" s="18" t="s">
        <v>130</v>
      </c>
      <c r="BE558" s="162">
        <f>IF(N558="základní",J558,0)</f>
        <v>0</v>
      </c>
      <c r="BF558" s="162">
        <f>IF(N558="snížená",J558,0)</f>
        <v>0</v>
      </c>
      <c r="BG558" s="162">
        <f>IF(N558="zákl. přenesená",J558,0)</f>
        <v>0</v>
      </c>
      <c r="BH558" s="162">
        <f>IF(N558="sníž. přenesená",J558,0)</f>
        <v>0</v>
      </c>
      <c r="BI558" s="162">
        <f>IF(N558="nulová",J558,0)</f>
        <v>0</v>
      </c>
      <c r="BJ558" s="18" t="s">
        <v>32</v>
      </c>
      <c r="BK558" s="162">
        <f>ROUND(I558*H558,2)</f>
        <v>0</v>
      </c>
      <c r="BL558" s="18" t="s">
        <v>137</v>
      </c>
      <c r="BM558" s="161" t="s">
        <v>1992</v>
      </c>
    </row>
    <row r="559" spans="2:51" s="14" customFormat="1" ht="12">
      <c r="B559" s="171"/>
      <c r="D559" s="164" t="s">
        <v>139</v>
      </c>
      <c r="E559" s="172" t="s">
        <v>1</v>
      </c>
      <c r="F559" s="173" t="s">
        <v>716</v>
      </c>
      <c r="H559" s="174">
        <v>1.01</v>
      </c>
      <c r="I559" s="175"/>
      <c r="L559" s="171"/>
      <c r="M559" s="176"/>
      <c r="N559" s="177"/>
      <c r="O559" s="177"/>
      <c r="P559" s="177"/>
      <c r="Q559" s="177"/>
      <c r="R559" s="177"/>
      <c r="S559" s="177"/>
      <c r="T559" s="178"/>
      <c r="AT559" s="172" t="s">
        <v>139</v>
      </c>
      <c r="AU559" s="172" t="s">
        <v>84</v>
      </c>
      <c r="AV559" s="14" t="s">
        <v>84</v>
      </c>
      <c r="AW559" s="14" t="s">
        <v>31</v>
      </c>
      <c r="AX559" s="14" t="s">
        <v>76</v>
      </c>
      <c r="AY559" s="172" t="s">
        <v>130</v>
      </c>
    </row>
    <row r="560" spans="2:51" s="15" customFormat="1" ht="12">
      <c r="B560" s="179"/>
      <c r="D560" s="164" t="s">
        <v>139</v>
      </c>
      <c r="E560" s="180" t="s">
        <v>1</v>
      </c>
      <c r="F560" s="181" t="s">
        <v>144</v>
      </c>
      <c r="H560" s="182">
        <v>1.01</v>
      </c>
      <c r="I560" s="183"/>
      <c r="L560" s="179"/>
      <c r="M560" s="184"/>
      <c r="N560" s="185"/>
      <c r="O560" s="185"/>
      <c r="P560" s="185"/>
      <c r="Q560" s="185"/>
      <c r="R560" s="185"/>
      <c r="S560" s="185"/>
      <c r="T560" s="186"/>
      <c r="AT560" s="180" t="s">
        <v>139</v>
      </c>
      <c r="AU560" s="180" t="s">
        <v>84</v>
      </c>
      <c r="AV560" s="15" t="s">
        <v>137</v>
      </c>
      <c r="AW560" s="15" t="s">
        <v>31</v>
      </c>
      <c r="AX560" s="15" t="s">
        <v>32</v>
      </c>
      <c r="AY560" s="180" t="s">
        <v>130</v>
      </c>
    </row>
    <row r="561" spans="1:65" s="2" customFormat="1" ht="16.5" customHeight="1">
      <c r="A561" s="33"/>
      <c r="B561" s="149"/>
      <c r="C561" s="150" t="s">
        <v>782</v>
      </c>
      <c r="D561" s="150" t="s">
        <v>132</v>
      </c>
      <c r="E561" s="151" t="s">
        <v>1021</v>
      </c>
      <c r="F561" s="152" t="s">
        <v>1022</v>
      </c>
      <c r="G561" s="153" t="s">
        <v>271</v>
      </c>
      <c r="H561" s="154">
        <v>2</v>
      </c>
      <c r="I561" s="155"/>
      <c r="J561" s="156">
        <f>ROUND(I561*H561,2)</f>
        <v>0</v>
      </c>
      <c r="K561" s="152" t="s">
        <v>136</v>
      </c>
      <c r="L561" s="34"/>
      <c r="M561" s="157" t="s">
        <v>1</v>
      </c>
      <c r="N561" s="158" t="s">
        <v>41</v>
      </c>
      <c r="O561" s="59"/>
      <c r="P561" s="159">
        <f>O561*H561</f>
        <v>0</v>
      </c>
      <c r="Q561" s="159">
        <v>0.00282</v>
      </c>
      <c r="R561" s="159">
        <f>Q561*H561</f>
        <v>0.00564</v>
      </c>
      <c r="S561" s="159">
        <v>0</v>
      </c>
      <c r="T561" s="160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61" t="s">
        <v>137</v>
      </c>
      <c r="AT561" s="161" t="s">
        <v>132</v>
      </c>
      <c r="AU561" s="161" t="s">
        <v>84</v>
      </c>
      <c r="AY561" s="18" t="s">
        <v>130</v>
      </c>
      <c r="BE561" s="162">
        <f>IF(N561="základní",J561,0)</f>
        <v>0</v>
      </c>
      <c r="BF561" s="162">
        <f>IF(N561="snížená",J561,0)</f>
        <v>0</v>
      </c>
      <c r="BG561" s="162">
        <f>IF(N561="zákl. přenesená",J561,0)</f>
        <v>0</v>
      </c>
      <c r="BH561" s="162">
        <f>IF(N561="sníž. přenesená",J561,0)</f>
        <v>0</v>
      </c>
      <c r="BI561" s="162">
        <f>IF(N561="nulová",J561,0)</f>
        <v>0</v>
      </c>
      <c r="BJ561" s="18" t="s">
        <v>32</v>
      </c>
      <c r="BK561" s="162">
        <f>ROUND(I561*H561,2)</f>
        <v>0</v>
      </c>
      <c r="BL561" s="18" t="s">
        <v>137</v>
      </c>
      <c r="BM561" s="161" t="s">
        <v>1023</v>
      </c>
    </row>
    <row r="562" spans="2:51" s="14" customFormat="1" ht="12">
      <c r="B562" s="171"/>
      <c r="D562" s="164" t="s">
        <v>139</v>
      </c>
      <c r="E562" s="172" t="s">
        <v>1</v>
      </c>
      <c r="F562" s="173" t="s">
        <v>1048</v>
      </c>
      <c r="H562" s="174">
        <v>2</v>
      </c>
      <c r="I562" s="175"/>
      <c r="L562" s="171"/>
      <c r="M562" s="176"/>
      <c r="N562" s="177"/>
      <c r="O562" s="177"/>
      <c r="P562" s="177"/>
      <c r="Q562" s="177"/>
      <c r="R562" s="177"/>
      <c r="S562" s="177"/>
      <c r="T562" s="178"/>
      <c r="AT562" s="172" t="s">
        <v>139</v>
      </c>
      <c r="AU562" s="172" t="s">
        <v>84</v>
      </c>
      <c r="AV562" s="14" t="s">
        <v>84</v>
      </c>
      <c r="AW562" s="14" t="s">
        <v>31</v>
      </c>
      <c r="AX562" s="14" t="s">
        <v>32</v>
      </c>
      <c r="AY562" s="172" t="s">
        <v>130</v>
      </c>
    </row>
    <row r="563" spans="1:65" s="2" customFormat="1" ht="16.5" customHeight="1">
      <c r="A563" s="33"/>
      <c r="B563" s="149"/>
      <c r="C563" s="195" t="s">
        <v>786</v>
      </c>
      <c r="D563" s="195" t="s">
        <v>268</v>
      </c>
      <c r="E563" s="196" t="s">
        <v>1993</v>
      </c>
      <c r="F563" s="197" t="s">
        <v>1994</v>
      </c>
      <c r="G563" s="198" t="s">
        <v>271</v>
      </c>
      <c r="H563" s="199">
        <v>1.01</v>
      </c>
      <c r="I563" s="200"/>
      <c r="J563" s="201">
        <f>ROUND(I563*H563,2)</f>
        <v>0</v>
      </c>
      <c r="K563" s="197" t="s">
        <v>1</v>
      </c>
      <c r="L563" s="202"/>
      <c r="M563" s="203" t="s">
        <v>1</v>
      </c>
      <c r="N563" s="204" t="s">
        <v>41</v>
      </c>
      <c r="O563" s="59"/>
      <c r="P563" s="159">
        <f>O563*H563</f>
        <v>0</v>
      </c>
      <c r="Q563" s="159">
        <v>0.0164</v>
      </c>
      <c r="R563" s="159">
        <f>Q563*H563</f>
        <v>0.016564000000000002</v>
      </c>
      <c r="S563" s="159">
        <v>0</v>
      </c>
      <c r="T563" s="160">
        <f>S563*H563</f>
        <v>0</v>
      </c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R563" s="161" t="s">
        <v>184</v>
      </c>
      <c r="AT563" s="161" t="s">
        <v>268</v>
      </c>
      <c r="AU563" s="161" t="s">
        <v>84</v>
      </c>
      <c r="AY563" s="18" t="s">
        <v>130</v>
      </c>
      <c r="BE563" s="162">
        <f>IF(N563="základní",J563,0)</f>
        <v>0</v>
      </c>
      <c r="BF563" s="162">
        <f>IF(N563="snížená",J563,0)</f>
        <v>0</v>
      </c>
      <c r="BG563" s="162">
        <f>IF(N563="zákl. přenesená",J563,0)</f>
        <v>0</v>
      </c>
      <c r="BH563" s="162">
        <f>IF(N563="sníž. přenesená",J563,0)</f>
        <v>0</v>
      </c>
      <c r="BI563" s="162">
        <f>IF(N563="nulová",J563,0)</f>
        <v>0</v>
      </c>
      <c r="BJ563" s="18" t="s">
        <v>32</v>
      </c>
      <c r="BK563" s="162">
        <f>ROUND(I563*H563,2)</f>
        <v>0</v>
      </c>
      <c r="BL563" s="18" t="s">
        <v>137</v>
      </c>
      <c r="BM563" s="161" t="s">
        <v>1995</v>
      </c>
    </row>
    <row r="564" spans="2:51" s="14" customFormat="1" ht="12">
      <c r="B564" s="171"/>
      <c r="D564" s="164" t="s">
        <v>139</v>
      </c>
      <c r="E564" s="172" t="s">
        <v>1</v>
      </c>
      <c r="F564" s="173" t="s">
        <v>716</v>
      </c>
      <c r="H564" s="174">
        <v>1.01</v>
      </c>
      <c r="I564" s="175"/>
      <c r="L564" s="171"/>
      <c r="M564" s="176"/>
      <c r="N564" s="177"/>
      <c r="O564" s="177"/>
      <c r="P564" s="177"/>
      <c r="Q564" s="177"/>
      <c r="R564" s="177"/>
      <c r="S564" s="177"/>
      <c r="T564" s="178"/>
      <c r="AT564" s="172" t="s">
        <v>139</v>
      </c>
      <c r="AU564" s="172" t="s">
        <v>84</v>
      </c>
      <c r="AV564" s="14" t="s">
        <v>84</v>
      </c>
      <c r="AW564" s="14" t="s">
        <v>31</v>
      </c>
      <c r="AX564" s="14" t="s">
        <v>76</v>
      </c>
      <c r="AY564" s="172" t="s">
        <v>130</v>
      </c>
    </row>
    <row r="565" spans="2:51" s="15" customFormat="1" ht="12">
      <c r="B565" s="179"/>
      <c r="D565" s="164" t="s">
        <v>139</v>
      </c>
      <c r="E565" s="180" t="s">
        <v>1</v>
      </c>
      <c r="F565" s="181" t="s">
        <v>144</v>
      </c>
      <c r="H565" s="182">
        <v>1.01</v>
      </c>
      <c r="I565" s="183"/>
      <c r="L565" s="179"/>
      <c r="M565" s="184"/>
      <c r="N565" s="185"/>
      <c r="O565" s="185"/>
      <c r="P565" s="185"/>
      <c r="Q565" s="185"/>
      <c r="R565" s="185"/>
      <c r="S565" s="185"/>
      <c r="T565" s="186"/>
      <c r="AT565" s="180" t="s">
        <v>139</v>
      </c>
      <c r="AU565" s="180" t="s">
        <v>84</v>
      </c>
      <c r="AV565" s="15" t="s">
        <v>137</v>
      </c>
      <c r="AW565" s="15" t="s">
        <v>31</v>
      </c>
      <c r="AX565" s="15" t="s">
        <v>32</v>
      </c>
      <c r="AY565" s="180" t="s">
        <v>130</v>
      </c>
    </row>
    <row r="566" spans="1:65" s="2" customFormat="1" ht="16.5" customHeight="1">
      <c r="A566" s="33"/>
      <c r="B566" s="149"/>
      <c r="C566" s="195" t="s">
        <v>790</v>
      </c>
      <c r="D566" s="195" t="s">
        <v>268</v>
      </c>
      <c r="E566" s="196" t="s">
        <v>1996</v>
      </c>
      <c r="F566" s="197" t="s">
        <v>1997</v>
      </c>
      <c r="G566" s="198" t="s">
        <v>271</v>
      </c>
      <c r="H566" s="199">
        <v>1.01</v>
      </c>
      <c r="I566" s="200"/>
      <c r="J566" s="201">
        <f>ROUND(I566*H566,2)</f>
        <v>0</v>
      </c>
      <c r="K566" s="197" t="s">
        <v>1</v>
      </c>
      <c r="L566" s="202"/>
      <c r="M566" s="203" t="s">
        <v>1</v>
      </c>
      <c r="N566" s="204" t="s">
        <v>41</v>
      </c>
      <c r="O566" s="59"/>
      <c r="P566" s="159">
        <f>O566*H566</f>
        <v>0</v>
      </c>
      <c r="Q566" s="159">
        <v>0.042</v>
      </c>
      <c r="R566" s="159">
        <f>Q566*H566</f>
        <v>0.042420000000000006</v>
      </c>
      <c r="S566" s="159">
        <v>0</v>
      </c>
      <c r="T566" s="160">
        <f>S566*H566</f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61" t="s">
        <v>184</v>
      </c>
      <c r="AT566" s="161" t="s">
        <v>268</v>
      </c>
      <c r="AU566" s="161" t="s">
        <v>84</v>
      </c>
      <c r="AY566" s="18" t="s">
        <v>130</v>
      </c>
      <c r="BE566" s="162">
        <f>IF(N566="základní",J566,0)</f>
        <v>0</v>
      </c>
      <c r="BF566" s="162">
        <f>IF(N566="snížená",J566,0)</f>
        <v>0</v>
      </c>
      <c r="BG566" s="162">
        <f>IF(N566="zákl. přenesená",J566,0)</f>
        <v>0</v>
      </c>
      <c r="BH566" s="162">
        <f>IF(N566="sníž. přenesená",J566,0)</f>
        <v>0</v>
      </c>
      <c r="BI566" s="162">
        <f>IF(N566="nulová",J566,0)</f>
        <v>0</v>
      </c>
      <c r="BJ566" s="18" t="s">
        <v>32</v>
      </c>
      <c r="BK566" s="162">
        <f>ROUND(I566*H566,2)</f>
        <v>0</v>
      </c>
      <c r="BL566" s="18" t="s">
        <v>137</v>
      </c>
      <c r="BM566" s="161" t="s">
        <v>1998</v>
      </c>
    </row>
    <row r="567" spans="2:51" s="14" customFormat="1" ht="12">
      <c r="B567" s="171"/>
      <c r="D567" s="164" t="s">
        <v>139</v>
      </c>
      <c r="E567" s="172" t="s">
        <v>1</v>
      </c>
      <c r="F567" s="173" t="s">
        <v>716</v>
      </c>
      <c r="H567" s="174">
        <v>1.01</v>
      </c>
      <c r="I567" s="175"/>
      <c r="L567" s="171"/>
      <c r="M567" s="176"/>
      <c r="N567" s="177"/>
      <c r="O567" s="177"/>
      <c r="P567" s="177"/>
      <c r="Q567" s="177"/>
      <c r="R567" s="177"/>
      <c r="S567" s="177"/>
      <c r="T567" s="178"/>
      <c r="AT567" s="172" t="s">
        <v>139</v>
      </c>
      <c r="AU567" s="172" t="s">
        <v>84</v>
      </c>
      <c r="AV567" s="14" t="s">
        <v>84</v>
      </c>
      <c r="AW567" s="14" t="s">
        <v>31</v>
      </c>
      <c r="AX567" s="14" t="s">
        <v>76</v>
      </c>
      <c r="AY567" s="172" t="s">
        <v>130</v>
      </c>
    </row>
    <row r="568" spans="2:51" s="15" customFormat="1" ht="12">
      <c r="B568" s="179"/>
      <c r="D568" s="164" t="s">
        <v>139</v>
      </c>
      <c r="E568" s="180" t="s">
        <v>1</v>
      </c>
      <c r="F568" s="181" t="s">
        <v>144</v>
      </c>
      <c r="H568" s="182">
        <v>1.01</v>
      </c>
      <c r="I568" s="183"/>
      <c r="L568" s="179"/>
      <c r="M568" s="184"/>
      <c r="N568" s="185"/>
      <c r="O568" s="185"/>
      <c r="P568" s="185"/>
      <c r="Q568" s="185"/>
      <c r="R568" s="185"/>
      <c r="S568" s="185"/>
      <c r="T568" s="186"/>
      <c r="AT568" s="180" t="s">
        <v>139</v>
      </c>
      <c r="AU568" s="180" t="s">
        <v>84</v>
      </c>
      <c r="AV568" s="15" t="s">
        <v>137</v>
      </c>
      <c r="AW568" s="15" t="s">
        <v>31</v>
      </c>
      <c r="AX568" s="15" t="s">
        <v>32</v>
      </c>
      <c r="AY568" s="180" t="s">
        <v>130</v>
      </c>
    </row>
    <row r="569" spans="1:65" s="2" customFormat="1" ht="16.5" customHeight="1">
      <c r="A569" s="33"/>
      <c r="B569" s="149"/>
      <c r="C569" s="150" t="s">
        <v>794</v>
      </c>
      <c r="D569" s="150" t="s">
        <v>132</v>
      </c>
      <c r="E569" s="151" t="s">
        <v>1222</v>
      </c>
      <c r="F569" s="152" t="s">
        <v>1223</v>
      </c>
      <c r="G569" s="153" t="s">
        <v>271</v>
      </c>
      <c r="H569" s="154">
        <v>1</v>
      </c>
      <c r="I569" s="155"/>
      <c r="J569" s="156">
        <f>ROUND(I569*H569,2)</f>
        <v>0</v>
      </c>
      <c r="K569" s="152" t="s">
        <v>136</v>
      </c>
      <c r="L569" s="34"/>
      <c r="M569" s="157" t="s">
        <v>1</v>
      </c>
      <c r="N569" s="158" t="s">
        <v>41</v>
      </c>
      <c r="O569" s="59"/>
      <c r="P569" s="159">
        <f>O569*H569</f>
        <v>0</v>
      </c>
      <c r="Q569" s="159">
        <v>0.00165</v>
      </c>
      <c r="R569" s="159">
        <f>Q569*H569</f>
        <v>0.00165</v>
      </c>
      <c r="S569" s="159">
        <v>0</v>
      </c>
      <c r="T569" s="160">
        <f>S569*H569</f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161" t="s">
        <v>137</v>
      </c>
      <c r="AT569" s="161" t="s">
        <v>132</v>
      </c>
      <c r="AU569" s="161" t="s">
        <v>84</v>
      </c>
      <c r="AY569" s="18" t="s">
        <v>130</v>
      </c>
      <c r="BE569" s="162">
        <f>IF(N569="základní",J569,0)</f>
        <v>0</v>
      </c>
      <c r="BF569" s="162">
        <f>IF(N569="snížená",J569,0)</f>
        <v>0</v>
      </c>
      <c r="BG569" s="162">
        <f>IF(N569="zákl. přenesená",J569,0)</f>
        <v>0</v>
      </c>
      <c r="BH569" s="162">
        <f>IF(N569="sníž. přenesená",J569,0)</f>
        <v>0</v>
      </c>
      <c r="BI569" s="162">
        <f>IF(N569="nulová",J569,0)</f>
        <v>0</v>
      </c>
      <c r="BJ569" s="18" t="s">
        <v>32</v>
      </c>
      <c r="BK569" s="162">
        <f>ROUND(I569*H569,2)</f>
        <v>0</v>
      </c>
      <c r="BL569" s="18" t="s">
        <v>137</v>
      </c>
      <c r="BM569" s="161" t="s">
        <v>1999</v>
      </c>
    </row>
    <row r="570" spans="2:51" s="14" customFormat="1" ht="12">
      <c r="B570" s="171"/>
      <c r="D570" s="164" t="s">
        <v>139</v>
      </c>
      <c r="E570" s="172" t="s">
        <v>1</v>
      </c>
      <c r="F570" s="173" t="s">
        <v>32</v>
      </c>
      <c r="H570" s="174">
        <v>1</v>
      </c>
      <c r="I570" s="175"/>
      <c r="L570" s="171"/>
      <c r="M570" s="176"/>
      <c r="N570" s="177"/>
      <c r="O570" s="177"/>
      <c r="P570" s="177"/>
      <c r="Q570" s="177"/>
      <c r="R570" s="177"/>
      <c r="S570" s="177"/>
      <c r="T570" s="178"/>
      <c r="AT570" s="172" t="s">
        <v>139</v>
      </c>
      <c r="AU570" s="172" t="s">
        <v>84</v>
      </c>
      <c r="AV570" s="14" t="s">
        <v>84</v>
      </c>
      <c r="AW570" s="14" t="s">
        <v>31</v>
      </c>
      <c r="AX570" s="14" t="s">
        <v>32</v>
      </c>
      <c r="AY570" s="172" t="s">
        <v>130</v>
      </c>
    </row>
    <row r="571" spans="1:65" s="2" customFormat="1" ht="16.5" customHeight="1">
      <c r="A571" s="33"/>
      <c r="B571" s="149"/>
      <c r="C571" s="195" t="s">
        <v>798</v>
      </c>
      <c r="D571" s="195" t="s">
        <v>268</v>
      </c>
      <c r="E571" s="196" t="s">
        <v>1226</v>
      </c>
      <c r="F571" s="197" t="s">
        <v>1227</v>
      </c>
      <c r="G571" s="198" t="s">
        <v>271</v>
      </c>
      <c r="H571" s="199">
        <v>1.01</v>
      </c>
      <c r="I571" s="200"/>
      <c r="J571" s="201">
        <f>ROUND(I571*H571,2)</f>
        <v>0</v>
      </c>
      <c r="K571" s="197" t="s">
        <v>136</v>
      </c>
      <c r="L571" s="202"/>
      <c r="M571" s="203" t="s">
        <v>1</v>
      </c>
      <c r="N571" s="204" t="s">
        <v>41</v>
      </c>
      <c r="O571" s="59"/>
      <c r="P571" s="159">
        <f>O571*H571</f>
        <v>0</v>
      </c>
      <c r="Q571" s="159">
        <v>0.023</v>
      </c>
      <c r="R571" s="159">
        <f>Q571*H571</f>
        <v>0.02323</v>
      </c>
      <c r="S571" s="159">
        <v>0</v>
      </c>
      <c r="T571" s="160">
        <f>S571*H571</f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161" t="s">
        <v>184</v>
      </c>
      <c r="AT571" s="161" t="s">
        <v>268</v>
      </c>
      <c r="AU571" s="161" t="s">
        <v>84</v>
      </c>
      <c r="AY571" s="18" t="s">
        <v>130</v>
      </c>
      <c r="BE571" s="162">
        <f>IF(N571="základní",J571,0)</f>
        <v>0</v>
      </c>
      <c r="BF571" s="162">
        <f>IF(N571="snížená",J571,0)</f>
        <v>0</v>
      </c>
      <c r="BG571" s="162">
        <f>IF(N571="zákl. přenesená",J571,0)</f>
        <v>0</v>
      </c>
      <c r="BH571" s="162">
        <f>IF(N571="sníž. přenesená",J571,0)</f>
        <v>0</v>
      </c>
      <c r="BI571" s="162">
        <f>IF(N571="nulová",J571,0)</f>
        <v>0</v>
      </c>
      <c r="BJ571" s="18" t="s">
        <v>32</v>
      </c>
      <c r="BK571" s="162">
        <f>ROUND(I571*H571,2)</f>
        <v>0</v>
      </c>
      <c r="BL571" s="18" t="s">
        <v>137</v>
      </c>
      <c r="BM571" s="161" t="s">
        <v>2000</v>
      </c>
    </row>
    <row r="572" spans="2:51" s="14" customFormat="1" ht="12">
      <c r="B572" s="171"/>
      <c r="D572" s="164" t="s">
        <v>139</v>
      </c>
      <c r="E572" s="172" t="s">
        <v>1</v>
      </c>
      <c r="F572" s="173" t="s">
        <v>716</v>
      </c>
      <c r="H572" s="174">
        <v>1.01</v>
      </c>
      <c r="I572" s="175"/>
      <c r="L572" s="171"/>
      <c r="M572" s="176"/>
      <c r="N572" s="177"/>
      <c r="O572" s="177"/>
      <c r="P572" s="177"/>
      <c r="Q572" s="177"/>
      <c r="R572" s="177"/>
      <c r="S572" s="177"/>
      <c r="T572" s="178"/>
      <c r="AT572" s="172" t="s">
        <v>139</v>
      </c>
      <c r="AU572" s="172" t="s">
        <v>84</v>
      </c>
      <c r="AV572" s="14" t="s">
        <v>84</v>
      </c>
      <c r="AW572" s="14" t="s">
        <v>31</v>
      </c>
      <c r="AX572" s="14" t="s">
        <v>76</v>
      </c>
      <c r="AY572" s="172" t="s">
        <v>130</v>
      </c>
    </row>
    <row r="573" spans="2:51" s="15" customFormat="1" ht="12">
      <c r="B573" s="179"/>
      <c r="D573" s="164" t="s">
        <v>139</v>
      </c>
      <c r="E573" s="180" t="s">
        <v>1</v>
      </c>
      <c r="F573" s="181" t="s">
        <v>144</v>
      </c>
      <c r="H573" s="182">
        <v>1.01</v>
      </c>
      <c r="I573" s="183"/>
      <c r="L573" s="179"/>
      <c r="M573" s="184"/>
      <c r="N573" s="185"/>
      <c r="O573" s="185"/>
      <c r="P573" s="185"/>
      <c r="Q573" s="185"/>
      <c r="R573" s="185"/>
      <c r="S573" s="185"/>
      <c r="T573" s="186"/>
      <c r="AT573" s="180" t="s">
        <v>139</v>
      </c>
      <c r="AU573" s="180" t="s">
        <v>84</v>
      </c>
      <c r="AV573" s="15" t="s">
        <v>137</v>
      </c>
      <c r="AW573" s="15" t="s">
        <v>31</v>
      </c>
      <c r="AX573" s="15" t="s">
        <v>32</v>
      </c>
      <c r="AY573" s="180" t="s">
        <v>130</v>
      </c>
    </row>
    <row r="574" spans="1:65" s="2" customFormat="1" ht="16.5" customHeight="1">
      <c r="A574" s="33"/>
      <c r="B574" s="149"/>
      <c r="C574" s="195" t="s">
        <v>802</v>
      </c>
      <c r="D574" s="195" t="s">
        <v>268</v>
      </c>
      <c r="E574" s="196" t="s">
        <v>1230</v>
      </c>
      <c r="F574" s="197" t="s">
        <v>2001</v>
      </c>
      <c r="G574" s="198" t="s">
        <v>271</v>
      </c>
      <c r="H574" s="199">
        <v>2.02</v>
      </c>
      <c r="I574" s="200"/>
      <c r="J574" s="201">
        <f>ROUND(I574*H574,2)</f>
        <v>0</v>
      </c>
      <c r="K574" s="197" t="s">
        <v>1</v>
      </c>
      <c r="L574" s="202"/>
      <c r="M574" s="203" t="s">
        <v>1</v>
      </c>
      <c r="N574" s="204" t="s">
        <v>41</v>
      </c>
      <c r="O574" s="59"/>
      <c r="P574" s="159">
        <f>O574*H574</f>
        <v>0</v>
      </c>
      <c r="Q574" s="159">
        <v>0.004</v>
      </c>
      <c r="R574" s="159">
        <f>Q574*H574</f>
        <v>0.00808</v>
      </c>
      <c r="S574" s="159">
        <v>0</v>
      </c>
      <c r="T574" s="160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61" t="s">
        <v>184</v>
      </c>
      <c r="AT574" s="161" t="s">
        <v>268</v>
      </c>
      <c r="AU574" s="161" t="s">
        <v>84</v>
      </c>
      <c r="AY574" s="18" t="s">
        <v>130</v>
      </c>
      <c r="BE574" s="162">
        <f>IF(N574="základní",J574,0)</f>
        <v>0</v>
      </c>
      <c r="BF574" s="162">
        <f>IF(N574="snížená",J574,0)</f>
        <v>0</v>
      </c>
      <c r="BG574" s="162">
        <f>IF(N574="zákl. přenesená",J574,0)</f>
        <v>0</v>
      </c>
      <c r="BH574" s="162">
        <f>IF(N574="sníž. přenesená",J574,0)</f>
        <v>0</v>
      </c>
      <c r="BI574" s="162">
        <f>IF(N574="nulová",J574,0)</f>
        <v>0</v>
      </c>
      <c r="BJ574" s="18" t="s">
        <v>32</v>
      </c>
      <c r="BK574" s="162">
        <f>ROUND(I574*H574,2)</f>
        <v>0</v>
      </c>
      <c r="BL574" s="18" t="s">
        <v>137</v>
      </c>
      <c r="BM574" s="161" t="s">
        <v>2002</v>
      </c>
    </row>
    <row r="575" spans="2:51" s="14" customFormat="1" ht="12">
      <c r="B575" s="171"/>
      <c r="D575" s="164" t="s">
        <v>139</v>
      </c>
      <c r="E575" s="172" t="s">
        <v>1</v>
      </c>
      <c r="F575" s="173" t="s">
        <v>2003</v>
      </c>
      <c r="H575" s="174">
        <v>2.02</v>
      </c>
      <c r="I575" s="175"/>
      <c r="L575" s="171"/>
      <c r="M575" s="176"/>
      <c r="N575" s="177"/>
      <c r="O575" s="177"/>
      <c r="P575" s="177"/>
      <c r="Q575" s="177"/>
      <c r="R575" s="177"/>
      <c r="S575" s="177"/>
      <c r="T575" s="178"/>
      <c r="AT575" s="172" t="s">
        <v>139</v>
      </c>
      <c r="AU575" s="172" t="s">
        <v>84</v>
      </c>
      <c r="AV575" s="14" t="s">
        <v>84</v>
      </c>
      <c r="AW575" s="14" t="s">
        <v>31</v>
      </c>
      <c r="AX575" s="14" t="s">
        <v>76</v>
      </c>
      <c r="AY575" s="172" t="s">
        <v>130</v>
      </c>
    </row>
    <row r="576" spans="2:51" s="15" customFormat="1" ht="12">
      <c r="B576" s="179"/>
      <c r="D576" s="164" t="s">
        <v>139</v>
      </c>
      <c r="E576" s="180" t="s">
        <v>1</v>
      </c>
      <c r="F576" s="181" t="s">
        <v>144</v>
      </c>
      <c r="H576" s="182">
        <v>2.02</v>
      </c>
      <c r="I576" s="183"/>
      <c r="L576" s="179"/>
      <c r="M576" s="184"/>
      <c r="N576" s="185"/>
      <c r="O576" s="185"/>
      <c r="P576" s="185"/>
      <c r="Q576" s="185"/>
      <c r="R576" s="185"/>
      <c r="S576" s="185"/>
      <c r="T576" s="186"/>
      <c r="AT576" s="180" t="s">
        <v>139</v>
      </c>
      <c r="AU576" s="180" t="s">
        <v>84</v>
      </c>
      <c r="AV576" s="15" t="s">
        <v>137</v>
      </c>
      <c r="AW576" s="15" t="s">
        <v>31</v>
      </c>
      <c r="AX576" s="15" t="s">
        <v>32</v>
      </c>
      <c r="AY576" s="180" t="s">
        <v>130</v>
      </c>
    </row>
    <row r="577" spans="1:65" s="2" customFormat="1" ht="16.5" customHeight="1">
      <c r="A577" s="33"/>
      <c r="B577" s="149"/>
      <c r="C577" s="150" t="s">
        <v>806</v>
      </c>
      <c r="D577" s="150" t="s">
        <v>132</v>
      </c>
      <c r="E577" s="151" t="s">
        <v>1234</v>
      </c>
      <c r="F577" s="152" t="s">
        <v>1235</v>
      </c>
      <c r="G577" s="153" t="s">
        <v>271</v>
      </c>
      <c r="H577" s="154">
        <v>1</v>
      </c>
      <c r="I577" s="155"/>
      <c r="J577" s="156">
        <f>ROUND(I577*H577,2)</f>
        <v>0</v>
      </c>
      <c r="K577" s="152" t="s">
        <v>136</v>
      </c>
      <c r="L577" s="34"/>
      <c r="M577" s="157" t="s">
        <v>1</v>
      </c>
      <c r="N577" s="158" t="s">
        <v>41</v>
      </c>
      <c r="O577" s="59"/>
      <c r="P577" s="159">
        <f>O577*H577</f>
        <v>0</v>
      </c>
      <c r="Q577" s="159">
        <v>0.00281</v>
      </c>
      <c r="R577" s="159">
        <f>Q577*H577</f>
        <v>0.00281</v>
      </c>
      <c r="S577" s="159">
        <v>0</v>
      </c>
      <c r="T577" s="160">
        <f>S577*H577</f>
        <v>0</v>
      </c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R577" s="161" t="s">
        <v>137</v>
      </c>
      <c r="AT577" s="161" t="s">
        <v>132</v>
      </c>
      <c r="AU577" s="161" t="s">
        <v>84</v>
      </c>
      <c r="AY577" s="18" t="s">
        <v>130</v>
      </c>
      <c r="BE577" s="162">
        <f>IF(N577="základní",J577,0)</f>
        <v>0</v>
      </c>
      <c r="BF577" s="162">
        <f>IF(N577="snížená",J577,0)</f>
        <v>0</v>
      </c>
      <c r="BG577" s="162">
        <f>IF(N577="zákl. přenesená",J577,0)</f>
        <v>0</v>
      </c>
      <c r="BH577" s="162">
        <f>IF(N577="sníž. přenesená",J577,0)</f>
        <v>0</v>
      </c>
      <c r="BI577" s="162">
        <f>IF(N577="nulová",J577,0)</f>
        <v>0</v>
      </c>
      <c r="BJ577" s="18" t="s">
        <v>32</v>
      </c>
      <c r="BK577" s="162">
        <f>ROUND(I577*H577,2)</f>
        <v>0</v>
      </c>
      <c r="BL577" s="18" t="s">
        <v>137</v>
      </c>
      <c r="BM577" s="161" t="s">
        <v>2004</v>
      </c>
    </row>
    <row r="578" spans="2:51" s="14" customFormat="1" ht="12">
      <c r="B578" s="171"/>
      <c r="D578" s="164" t="s">
        <v>139</v>
      </c>
      <c r="E578" s="172" t="s">
        <v>1</v>
      </c>
      <c r="F578" s="173" t="s">
        <v>32</v>
      </c>
      <c r="H578" s="174">
        <v>1</v>
      </c>
      <c r="I578" s="175"/>
      <c r="L578" s="171"/>
      <c r="M578" s="176"/>
      <c r="N578" s="177"/>
      <c r="O578" s="177"/>
      <c r="P578" s="177"/>
      <c r="Q578" s="177"/>
      <c r="R578" s="177"/>
      <c r="S578" s="177"/>
      <c r="T578" s="178"/>
      <c r="AT578" s="172" t="s">
        <v>139</v>
      </c>
      <c r="AU578" s="172" t="s">
        <v>84</v>
      </c>
      <c r="AV578" s="14" t="s">
        <v>84</v>
      </c>
      <c r="AW578" s="14" t="s">
        <v>31</v>
      </c>
      <c r="AX578" s="14" t="s">
        <v>32</v>
      </c>
      <c r="AY578" s="172" t="s">
        <v>130</v>
      </c>
    </row>
    <row r="579" spans="1:65" s="2" customFormat="1" ht="16.5" customHeight="1">
      <c r="A579" s="33"/>
      <c r="B579" s="149"/>
      <c r="C579" s="195" t="s">
        <v>810</v>
      </c>
      <c r="D579" s="195" t="s">
        <v>268</v>
      </c>
      <c r="E579" s="196" t="s">
        <v>1238</v>
      </c>
      <c r="F579" s="197" t="s">
        <v>1239</v>
      </c>
      <c r="G579" s="198" t="s">
        <v>271</v>
      </c>
      <c r="H579" s="199">
        <v>1.01</v>
      </c>
      <c r="I579" s="200"/>
      <c r="J579" s="201">
        <f>ROUND(I579*H579,2)</f>
        <v>0</v>
      </c>
      <c r="K579" s="197" t="s">
        <v>136</v>
      </c>
      <c r="L579" s="202"/>
      <c r="M579" s="203" t="s">
        <v>1</v>
      </c>
      <c r="N579" s="204" t="s">
        <v>41</v>
      </c>
      <c r="O579" s="59"/>
      <c r="P579" s="159">
        <f>O579*H579</f>
        <v>0</v>
      </c>
      <c r="Q579" s="159">
        <v>0.046</v>
      </c>
      <c r="R579" s="159">
        <f>Q579*H579</f>
        <v>0.04646</v>
      </c>
      <c r="S579" s="159">
        <v>0</v>
      </c>
      <c r="T579" s="160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61" t="s">
        <v>184</v>
      </c>
      <c r="AT579" s="161" t="s">
        <v>268</v>
      </c>
      <c r="AU579" s="161" t="s">
        <v>84</v>
      </c>
      <c r="AY579" s="18" t="s">
        <v>130</v>
      </c>
      <c r="BE579" s="162">
        <f>IF(N579="základní",J579,0)</f>
        <v>0</v>
      </c>
      <c r="BF579" s="162">
        <f>IF(N579="snížená",J579,0)</f>
        <v>0</v>
      </c>
      <c r="BG579" s="162">
        <f>IF(N579="zákl. přenesená",J579,0)</f>
        <v>0</v>
      </c>
      <c r="BH579" s="162">
        <f>IF(N579="sníž. přenesená",J579,0)</f>
        <v>0</v>
      </c>
      <c r="BI579" s="162">
        <f>IF(N579="nulová",J579,0)</f>
        <v>0</v>
      </c>
      <c r="BJ579" s="18" t="s">
        <v>32</v>
      </c>
      <c r="BK579" s="162">
        <f>ROUND(I579*H579,2)</f>
        <v>0</v>
      </c>
      <c r="BL579" s="18" t="s">
        <v>137</v>
      </c>
      <c r="BM579" s="161" t="s">
        <v>2005</v>
      </c>
    </row>
    <row r="580" spans="2:51" s="14" customFormat="1" ht="12">
      <c r="B580" s="171"/>
      <c r="D580" s="164" t="s">
        <v>139</v>
      </c>
      <c r="E580" s="172" t="s">
        <v>1</v>
      </c>
      <c r="F580" s="173" t="s">
        <v>716</v>
      </c>
      <c r="H580" s="174">
        <v>1.01</v>
      </c>
      <c r="I580" s="175"/>
      <c r="L580" s="171"/>
      <c r="M580" s="176"/>
      <c r="N580" s="177"/>
      <c r="O580" s="177"/>
      <c r="P580" s="177"/>
      <c r="Q580" s="177"/>
      <c r="R580" s="177"/>
      <c r="S580" s="177"/>
      <c r="T580" s="178"/>
      <c r="AT580" s="172" t="s">
        <v>139</v>
      </c>
      <c r="AU580" s="172" t="s">
        <v>84</v>
      </c>
      <c r="AV580" s="14" t="s">
        <v>84</v>
      </c>
      <c r="AW580" s="14" t="s">
        <v>31</v>
      </c>
      <c r="AX580" s="14" t="s">
        <v>76</v>
      </c>
      <c r="AY580" s="172" t="s">
        <v>130</v>
      </c>
    </row>
    <row r="581" spans="2:51" s="15" customFormat="1" ht="12">
      <c r="B581" s="179"/>
      <c r="D581" s="164" t="s">
        <v>139</v>
      </c>
      <c r="E581" s="180" t="s">
        <v>1</v>
      </c>
      <c r="F581" s="181" t="s">
        <v>144</v>
      </c>
      <c r="H581" s="182">
        <v>1.01</v>
      </c>
      <c r="I581" s="183"/>
      <c r="L581" s="179"/>
      <c r="M581" s="184"/>
      <c r="N581" s="185"/>
      <c r="O581" s="185"/>
      <c r="P581" s="185"/>
      <c r="Q581" s="185"/>
      <c r="R581" s="185"/>
      <c r="S581" s="185"/>
      <c r="T581" s="186"/>
      <c r="AT581" s="180" t="s">
        <v>139</v>
      </c>
      <c r="AU581" s="180" t="s">
        <v>84</v>
      </c>
      <c r="AV581" s="15" t="s">
        <v>137</v>
      </c>
      <c r="AW581" s="15" t="s">
        <v>31</v>
      </c>
      <c r="AX581" s="15" t="s">
        <v>32</v>
      </c>
      <c r="AY581" s="180" t="s">
        <v>130</v>
      </c>
    </row>
    <row r="582" spans="1:65" s="2" customFormat="1" ht="16.5" customHeight="1">
      <c r="A582" s="33"/>
      <c r="B582" s="149"/>
      <c r="C582" s="195" t="s">
        <v>814</v>
      </c>
      <c r="D582" s="195" t="s">
        <v>268</v>
      </c>
      <c r="E582" s="196" t="s">
        <v>1310</v>
      </c>
      <c r="F582" s="197" t="s">
        <v>1311</v>
      </c>
      <c r="G582" s="198" t="s">
        <v>1312</v>
      </c>
      <c r="H582" s="199">
        <v>1</v>
      </c>
      <c r="I582" s="200"/>
      <c r="J582" s="201">
        <f>ROUND(I582*H582,2)</f>
        <v>0</v>
      </c>
      <c r="K582" s="197" t="s">
        <v>1</v>
      </c>
      <c r="L582" s="202"/>
      <c r="M582" s="203" t="s">
        <v>1</v>
      </c>
      <c r="N582" s="204" t="s">
        <v>41</v>
      </c>
      <c r="O582" s="59"/>
      <c r="P582" s="159">
        <f>O582*H582</f>
        <v>0</v>
      </c>
      <c r="Q582" s="159">
        <v>0</v>
      </c>
      <c r="R582" s="159">
        <f>Q582*H582</f>
        <v>0</v>
      </c>
      <c r="S582" s="159">
        <v>0</v>
      </c>
      <c r="T582" s="160">
        <f>S582*H582</f>
        <v>0</v>
      </c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R582" s="161" t="s">
        <v>184</v>
      </c>
      <c r="AT582" s="161" t="s">
        <v>268</v>
      </c>
      <c r="AU582" s="161" t="s">
        <v>84</v>
      </c>
      <c r="AY582" s="18" t="s">
        <v>130</v>
      </c>
      <c r="BE582" s="162">
        <f>IF(N582="základní",J582,0)</f>
        <v>0</v>
      </c>
      <c r="BF582" s="162">
        <f>IF(N582="snížená",J582,0)</f>
        <v>0</v>
      </c>
      <c r="BG582" s="162">
        <f>IF(N582="zákl. přenesená",J582,0)</f>
        <v>0</v>
      </c>
      <c r="BH582" s="162">
        <f>IF(N582="sníž. přenesená",J582,0)</f>
        <v>0</v>
      </c>
      <c r="BI582" s="162">
        <f>IF(N582="nulová",J582,0)</f>
        <v>0</v>
      </c>
      <c r="BJ582" s="18" t="s">
        <v>32</v>
      </c>
      <c r="BK582" s="162">
        <f>ROUND(I582*H582,2)</f>
        <v>0</v>
      </c>
      <c r="BL582" s="18" t="s">
        <v>137</v>
      </c>
      <c r="BM582" s="161" t="s">
        <v>2006</v>
      </c>
    </row>
    <row r="583" spans="2:51" s="14" customFormat="1" ht="12">
      <c r="B583" s="171"/>
      <c r="D583" s="164" t="s">
        <v>139</v>
      </c>
      <c r="E583" s="172" t="s">
        <v>1</v>
      </c>
      <c r="F583" s="173" t="s">
        <v>32</v>
      </c>
      <c r="H583" s="174">
        <v>1</v>
      </c>
      <c r="I583" s="175"/>
      <c r="L583" s="171"/>
      <c r="M583" s="176"/>
      <c r="N583" s="177"/>
      <c r="O583" s="177"/>
      <c r="P583" s="177"/>
      <c r="Q583" s="177"/>
      <c r="R583" s="177"/>
      <c r="S583" s="177"/>
      <c r="T583" s="178"/>
      <c r="AT583" s="172" t="s">
        <v>139</v>
      </c>
      <c r="AU583" s="172" t="s">
        <v>84</v>
      </c>
      <c r="AV583" s="14" t="s">
        <v>84</v>
      </c>
      <c r="AW583" s="14" t="s">
        <v>31</v>
      </c>
      <c r="AX583" s="14" t="s">
        <v>32</v>
      </c>
      <c r="AY583" s="172" t="s">
        <v>130</v>
      </c>
    </row>
    <row r="584" spans="1:65" s="2" customFormat="1" ht="16.5" customHeight="1">
      <c r="A584" s="33"/>
      <c r="B584" s="149"/>
      <c r="C584" s="150" t="s">
        <v>822</v>
      </c>
      <c r="D584" s="150" t="s">
        <v>132</v>
      </c>
      <c r="E584" s="151" t="s">
        <v>1317</v>
      </c>
      <c r="F584" s="152" t="s">
        <v>1318</v>
      </c>
      <c r="G584" s="153" t="s">
        <v>211</v>
      </c>
      <c r="H584" s="154">
        <v>382.1</v>
      </c>
      <c r="I584" s="155"/>
      <c r="J584" s="156">
        <f>ROUND(I584*H584,2)</f>
        <v>0</v>
      </c>
      <c r="K584" s="152" t="s">
        <v>136</v>
      </c>
      <c r="L584" s="34"/>
      <c r="M584" s="157" t="s">
        <v>1</v>
      </c>
      <c r="N584" s="158" t="s">
        <v>41</v>
      </c>
      <c r="O584" s="59"/>
      <c r="P584" s="159">
        <f>O584*H584</f>
        <v>0</v>
      </c>
      <c r="Q584" s="159">
        <v>0</v>
      </c>
      <c r="R584" s="159">
        <f>Q584*H584</f>
        <v>0</v>
      </c>
      <c r="S584" s="159">
        <v>0</v>
      </c>
      <c r="T584" s="160">
        <f>S584*H584</f>
        <v>0</v>
      </c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R584" s="161" t="s">
        <v>137</v>
      </c>
      <c r="AT584" s="161" t="s">
        <v>132</v>
      </c>
      <c r="AU584" s="161" t="s">
        <v>84</v>
      </c>
      <c r="AY584" s="18" t="s">
        <v>130</v>
      </c>
      <c r="BE584" s="162">
        <f>IF(N584="základní",J584,0)</f>
        <v>0</v>
      </c>
      <c r="BF584" s="162">
        <f>IF(N584="snížená",J584,0)</f>
        <v>0</v>
      </c>
      <c r="BG584" s="162">
        <f>IF(N584="zákl. přenesená",J584,0)</f>
        <v>0</v>
      </c>
      <c r="BH584" s="162">
        <f>IF(N584="sníž. přenesená",J584,0)</f>
        <v>0</v>
      </c>
      <c r="BI584" s="162">
        <f>IF(N584="nulová",J584,0)</f>
        <v>0</v>
      </c>
      <c r="BJ584" s="18" t="s">
        <v>32</v>
      </c>
      <c r="BK584" s="162">
        <f>ROUND(I584*H584,2)</f>
        <v>0</v>
      </c>
      <c r="BL584" s="18" t="s">
        <v>137</v>
      </c>
      <c r="BM584" s="161" t="s">
        <v>1319</v>
      </c>
    </row>
    <row r="585" spans="2:51" s="14" customFormat="1" ht="12">
      <c r="B585" s="171"/>
      <c r="D585" s="164" t="s">
        <v>139</v>
      </c>
      <c r="E585" s="172" t="s">
        <v>1</v>
      </c>
      <c r="F585" s="173" t="s">
        <v>2007</v>
      </c>
      <c r="H585" s="174">
        <v>382.1</v>
      </c>
      <c r="I585" s="175"/>
      <c r="L585" s="171"/>
      <c r="M585" s="176"/>
      <c r="N585" s="177"/>
      <c r="O585" s="177"/>
      <c r="P585" s="177"/>
      <c r="Q585" s="177"/>
      <c r="R585" s="177"/>
      <c r="S585" s="177"/>
      <c r="T585" s="178"/>
      <c r="AT585" s="172" t="s">
        <v>139</v>
      </c>
      <c r="AU585" s="172" t="s">
        <v>84</v>
      </c>
      <c r="AV585" s="14" t="s">
        <v>84</v>
      </c>
      <c r="AW585" s="14" t="s">
        <v>31</v>
      </c>
      <c r="AX585" s="14" t="s">
        <v>76</v>
      </c>
      <c r="AY585" s="172" t="s">
        <v>130</v>
      </c>
    </row>
    <row r="586" spans="2:51" s="15" customFormat="1" ht="12">
      <c r="B586" s="179"/>
      <c r="D586" s="164" t="s">
        <v>139</v>
      </c>
      <c r="E586" s="180" t="s">
        <v>1</v>
      </c>
      <c r="F586" s="181" t="s">
        <v>144</v>
      </c>
      <c r="H586" s="182">
        <v>382.1</v>
      </c>
      <c r="I586" s="183"/>
      <c r="L586" s="179"/>
      <c r="M586" s="184"/>
      <c r="N586" s="185"/>
      <c r="O586" s="185"/>
      <c r="P586" s="185"/>
      <c r="Q586" s="185"/>
      <c r="R586" s="185"/>
      <c r="S586" s="185"/>
      <c r="T586" s="186"/>
      <c r="AT586" s="180" t="s">
        <v>139</v>
      </c>
      <c r="AU586" s="180" t="s">
        <v>84</v>
      </c>
      <c r="AV586" s="15" t="s">
        <v>137</v>
      </c>
      <c r="AW586" s="15" t="s">
        <v>31</v>
      </c>
      <c r="AX586" s="15" t="s">
        <v>32</v>
      </c>
      <c r="AY586" s="180" t="s">
        <v>130</v>
      </c>
    </row>
    <row r="587" spans="1:65" s="2" customFormat="1" ht="16.5" customHeight="1">
      <c r="A587" s="33"/>
      <c r="B587" s="149"/>
      <c r="C587" s="195" t="s">
        <v>831</v>
      </c>
      <c r="D587" s="195" t="s">
        <v>268</v>
      </c>
      <c r="E587" s="196" t="s">
        <v>1323</v>
      </c>
      <c r="F587" s="197" t="s">
        <v>2008</v>
      </c>
      <c r="G587" s="198" t="s">
        <v>211</v>
      </c>
      <c r="H587" s="199">
        <v>387.832</v>
      </c>
      <c r="I587" s="200"/>
      <c r="J587" s="201">
        <f>ROUND(I587*H587,2)</f>
        <v>0</v>
      </c>
      <c r="K587" s="197" t="s">
        <v>136</v>
      </c>
      <c r="L587" s="202"/>
      <c r="M587" s="203" t="s">
        <v>1</v>
      </c>
      <c r="N587" s="204" t="s">
        <v>41</v>
      </c>
      <c r="O587" s="59"/>
      <c r="P587" s="159">
        <f>O587*H587</f>
        <v>0</v>
      </c>
      <c r="Q587" s="159">
        <v>0.00028</v>
      </c>
      <c r="R587" s="159">
        <f>Q587*H587</f>
        <v>0.10859295999999999</v>
      </c>
      <c r="S587" s="159">
        <v>0</v>
      </c>
      <c r="T587" s="160">
        <f>S587*H587</f>
        <v>0</v>
      </c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R587" s="161" t="s">
        <v>184</v>
      </c>
      <c r="AT587" s="161" t="s">
        <v>268</v>
      </c>
      <c r="AU587" s="161" t="s">
        <v>84</v>
      </c>
      <c r="AY587" s="18" t="s">
        <v>130</v>
      </c>
      <c r="BE587" s="162">
        <f>IF(N587="základní",J587,0)</f>
        <v>0</v>
      </c>
      <c r="BF587" s="162">
        <f>IF(N587="snížená",J587,0)</f>
        <v>0</v>
      </c>
      <c r="BG587" s="162">
        <f>IF(N587="zákl. přenesená",J587,0)</f>
        <v>0</v>
      </c>
      <c r="BH587" s="162">
        <f>IF(N587="sníž. přenesená",J587,0)</f>
        <v>0</v>
      </c>
      <c r="BI587" s="162">
        <f>IF(N587="nulová",J587,0)</f>
        <v>0</v>
      </c>
      <c r="BJ587" s="18" t="s">
        <v>32</v>
      </c>
      <c r="BK587" s="162">
        <f>ROUND(I587*H587,2)</f>
        <v>0</v>
      </c>
      <c r="BL587" s="18" t="s">
        <v>137</v>
      </c>
      <c r="BM587" s="161" t="s">
        <v>1325</v>
      </c>
    </row>
    <row r="588" spans="2:51" s="14" customFormat="1" ht="12">
      <c r="B588" s="171"/>
      <c r="D588" s="164" t="s">
        <v>139</v>
      </c>
      <c r="E588" s="172" t="s">
        <v>1</v>
      </c>
      <c r="F588" s="173" t="s">
        <v>2009</v>
      </c>
      <c r="H588" s="174">
        <v>387.832</v>
      </c>
      <c r="I588" s="175"/>
      <c r="L588" s="171"/>
      <c r="M588" s="176"/>
      <c r="N588" s="177"/>
      <c r="O588" s="177"/>
      <c r="P588" s="177"/>
      <c r="Q588" s="177"/>
      <c r="R588" s="177"/>
      <c r="S588" s="177"/>
      <c r="T588" s="178"/>
      <c r="AT588" s="172" t="s">
        <v>139</v>
      </c>
      <c r="AU588" s="172" t="s">
        <v>84</v>
      </c>
      <c r="AV588" s="14" t="s">
        <v>84</v>
      </c>
      <c r="AW588" s="14" t="s">
        <v>31</v>
      </c>
      <c r="AX588" s="14" t="s">
        <v>76</v>
      </c>
      <c r="AY588" s="172" t="s">
        <v>130</v>
      </c>
    </row>
    <row r="589" spans="2:51" s="15" customFormat="1" ht="12">
      <c r="B589" s="179"/>
      <c r="D589" s="164" t="s">
        <v>139</v>
      </c>
      <c r="E589" s="180" t="s">
        <v>1</v>
      </c>
      <c r="F589" s="181" t="s">
        <v>144</v>
      </c>
      <c r="H589" s="182">
        <v>387.832</v>
      </c>
      <c r="I589" s="183"/>
      <c r="L589" s="179"/>
      <c r="M589" s="184"/>
      <c r="N589" s="185"/>
      <c r="O589" s="185"/>
      <c r="P589" s="185"/>
      <c r="Q589" s="185"/>
      <c r="R589" s="185"/>
      <c r="S589" s="185"/>
      <c r="T589" s="186"/>
      <c r="AT589" s="180" t="s">
        <v>139</v>
      </c>
      <c r="AU589" s="180" t="s">
        <v>84</v>
      </c>
      <c r="AV589" s="15" t="s">
        <v>137</v>
      </c>
      <c r="AW589" s="15" t="s">
        <v>31</v>
      </c>
      <c r="AX589" s="15" t="s">
        <v>32</v>
      </c>
      <c r="AY589" s="180" t="s">
        <v>130</v>
      </c>
    </row>
    <row r="590" spans="1:65" s="2" customFormat="1" ht="16.5" customHeight="1">
      <c r="A590" s="33"/>
      <c r="B590" s="149"/>
      <c r="C590" s="195" t="s">
        <v>835</v>
      </c>
      <c r="D590" s="195" t="s">
        <v>268</v>
      </c>
      <c r="E590" s="196" t="s">
        <v>1328</v>
      </c>
      <c r="F590" s="197" t="s">
        <v>1329</v>
      </c>
      <c r="G590" s="198" t="s">
        <v>271</v>
      </c>
      <c r="H590" s="199">
        <v>34.34</v>
      </c>
      <c r="I590" s="200"/>
      <c r="J590" s="201">
        <f>ROUND(I590*H590,2)</f>
        <v>0</v>
      </c>
      <c r="K590" s="197" t="s">
        <v>1</v>
      </c>
      <c r="L590" s="202"/>
      <c r="M590" s="203" t="s">
        <v>1</v>
      </c>
      <c r="N590" s="204" t="s">
        <v>41</v>
      </c>
      <c r="O590" s="59"/>
      <c r="P590" s="159">
        <f>O590*H590</f>
        <v>0</v>
      </c>
      <c r="Q590" s="159">
        <v>0.00015</v>
      </c>
      <c r="R590" s="159">
        <f>Q590*H590</f>
        <v>0.005151</v>
      </c>
      <c r="S590" s="159">
        <v>0</v>
      </c>
      <c r="T590" s="160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161" t="s">
        <v>184</v>
      </c>
      <c r="AT590" s="161" t="s">
        <v>268</v>
      </c>
      <c r="AU590" s="161" t="s">
        <v>84</v>
      </c>
      <c r="AY590" s="18" t="s">
        <v>130</v>
      </c>
      <c r="BE590" s="162">
        <f>IF(N590="základní",J590,0)</f>
        <v>0</v>
      </c>
      <c r="BF590" s="162">
        <f>IF(N590="snížená",J590,0)</f>
        <v>0</v>
      </c>
      <c r="BG590" s="162">
        <f>IF(N590="zákl. přenesená",J590,0)</f>
        <v>0</v>
      </c>
      <c r="BH590" s="162">
        <f>IF(N590="sníž. přenesená",J590,0)</f>
        <v>0</v>
      </c>
      <c r="BI590" s="162">
        <f>IF(N590="nulová",J590,0)</f>
        <v>0</v>
      </c>
      <c r="BJ590" s="18" t="s">
        <v>32</v>
      </c>
      <c r="BK590" s="162">
        <f>ROUND(I590*H590,2)</f>
        <v>0</v>
      </c>
      <c r="BL590" s="18" t="s">
        <v>137</v>
      </c>
      <c r="BM590" s="161" t="s">
        <v>1330</v>
      </c>
    </row>
    <row r="591" spans="2:51" s="14" customFormat="1" ht="12">
      <c r="B591" s="171"/>
      <c r="D591" s="164" t="s">
        <v>139</v>
      </c>
      <c r="E591" s="172" t="s">
        <v>1</v>
      </c>
      <c r="F591" s="173" t="s">
        <v>2010</v>
      </c>
      <c r="H591" s="174">
        <v>34.34</v>
      </c>
      <c r="I591" s="175"/>
      <c r="L591" s="171"/>
      <c r="M591" s="176"/>
      <c r="N591" s="177"/>
      <c r="O591" s="177"/>
      <c r="P591" s="177"/>
      <c r="Q591" s="177"/>
      <c r="R591" s="177"/>
      <c r="S591" s="177"/>
      <c r="T591" s="178"/>
      <c r="AT591" s="172" t="s">
        <v>139</v>
      </c>
      <c r="AU591" s="172" t="s">
        <v>84</v>
      </c>
      <c r="AV591" s="14" t="s">
        <v>84</v>
      </c>
      <c r="AW591" s="14" t="s">
        <v>31</v>
      </c>
      <c r="AX591" s="14" t="s">
        <v>76</v>
      </c>
      <c r="AY591" s="172" t="s">
        <v>130</v>
      </c>
    </row>
    <row r="592" spans="2:51" s="15" customFormat="1" ht="12">
      <c r="B592" s="179"/>
      <c r="D592" s="164" t="s">
        <v>139</v>
      </c>
      <c r="E592" s="180" t="s">
        <v>1</v>
      </c>
      <c r="F592" s="181" t="s">
        <v>144</v>
      </c>
      <c r="H592" s="182">
        <v>34.34</v>
      </c>
      <c r="I592" s="183"/>
      <c r="L592" s="179"/>
      <c r="M592" s="184"/>
      <c r="N592" s="185"/>
      <c r="O592" s="185"/>
      <c r="P592" s="185"/>
      <c r="Q592" s="185"/>
      <c r="R592" s="185"/>
      <c r="S592" s="185"/>
      <c r="T592" s="186"/>
      <c r="AT592" s="180" t="s">
        <v>139</v>
      </c>
      <c r="AU592" s="180" t="s">
        <v>84</v>
      </c>
      <c r="AV592" s="15" t="s">
        <v>137</v>
      </c>
      <c r="AW592" s="15" t="s">
        <v>31</v>
      </c>
      <c r="AX592" s="15" t="s">
        <v>32</v>
      </c>
      <c r="AY592" s="180" t="s">
        <v>130</v>
      </c>
    </row>
    <row r="593" spans="1:65" s="2" customFormat="1" ht="16.5" customHeight="1">
      <c r="A593" s="33"/>
      <c r="B593" s="149"/>
      <c r="C593" s="195" t="s">
        <v>839</v>
      </c>
      <c r="D593" s="195" t="s">
        <v>268</v>
      </c>
      <c r="E593" s="196" t="s">
        <v>2011</v>
      </c>
      <c r="F593" s="197" t="s">
        <v>2012</v>
      </c>
      <c r="G593" s="198" t="s">
        <v>271</v>
      </c>
      <c r="H593" s="199">
        <v>3.045</v>
      </c>
      <c r="I593" s="200"/>
      <c r="J593" s="201">
        <f>ROUND(I593*H593,2)</f>
        <v>0</v>
      </c>
      <c r="K593" s="197" t="s">
        <v>1</v>
      </c>
      <c r="L593" s="202"/>
      <c r="M593" s="203" t="s">
        <v>1</v>
      </c>
      <c r="N593" s="204" t="s">
        <v>41</v>
      </c>
      <c r="O593" s="59"/>
      <c r="P593" s="159">
        <f>O593*H593</f>
        <v>0</v>
      </c>
      <c r="Q593" s="159">
        <v>0.00015</v>
      </c>
      <c r="R593" s="159">
        <f>Q593*H593</f>
        <v>0.00045674999999999996</v>
      </c>
      <c r="S593" s="159">
        <v>0</v>
      </c>
      <c r="T593" s="160">
        <f>S593*H593</f>
        <v>0</v>
      </c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R593" s="161" t="s">
        <v>184</v>
      </c>
      <c r="AT593" s="161" t="s">
        <v>268</v>
      </c>
      <c r="AU593" s="161" t="s">
        <v>84</v>
      </c>
      <c r="AY593" s="18" t="s">
        <v>130</v>
      </c>
      <c r="BE593" s="162">
        <f>IF(N593="základní",J593,0)</f>
        <v>0</v>
      </c>
      <c r="BF593" s="162">
        <f>IF(N593="snížená",J593,0)</f>
        <v>0</v>
      </c>
      <c r="BG593" s="162">
        <f>IF(N593="zákl. přenesená",J593,0)</f>
        <v>0</v>
      </c>
      <c r="BH593" s="162">
        <f>IF(N593="sníž. přenesená",J593,0)</f>
        <v>0</v>
      </c>
      <c r="BI593" s="162">
        <f>IF(N593="nulová",J593,0)</f>
        <v>0</v>
      </c>
      <c r="BJ593" s="18" t="s">
        <v>32</v>
      </c>
      <c r="BK593" s="162">
        <f>ROUND(I593*H593,2)</f>
        <v>0</v>
      </c>
      <c r="BL593" s="18" t="s">
        <v>137</v>
      </c>
      <c r="BM593" s="161" t="s">
        <v>2013</v>
      </c>
    </row>
    <row r="594" spans="2:51" s="14" customFormat="1" ht="12">
      <c r="B594" s="171"/>
      <c r="D594" s="164" t="s">
        <v>139</v>
      </c>
      <c r="E594" s="172" t="s">
        <v>1</v>
      </c>
      <c r="F594" s="173" t="s">
        <v>2014</v>
      </c>
      <c r="H594" s="174">
        <v>3.045</v>
      </c>
      <c r="I594" s="175"/>
      <c r="L594" s="171"/>
      <c r="M594" s="176"/>
      <c r="N594" s="177"/>
      <c r="O594" s="177"/>
      <c r="P594" s="177"/>
      <c r="Q594" s="177"/>
      <c r="R594" s="177"/>
      <c r="S594" s="177"/>
      <c r="T594" s="178"/>
      <c r="AT594" s="172" t="s">
        <v>139</v>
      </c>
      <c r="AU594" s="172" t="s">
        <v>84</v>
      </c>
      <c r="AV594" s="14" t="s">
        <v>84</v>
      </c>
      <c r="AW594" s="14" t="s">
        <v>31</v>
      </c>
      <c r="AX594" s="14" t="s">
        <v>76</v>
      </c>
      <c r="AY594" s="172" t="s">
        <v>130</v>
      </c>
    </row>
    <row r="595" spans="2:51" s="15" customFormat="1" ht="12">
      <c r="B595" s="179"/>
      <c r="D595" s="164" t="s">
        <v>139</v>
      </c>
      <c r="E595" s="180" t="s">
        <v>1</v>
      </c>
      <c r="F595" s="181" t="s">
        <v>144</v>
      </c>
      <c r="H595" s="182">
        <v>3.045</v>
      </c>
      <c r="I595" s="183"/>
      <c r="L595" s="179"/>
      <c r="M595" s="184"/>
      <c r="N595" s="185"/>
      <c r="O595" s="185"/>
      <c r="P595" s="185"/>
      <c r="Q595" s="185"/>
      <c r="R595" s="185"/>
      <c r="S595" s="185"/>
      <c r="T595" s="186"/>
      <c r="AT595" s="180" t="s">
        <v>139</v>
      </c>
      <c r="AU595" s="180" t="s">
        <v>84</v>
      </c>
      <c r="AV595" s="15" t="s">
        <v>137</v>
      </c>
      <c r="AW595" s="15" t="s">
        <v>31</v>
      </c>
      <c r="AX595" s="15" t="s">
        <v>32</v>
      </c>
      <c r="AY595" s="180" t="s">
        <v>130</v>
      </c>
    </row>
    <row r="596" spans="1:65" s="2" customFormat="1" ht="16.5" customHeight="1">
      <c r="A596" s="33"/>
      <c r="B596" s="149"/>
      <c r="C596" s="195" t="s">
        <v>844</v>
      </c>
      <c r="D596" s="195" t="s">
        <v>268</v>
      </c>
      <c r="E596" s="196" t="s">
        <v>2015</v>
      </c>
      <c r="F596" s="197" t="s">
        <v>2016</v>
      </c>
      <c r="G596" s="198" t="s">
        <v>271</v>
      </c>
      <c r="H596" s="199">
        <v>35.525</v>
      </c>
      <c r="I596" s="200"/>
      <c r="J596" s="201">
        <f>ROUND(I596*H596,2)</f>
        <v>0</v>
      </c>
      <c r="K596" s="197" t="s">
        <v>1</v>
      </c>
      <c r="L596" s="202"/>
      <c r="M596" s="203" t="s">
        <v>1</v>
      </c>
      <c r="N596" s="204" t="s">
        <v>41</v>
      </c>
      <c r="O596" s="59"/>
      <c r="P596" s="159">
        <f>O596*H596</f>
        <v>0</v>
      </c>
      <c r="Q596" s="159">
        <v>0.00015</v>
      </c>
      <c r="R596" s="159">
        <f>Q596*H596</f>
        <v>0.005328749999999999</v>
      </c>
      <c r="S596" s="159">
        <v>0</v>
      </c>
      <c r="T596" s="160">
        <f>S596*H596</f>
        <v>0</v>
      </c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R596" s="161" t="s">
        <v>184</v>
      </c>
      <c r="AT596" s="161" t="s">
        <v>268</v>
      </c>
      <c r="AU596" s="161" t="s">
        <v>84</v>
      </c>
      <c r="AY596" s="18" t="s">
        <v>130</v>
      </c>
      <c r="BE596" s="162">
        <f>IF(N596="základní",J596,0)</f>
        <v>0</v>
      </c>
      <c r="BF596" s="162">
        <f>IF(N596="snížená",J596,0)</f>
        <v>0</v>
      </c>
      <c r="BG596" s="162">
        <f>IF(N596="zákl. přenesená",J596,0)</f>
        <v>0</v>
      </c>
      <c r="BH596" s="162">
        <f>IF(N596="sníž. přenesená",J596,0)</f>
        <v>0</v>
      </c>
      <c r="BI596" s="162">
        <f>IF(N596="nulová",J596,0)</f>
        <v>0</v>
      </c>
      <c r="BJ596" s="18" t="s">
        <v>32</v>
      </c>
      <c r="BK596" s="162">
        <f>ROUND(I596*H596,2)</f>
        <v>0</v>
      </c>
      <c r="BL596" s="18" t="s">
        <v>137</v>
      </c>
      <c r="BM596" s="161" t="s">
        <v>2017</v>
      </c>
    </row>
    <row r="597" spans="2:51" s="14" customFormat="1" ht="12">
      <c r="B597" s="171"/>
      <c r="D597" s="164" t="s">
        <v>139</v>
      </c>
      <c r="E597" s="172" t="s">
        <v>1</v>
      </c>
      <c r="F597" s="173" t="s">
        <v>2018</v>
      </c>
      <c r="H597" s="174">
        <v>35.525</v>
      </c>
      <c r="I597" s="175"/>
      <c r="L597" s="171"/>
      <c r="M597" s="176"/>
      <c r="N597" s="177"/>
      <c r="O597" s="177"/>
      <c r="P597" s="177"/>
      <c r="Q597" s="177"/>
      <c r="R597" s="177"/>
      <c r="S597" s="177"/>
      <c r="T597" s="178"/>
      <c r="AT597" s="172" t="s">
        <v>139</v>
      </c>
      <c r="AU597" s="172" t="s">
        <v>84</v>
      </c>
      <c r="AV597" s="14" t="s">
        <v>84</v>
      </c>
      <c r="AW597" s="14" t="s">
        <v>31</v>
      </c>
      <c r="AX597" s="14" t="s">
        <v>76</v>
      </c>
      <c r="AY597" s="172" t="s">
        <v>130</v>
      </c>
    </row>
    <row r="598" spans="2:51" s="15" customFormat="1" ht="12">
      <c r="B598" s="179"/>
      <c r="D598" s="164" t="s">
        <v>139</v>
      </c>
      <c r="E598" s="180" t="s">
        <v>1</v>
      </c>
      <c r="F598" s="181" t="s">
        <v>144</v>
      </c>
      <c r="H598" s="182">
        <v>35.525</v>
      </c>
      <c r="I598" s="183"/>
      <c r="L598" s="179"/>
      <c r="M598" s="184"/>
      <c r="N598" s="185"/>
      <c r="O598" s="185"/>
      <c r="P598" s="185"/>
      <c r="Q598" s="185"/>
      <c r="R598" s="185"/>
      <c r="S598" s="185"/>
      <c r="T598" s="186"/>
      <c r="AT598" s="180" t="s">
        <v>139</v>
      </c>
      <c r="AU598" s="180" t="s">
        <v>84</v>
      </c>
      <c r="AV598" s="15" t="s">
        <v>137</v>
      </c>
      <c r="AW598" s="15" t="s">
        <v>31</v>
      </c>
      <c r="AX598" s="15" t="s">
        <v>32</v>
      </c>
      <c r="AY598" s="180" t="s">
        <v>130</v>
      </c>
    </row>
    <row r="599" spans="1:65" s="2" customFormat="1" ht="16.5" customHeight="1">
      <c r="A599" s="33"/>
      <c r="B599" s="149"/>
      <c r="C599" s="195" t="s">
        <v>848</v>
      </c>
      <c r="D599" s="195" t="s">
        <v>268</v>
      </c>
      <c r="E599" s="196" t="s">
        <v>2019</v>
      </c>
      <c r="F599" s="197" t="s">
        <v>2020</v>
      </c>
      <c r="G599" s="198" t="s">
        <v>271</v>
      </c>
      <c r="H599" s="199">
        <v>9.135</v>
      </c>
      <c r="I599" s="200"/>
      <c r="J599" s="201">
        <f>ROUND(I599*H599,2)</f>
        <v>0</v>
      </c>
      <c r="K599" s="197" t="s">
        <v>1</v>
      </c>
      <c r="L599" s="202"/>
      <c r="M599" s="203" t="s">
        <v>1</v>
      </c>
      <c r="N599" s="204" t="s">
        <v>41</v>
      </c>
      <c r="O599" s="59"/>
      <c r="P599" s="159">
        <f>O599*H599</f>
        <v>0</v>
      </c>
      <c r="Q599" s="159">
        <v>0.00015</v>
      </c>
      <c r="R599" s="159">
        <f>Q599*H599</f>
        <v>0.00137025</v>
      </c>
      <c r="S599" s="159">
        <v>0</v>
      </c>
      <c r="T599" s="160">
        <f>S599*H599</f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161" t="s">
        <v>184</v>
      </c>
      <c r="AT599" s="161" t="s">
        <v>268</v>
      </c>
      <c r="AU599" s="161" t="s">
        <v>84</v>
      </c>
      <c r="AY599" s="18" t="s">
        <v>130</v>
      </c>
      <c r="BE599" s="162">
        <f>IF(N599="základní",J599,0)</f>
        <v>0</v>
      </c>
      <c r="BF599" s="162">
        <f>IF(N599="snížená",J599,0)</f>
        <v>0</v>
      </c>
      <c r="BG599" s="162">
        <f>IF(N599="zákl. přenesená",J599,0)</f>
        <v>0</v>
      </c>
      <c r="BH599" s="162">
        <f>IF(N599="sníž. přenesená",J599,0)</f>
        <v>0</v>
      </c>
      <c r="BI599" s="162">
        <f>IF(N599="nulová",J599,0)</f>
        <v>0</v>
      </c>
      <c r="BJ599" s="18" t="s">
        <v>32</v>
      </c>
      <c r="BK599" s="162">
        <f>ROUND(I599*H599,2)</f>
        <v>0</v>
      </c>
      <c r="BL599" s="18" t="s">
        <v>137</v>
      </c>
      <c r="BM599" s="161" t="s">
        <v>2021</v>
      </c>
    </row>
    <row r="600" spans="2:51" s="14" customFormat="1" ht="12">
      <c r="B600" s="171"/>
      <c r="D600" s="164" t="s">
        <v>139</v>
      </c>
      <c r="E600" s="172" t="s">
        <v>1</v>
      </c>
      <c r="F600" s="173" t="s">
        <v>2022</v>
      </c>
      <c r="H600" s="174">
        <v>9.135</v>
      </c>
      <c r="I600" s="175"/>
      <c r="L600" s="171"/>
      <c r="M600" s="176"/>
      <c r="N600" s="177"/>
      <c r="O600" s="177"/>
      <c r="P600" s="177"/>
      <c r="Q600" s="177"/>
      <c r="R600" s="177"/>
      <c r="S600" s="177"/>
      <c r="T600" s="178"/>
      <c r="AT600" s="172" t="s">
        <v>139</v>
      </c>
      <c r="AU600" s="172" t="s">
        <v>84</v>
      </c>
      <c r="AV600" s="14" t="s">
        <v>84</v>
      </c>
      <c r="AW600" s="14" t="s">
        <v>31</v>
      </c>
      <c r="AX600" s="14" t="s">
        <v>76</v>
      </c>
      <c r="AY600" s="172" t="s">
        <v>130</v>
      </c>
    </row>
    <row r="601" spans="2:51" s="15" customFormat="1" ht="12">
      <c r="B601" s="179"/>
      <c r="D601" s="164" t="s">
        <v>139</v>
      </c>
      <c r="E601" s="180" t="s">
        <v>1</v>
      </c>
      <c r="F601" s="181" t="s">
        <v>144</v>
      </c>
      <c r="H601" s="182">
        <v>9.135</v>
      </c>
      <c r="I601" s="183"/>
      <c r="L601" s="179"/>
      <c r="M601" s="184"/>
      <c r="N601" s="185"/>
      <c r="O601" s="185"/>
      <c r="P601" s="185"/>
      <c r="Q601" s="185"/>
      <c r="R601" s="185"/>
      <c r="S601" s="185"/>
      <c r="T601" s="186"/>
      <c r="AT601" s="180" t="s">
        <v>139</v>
      </c>
      <c r="AU601" s="180" t="s">
        <v>84</v>
      </c>
      <c r="AV601" s="15" t="s">
        <v>137</v>
      </c>
      <c r="AW601" s="15" t="s">
        <v>31</v>
      </c>
      <c r="AX601" s="15" t="s">
        <v>32</v>
      </c>
      <c r="AY601" s="180" t="s">
        <v>130</v>
      </c>
    </row>
    <row r="602" spans="1:65" s="2" customFormat="1" ht="16.5" customHeight="1">
      <c r="A602" s="33"/>
      <c r="B602" s="149"/>
      <c r="C602" s="150" t="s">
        <v>852</v>
      </c>
      <c r="D602" s="150" t="s">
        <v>132</v>
      </c>
      <c r="E602" s="151" t="s">
        <v>1349</v>
      </c>
      <c r="F602" s="152" t="s">
        <v>1350</v>
      </c>
      <c r="G602" s="153" t="s">
        <v>211</v>
      </c>
      <c r="H602" s="154">
        <v>98.15</v>
      </c>
      <c r="I602" s="155"/>
      <c r="J602" s="156">
        <f>ROUND(I602*H602,2)</f>
        <v>0</v>
      </c>
      <c r="K602" s="152" t="s">
        <v>136</v>
      </c>
      <c r="L602" s="34"/>
      <c r="M602" s="157" t="s">
        <v>1</v>
      </c>
      <c r="N602" s="158" t="s">
        <v>41</v>
      </c>
      <c r="O602" s="59"/>
      <c r="P602" s="159">
        <f>O602*H602</f>
        <v>0</v>
      </c>
      <c r="Q602" s="159">
        <v>0</v>
      </c>
      <c r="R602" s="159">
        <f>Q602*H602</f>
        <v>0</v>
      </c>
      <c r="S602" s="159">
        <v>0</v>
      </c>
      <c r="T602" s="160">
        <f>S602*H602</f>
        <v>0</v>
      </c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R602" s="161" t="s">
        <v>137</v>
      </c>
      <c r="AT602" s="161" t="s">
        <v>132</v>
      </c>
      <c r="AU602" s="161" t="s">
        <v>84</v>
      </c>
      <c r="AY602" s="18" t="s">
        <v>130</v>
      </c>
      <c r="BE602" s="162">
        <f>IF(N602="základní",J602,0)</f>
        <v>0</v>
      </c>
      <c r="BF602" s="162">
        <f>IF(N602="snížená",J602,0)</f>
        <v>0</v>
      </c>
      <c r="BG602" s="162">
        <f>IF(N602="zákl. přenesená",J602,0)</f>
        <v>0</v>
      </c>
      <c r="BH602" s="162">
        <f>IF(N602="sníž. přenesená",J602,0)</f>
        <v>0</v>
      </c>
      <c r="BI602" s="162">
        <f>IF(N602="nulová",J602,0)</f>
        <v>0</v>
      </c>
      <c r="BJ602" s="18" t="s">
        <v>32</v>
      </c>
      <c r="BK602" s="162">
        <f>ROUND(I602*H602,2)</f>
        <v>0</v>
      </c>
      <c r="BL602" s="18" t="s">
        <v>137</v>
      </c>
      <c r="BM602" s="161" t="s">
        <v>1351</v>
      </c>
    </row>
    <row r="603" spans="2:51" s="14" customFormat="1" ht="12">
      <c r="B603" s="171"/>
      <c r="D603" s="164" t="s">
        <v>139</v>
      </c>
      <c r="E603" s="172" t="s">
        <v>1</v>
      </c>
      <c r="F603" s="173" t="s">
        <v>2023</v>
      </c>
      <c r="H603" s="174">
        <v>98.15</v>
      </c>
      <c r="I603" s="175"/>
      <c r="L603" s="171"/>
      <c r="M603" s="176"/>
      <c r="N603" s="177"/>
      <c r="O603" s="177"/>
      <c r="P603" s="177"/>
      <c r="Q603" s="177"/>
      <c r="R603" s="177"/>
      <c r="S603" s="177"/>
      <c r="T603" s="178"/>
      <c r="AT603" s="172" t="s">
        <v>139</v>
      </c>
      <c r="AU603" s="172" t="s">
        <v>84</v>
      </c>
      <c r="AV603" s="14" t="s">
        <v>84</v>
      </c>
      <c r="AW603" s="14" t="s">
        <v>31</v>
      </c>
      <c r="AX603" s="14" t="s">
        <v>32</v>
      </c>
      <c r="AY603" s="172" t="s">
        <v>130</v>
      </c>
    </row>
    <row r="604" spans="1:65" s="2" customFormat="1" ht="16.5" customHeight="1">
      <c r="A604" s="33"/>
      <c r="B604" s="149"/>
      <c r="C604" s="195" t="s">
        <v>856</v>
      </c>
      <c r="D604" s="195" t="s">
        <v>268</v>
      </c>
      <c r="E604" s="196" t="s">
        <v>1354</v>
      </c>
      <c r="F604" s="197" t="s">
        <v>2024</v>
      </c>
      <c r="G604" s="198" t="s">
        <v>211</v>
      </c>
      <c r="H604" s="199">
        <v>99.47</v>
      </c>
      <c r="I604" s="200"/>
      <c r="J604" s="201">
        <f>ROUND(I604*H604,2)</f>
        <v>0</v>
      </c>
      <c r="K604" s="197" t="s">
        <v>136</v>
      </c>
      <c r="L604" s="202"/>
      <c r="M604" s="203" t="s">
        <v>1</v>
      </c>
      <c r="N604" s="204" t="s">
        <v>41</v>
      </c>
      <c r="O604" s="59"/>
      <c r="P604" s="159">
        <f>O604*H604</f>
        <v>0</v>
      </c>
      <c r="Q604" s="159">
        <v>0.00043</v>
      </c>
      <c r="R604" s="159">
        <f>Q604*H604</f>
        <v>0.0427721</v>
      </c>
      <c r="S604" s="159">
        <v>0</v>
      </c>
      <c r="T604" s="160">
        <f>S604*H604</f>
        <v>0</v>
      </c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R604" s="161" t="s">
        <v>184</v>
      </c>
      <c r="AT604" s="161" t="s">
        <v>268</v>
      </c>
      <c r="AU604" s="161" t="s">
        <v>84</v>
      </c>
      <c r="AY604" s="18" t="s">
        <v>130</v>
      </c>
      <c r="BE604" s="162">
        <f>IF(N604="základní",J604,0)</f>
        <v>0</v>
      </c>
      <c r="BF604" s="162">
        <f>IF(N604="snížená",J604,0)</f>
        <v>0</v>
      </c>
      <c r="BG604" s="162">
        <f>IF(N604="zákl. přenesená",J604,0)</f>
        <v>0</v>
      </c>
      <c r="BH604" s="162">
        <f>IF(N604="sníž. přenesená",J604,0)</f>
        <v>0</v>
      </c>
      <c r="BI604" s="162">
        <f>IF(N604="nulová",J604,0)</f>
        <v>0</v>
      </c>
      <c r="BJ604" s="18" t="s">
        <v>32</v>
      </c>
      <c r="BK604" s="162">
        <f>ROUND(I604*H604,2)</f>
        <v>0</v>
      </c>
      <c r="BL604" s="18" t="s">
        <v>137</v>
      </c>
      <c r="BM604" s="161" t="s">
        <v>1356</v>
      </c>
    </row>
    <row r="605" spans="2:51" s="14" customFormat="1" ht="12">
      <c r="B605" s="171"/>
      <c r="D605" s="164" t="s">
        <v>139</v>
      </c>
      <c r="E605" s="172" t="s">
        <v>1</v>
      </c>
      <c r="F605" s="173" t="s">
        <v>2025</v>
      </c>
      <c r="H605" s="174">
        <v>99.47</v>
      </c>
      <c r="I605" s="175"/>
      <c r="L605" s="171"/>
      <c r="M605" s="176"/>
      <c r="N605" s="177"/>
      <c r="O605" s="177"/>
      <c r="P605" s="177"/>
      <c r="Q605" s="177"/>
      <c r="R605" s="177"/>
      <c r="S605" s="177"/>
      <c r="T605" s="178"/>
      <c r="AT605" s="172" t="s">
        <v>139</v>
      </c>
      <c r="AU605" s="172" t="s">
        <v>84</v>
      </c>
      <c r="AV605" s="14" t="s">
        <v>84</v>
      </c>
      <c r="AW605" s="14" t="s">
        <v>31</v>
      </c>
      <c r="AX605" s="14" t="s">
        <v>76</v>
      </c>
      <c r="AY605" s="172" t="s">
        <v>130</v>
      </c>
    </row>
    <row r="606" spans="2:51" s="15" customFormat="1" ht="12">
      <c r="B606" s="179"/>
      <c r="D606" s="164" t="s">
        <v>139</v>
      </c>
      <c r="E606" s="180" t="s">
        <v>1</v>
      </c>
      <c r="F606" s="181" t="s">
        <v>144</v>
      </c>
      <c r="H606" s="182">
        <v>99.47</v>
      </c>
      <c r="I606" s="183"/>
      <c r="L606" s="179"/>
      <c r="M606" s="184"/>
      <c r="N606" s="185"/>
      <c r="O606" s="185"/>
      <c r="P606" s="185"/>
      <c r="Q606" s="185"/>
      <c r="R606" s="185"/>
      <c r="S606" s="185"/>
      <c r="T606" s="186"/>
      <c r="AT606" s="180" t="s">
        <v>139</v>
      </c>
      <c r="AU606" s="180" t="s">
        <v>84</v>
      </c>
      <c r="AV606" s="15" t="s">
        <v>137</v>
      </c>
      <c r="AW606" s="15" t="s">
        <v>31</v>
      </c>
      <c r="AX606" s="15" t="s">
        <v>32</v>
      </c>
      <c r="AY606" s="180" t="s">
        <v>130</v>
      </c>
    </row>
    <row r="607" spans="1:65" s="2" customFormat="1" ht="16.5" customHeight="1">
      <c r="A607" s="33"/>
      <c r="B607" s="149"/>
      <c r="C607" s="195" t="s">
        <v>860</v>
      </c>
      <c r="D607" s="195" t="s">
        <v>268</v>
      </c>
      <c r="E607" s="196" t="s">
        <v>1360</v>
      </c>
      <c r="F607" s="197" t="s">
        <v>1361</v>
      </c>
      <c r="G607" s="198" t="s">
        <v>271</v>
      </c>
      <c r="H607" s="199">
        <v>9.135</v>
      </c>
      <c r="I607" s="200"/>
      <c r="J607" s="201">
        <f>ROUND(I607*H607,2)</f>
        <v>0</v>
      </c>
      <c r="K607" s="197" t="s">
        <v>1</v>
      </c>
      <c r="L607" s="202"/>
      <c r="M607" s="203" t="s">
        <v>1</v>
      </c>
      <c r="N607" s="204" t="s">
        <v>41</v>
      </c>
      <c r="O607" s="59"/>
      <c r="P607" s="159">
        <f>O607*H607</f>
        <v>0</v>
      </c>
      <c r="Q607" s="159">
        <v>0.00015</v>
      </c>
      <c r="R607" s="159">
        <f>Q607*H607</f>
        <v>0.00137025</v>
      </c>
      <c r="S607" s="159">
        <v>0</v>
      </c>
      <c r="T607" s="160">
        <f>S607*H607</f>
        <v>0</v>
      </c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R607" s="161" t="s">
        <v>184</v>
      </c>
      <c r="AT607" s="161" t="s">
        <v>268</v>
      </c>
      <c r="AU607" s="161" t="s">
        <v>84</v>
      </c>
      <c r="AY607" s="18" t="s">
        <v>130</v>
      </c>
      <c r="BE607" s="162">
        <f>IF(N607="základní",J607,0)</f>
        <v>0</v>
      </c>
      <c r="BF607" s="162">
        <f>IF(N607="snížená",J607,0)</f>
        <v>0</v>
      </c>
      <c r="BG607" s="162">
        <f>IF(N607="zákl. přenesená",J607,0)</f>
        <v>0</v>
      </c>
      <c r="BH607" s="162">
        <f>IF(N607="sníž. přenesená",J607,0)</f>
        <v>0</v>
      </c>
      <c r="BI607" s="162">
        <f>IF(N607="nulová",J607,0)</f>
        <v>0</v>
      </c>
      <c r="BJ607" s="18" t="s">
        <v>32</v>
      </c>
      <c r="BK607" s="162">
        <f>ROUND(I607*H607,2)</f>
        <v>0</v>
      </c>
      <c r="BL607" s="18" t="s">
        <v>137</v>
      </c>
      <c r="BM607" s="161" t="s">
        <v>1362</v>
      </c>
    </row>
    <row r="608" spans="2:51" s="14" customFormat="1" ht="12">
      <c r="B608" s="171"/>
      <c r="D608" s="164" t="s">
        <v>139</v>
      </c>
      <c r="E608" s="172" t="s">
        <v>1</v>
      </c>
      <c r="F608" s="173" t="s">
        <v>2022</v>
      </c>
      <c r="H608" s="174">
        <v>9.135</v>
      </c>
      <c r="I608" s="175"/>
      <c r="L608" s="171"/>
      <c r="M608" s="176"/>
      <c r="N608" s="177"/>
      <c r="O608" s="177"/>
      <c r="P608" s="177"/>
      <c r="Q608" s="177"/>
      <c r="R608" s="177"/>
      <c r="S608" s="177"/>
      <c r="T608" s="178"/>
      <c r="AT608" s="172" t="s">
        <v>139</v>
      </c>
      <c r="AU608" s="172" t="s">
        <v>84</v>
      </c>
      <c r="AV608" s="14" t="s">
        <v>84</v>
      </c>
      <c r="AW608" s="14" t="s">
        <v>31</v>
      </c>
      <c r="AX608" s="14" t="s">
        <v>76</v>
      </c>
      <c r="AY608" s="172" t="s">
        <v>130</v>
      </c>
    </row>
    <row r="609" spans="2:51" s="15" customFormat="1" ht="12">
      <c r="B609" s="179"/>
      <c r="D609" s="164" t="s">
        <v>139</v>
      </c>
      <c r="E609" s="180" t="s">
        <v>1</v>
      </c>
      <c r="F609" s="181" t="s">
        <v>144</v>
      </c>
      <c r="H609" s="182">
        <v>9.135</v>
      </c>
      <c r="I609" s="183"/>
      <c r="L609" s="179"/>
      <c r="M609" s="184"/>
      <c r="N609" s="185"/>
      <c r="O609" s="185"/>
      <c r="P609" s="185"/>
      <c r="Q609" s="185"/>
      <c r="R609" s="185"/>
      <c r="S609" s="185"/>
      <c r="T609" s="186"/>
      <c r="AT609" s="180" t="s">
        <v>139</v>
      </c>
      <c r="AU609" s="180" t="s">
        <v>84</v>
      </c>
      <c r="AV609" s="15" t="s">
        <v>137</v>
      </c>
      <c r="AW609" s="15" t="s">
        <v>31</v>
      </c>
      <c r="AX609" s="15" t="s">
        <v>32</v>
      </c>
      <c r="AY609" s="180" t="s">
        <v>130</v>
      </c>
    </row>
    <row r="610" spans="1:65" s="2" customFormat="1" ht="16.5" customHeight="1">
      <c r="A610" s="33"/>
      <c r="B610" s="149"/>
      <c r="C610" s="195" t="s">
        <v>865</v>
      </c>
      <c r="D610" s="195" t="s">
        <v>268</v>
      </c>
      <c r="E610" s="196" t="s">
        <v>2026</v>
      </c>
      <c r="F610" s="197" t="s">
        <v>2027</v>
      </c>
      <c r="G610" s="198" t="s">
        <v>271</v>
      </c>
      <c r="H610" s="199">
        <v>1.015</v>
      </c>
      <c r="I610" s="200"/>
      <c r="J610" s="201">
        <f>ROUND(I610*H610,2)</f>
        <v>0</v>
      </c>
      <c r="K610" s="197" t="s">
        <v>1</v>
      </c>
      <c r="L610" s="202"/>
      <c r="M610" s="203" t="s">
        <v>1</v>
      </c>
      <c r="N610" s="204" t="s">
        <v>41</v>
      </c>
      <c r="O610" s="59"/>
      <c r="P610" s="159">
        <f>O610*H610</f>
        <v>0</v>
      </c>
      <c r="Q610" s="159">
        <v>0.00015</v>
      </c>
      <c r="R610" s="159">
        <f>Q610*H610</f>
        <v>0.00015224999999999996</v>
      </c>
      <c r="S610" s="159">
        <v>0</v>
      </c>
      <c r="T610" s="160">
        <f>S610*H610</f>
        <v>0</v>
      </c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R610" s="161" t="s">
        <v>184</v>
      </c>
      <c r="AT610" s="161" t="s">
        <v>268</v>
      </c>
      <c r="AU610" s="161" t="s">
        <v>84</v>
      </c>
      <c r="AY610" s="18" t="s">
        <v>130</v>
      </c>
      <c r="BE610" s="162">
        <f>IF(N610="základní",J610,0)</f>
        <v>0</v>
      </c>
      <c r="BF610" s="162">
        <f>IF(N610="snížená",J610,0)</f>
        <v>0</v>
      </c>
      <c r="BG610" s="162">
        <f>IF(N610="zákl. přenesená",J610,0)</f>
        <v>0</v>
      </c>
      <c r="BH610" s="162">
        <f>IF(N610="sníž. přenesená",J610,0)</f>
        <v>0</v>
      </c>
      <c r="BI610" s="162">
        <f>IF(N610="nulová",J610,0)</f>
        <v>0</v>
      </c>
      <c r="BJ610" s="18" t="s">
        <v>32</v>
      </c>
      <c r="BK610" s="162">
        <f>ROUND(I610*H610,2)</f>
        <v>0</v>
      </c>
      <c r="BL610" s="18" t="s">
        <v>137</v>
      </c>
      <c r="BM610" s="161" t="s">
        <v>2028</v>
      </c>
    </row>
    <row r="611" spans="2:51" s="14" customFormat="1" ht="12">
      <c r="B611" s="171"/>
      <c r="D611" s="164" t="s">
        <v>139</v>
      </c>
      <c r="E611" s="172" t="s">
        <v>1</v>
      </c>
      <c r="F611" s="173" t="s">
        <v>1363</v>
      </c>
      <c r="H611" s="174">
        <v>1.015</v>
      </c>
      <c r="I611" s="175"/>
      <c r="L611" s="171"/>
      <c r="M611" s="176"/>
      <c r="N611" s="177"/>
      <c r="O611" s="177"/>
      <c r="P611" s="177"/>
      <c r="Q611" s="177"/>
      <c r="R611" s="177"/>
      <c r="S611" s="177"/>
      <c r="T611" s="178"/>
      <c r="AT611" s="172" t="s">
        <v>139</v>
      </c>
      <c r="AU611" s="172" t="s">
        <v>84</v>
      </c>
      <c r="AV611" s="14" t="s">
        <v>84</v>
      </c>
      <c r="AW611" s="14" t="s">
        <v>31</v>
      </c>
      <c r="AX611" s="14" t="s">
        <v>76</v>
      </c>
      <c r="AY611" s="172" t="s">
        <v>130</v>
      </c>
    </row>
    <row r="612" spans="2:51" s="15" customFormat="1" ht="12">
      <c r="B612" s="179"/>
      <c r="D612" s="164" t="s">
        <v>139</v>
      </c>
      <c r="E612" s="180" t="s">
        <v>1</v>
      </c>
      <c r="F612" s="181" t="s">
        <v>144</v>
      </c>
      <c r="H612" s="182">
        <v>1.015</v>
      </c>
      <c r="I612" s="183"/>
      <c r="L612" s="179"/>
      <c r="M612" s="184"/>
      <c r="N612" s="185"/>
      <c r="O612" s="185"/>
      <c r="P612" s="185"/>
      <c r="Q612" s="185"/>
      <c r="R612" s="185"/>
      <c r="S612" s="185"/>
      <c r="T612" s="186"/>
      <c r="AT612" s="180" t="s">
        <v>139</v>
      </c>
      <c r="AU612" s="180" t="s">
        <v>84</v>
      </c>
      <c r="AV612" s="15" t="s">
        <v>137</v>
      </c>
      <c r="AW612" s="15" t="s">
        <v>31</v>
      </c>
      <c r="AX612" s="15" t="s">
        <v>32</v>
      </c>
      <c r="AY612" s="180" t="s">
        <v>130</v>
      </c>
    </row>
    <row r="613" spans="1:65" s="2" customFormat="1" ht="16.5" customHeight="1">
      <c r="A613" s="33"/>
      <c r="B613" s="149"/>
      <c r="C613" s="195" t="s">
        <v>869</v>
      </c>
      <c r="D613" s="195" t="s">
        <v>268</v>
      </c>
      <c r="E613" s="196" t="s">
        <v>2029</v>
      </c>
      <c r="F613" s="197" t="s">
        <v>2030</v>
      </c>
      <c r="G613" s="198" t="s">
        <v>271</v>
      </c>
      <c r="H613" s="199">
        <v>1.015</v>
      </c>
      <c r="I613" s="200"/>
      <c r="J613" s="201">
        <f>ROUND(I613*H613,2)</f>
        <v>0</v>
      </c>
      <c r="K613" s="197" t="s">
        <v>1</v>
      </c>
      <c r="L613" s="202"/>
      <c r="M613" s="203" t="s">
        <v>1</v>
      </c>
      <c r="N613" s="204" t="s">
        <v>41</v>
      </c>
      <c r="O613" s="59"/>
      <c r="P613" s="159">
        <f>O613*H613</f>
        <v>0</v>
      </c>
      <c r="Q613" s="159">
        <v>0.00015</v>
      </c>
      <c r="R613" s="159">
        <f>Q613*H613</f>
        <v>0.00015224999999999996</v>
      </c>
      <c r="S613" s="159">
        <v>0</v>
      </c>
      <c r="T613" s="160">
        <f>S613*H613</f>
        <v>0</v>
      </c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R613" s="161" t="s">
        <v>184</v>
      </c>
      <c r="AT613" s="161" t="s">
        <v>268</v>
      </c>
      <c r="AU613" s="161" t="s">
        <v>84</v>
      </c>
      <c r="AY613" s="18" t="s">
        <v>130</v>
      </c>
      <c r="BE613" s="162">
        <f>IF(N613="základní",J613,0)</f>
        <v>0</v>
      </c>
      <c r="BF613" s="162">
        <f>IF(N613="snížená",J613,0)</f>
        <v>0</v>
      </c>
      <c r="BG613" s="162">
        <f>IF(N613="zákl. přenesená",J613,0)</f>
        <v>0</v>
      </c>
      <c r="BH613" s="162">
        <f>IF(N613="sníž. přenesená",J613,0)</f>
        <v>0</v>
      </c>
      <c r="BI613" s="162">
        <f>IF(N613="nulová",J613,0)</f>
        <v>0</v>
      </c>
      <c r="BJ613" s="18" t="s">
        <v>32</v>
      </c>
      <c r="BK613" s="162">
        <f>ROUND(I613*H613,2)</f>
        <v>0</v>
      </c>
      <c r="BL613" s="18" t="s">
        <v>137</v>
      </c>
      <c r="BM613" s="161" t="s">
        <v>2031</v>
      </c>
    </row>
    <row r="614" spans="2:51" s="14" customFormat="1" ht="12">
      <c r="B614" s="171"/>
      <c r="D614" s="164" t="s">
        <v>139</v>
      </c>
      <c r="E614" s="172" t="s">
        <v>1</v>
      </c>
      <c r="F614" s="173" t="s">
        <v>1363</v>
      </c>
      <c r="H614" s="174">
        <v>1.015</v>
      </c>
      <c r="I614" s="175"/>
      <c r="L614" s="171"/>
      <c r="M614" s="176"/>
      <c r="N614" s="177"/>
      <c r="O614" s="177"/>
      <c r="P614" s="177"/>
      <c r="Q614" s="177"/>
      <c r="R614" s="177"/>
      <c r="S614" s="177"/>
      <c r="T614" s="178"/>
      <c r="AT614" s="172" t="s">
        <v>139</v>
      </c>
      <c r="AU614" s="172" t="s">
        <v>84</v>
      </c>
      <c r="AV614" s="14" t="s">
        <v>84</v>
      </c>
      <c r="AW614" s="14" t="s">
        <v>31</v>
      </c>
      <c r="AX614" s="14" t="s">
        <v>76</v>
      </c>
      <c r="AY614" s="172" t="s">
        <v>130</v>
      </c>
    </row>
    <row r="615" spans="2:51" s="15" customFormat="1" ht="12">
      <c r="B615" s="179"/>
      <c r="D615" s="164" t="s">
        <v>139</v>
      </c>
      <c r="E615" s="180" t="s">
        <v>1</v>
      </c>
      <c r="F615" s="181" t="s">
        <v>144</v>
      </c>
      <c r="H615" s="182">
        <v>1.015</v>
      </c>
      <c r="I615" s="183"/>
      <c r="L615" s="179"/>
      <c r="M615" s="184"/>
      <c r="N615" s="185"/>
      <c r="O615" s="185"/>
      <c r="P615" s="185"/>
      <c r="Q615" s="185"/>
      <c r="R615" s="185"/>
      <c r="S615" s="185"/>
      <c r="T615" s="186"/>
      <c r="AT615" s="180" t="s">
        <v>139</v>
      </c>
      <c r="AU615" s="180" t="s">
        <v>84</v>
      </c>
      <c r="AV615" s="15" t="s">
        <v>137</v>
      </c>
      <c r="AW615" s="15" t="s">
        <v>31</v>
      </c>
      <c r="AX615" s="15" t="s">
        <v>32</v>
      </c>
      <c r="AY615" s="180" t="s">
        <v>130</v>
      </c>
    </row>
    <row r="616" spans="1:65" s="2" customFormat="1" ht="16.5" customHeight="1">
      <c r="A616" s="33"/>
      <c r="B616" s="149"/>
      <c r="C616" s="150" t="s">
        <v>873</v>
      </c>
      <c r="D616" s="150" t="s">
        <v>132</v>
      </c>
      <c r="E616" s="151" t="s">
        <v>2032</v>
      </c>
      <c r="F616" s="152" t="s">
        <v>2033</v>
      </c>
      <c r="G616" s="153" t="s">
        <v>211</v>
      </c>
      <c r="H616" s="154">
        <v>15.7</v>
      </c>
      <c r="I616" s="155"/>
      <c r="J616" s="156">
        <f>ROUND(I616*H616,2)</f>
        <v>0</v>
      </c>
      <c r="K616" s="152" t="s">
        <v>136</v>
      </c>
      <c r="L616" s="34"/>
      <c r="M616" s="157" t="s">
        <v>1</v>
      </c>
      <c r="N616" s="158" t="s">
        <v>41</v>
      </c>
      <c r="O616" s="59"/>
      <c r="P616" s="159">
        <f>O616*H616</f>
        <v>0</v>
      </c>
      <c r="Q616" s="159">
        <v>0</v>
      </c>
      <c r="R616" s="159">
        <f>Q616*H616</f>
        <v>0</v>
      </c>
      <c r="S616" s="159">
        <v>0</v>
      </c>
      <c r="T616" s="160">
        <f>S616*H616</f>
        <v>0</v>
      </c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R616" s="161" t="s">
        <v>137</v>
      </c>
      <c r="AT616" s="161" t="s">
        <v>132</v>
      </c>
      <c r="AU616" s="161" t="s">
        <v>84</v>
      </c>
      <c r="AY616" s="18" t="s">
        <v>130</v>
      </c>
      <c r="BE616" s="162">
        <f>IF(N616="základní",J616,0)</f>
        <v>0</v>
      </c>
      <c r="BF616" s="162">
        <f>IF(N616="snížená",J616,0)</f>
        <v>0</v>
      </c>
      <c r="BG616" s="162">
        <f>IF(N616="zákl. přenesená",J616,0)</f>
        <v>0</v>
      </c>
      <c r="BH616" s="162">
        <f>IF(N616="sníž. přenesená",J616,0)</f>
        <v>0</v>
      </c>
      <c r="BI616" s="162">
        <f>IF(N616="nulová",J616,0)</f>
        <v>0</v>
      </c>
      <c r="BJ616" s="18" t="s">
        <v>32</v>
      </c>
      <c r="BK616" s="162">
        <f>ROUND(I616*H616,2)</f>
        <v>0</v>
      </c>
      <c r="BL616" s="18" t="s">
        <v>137</v>
      </c>
      <c r="BM616" s="161" t="s">
        <v>2034</v>
      </c>
    </row>
    <row r="617" spans="2:51" s="14" customFormat="1" ht="12">
      <c r="B617" s="171"/>
      <c r="D617" s="164" t="s">
        <v>139</v>
      </c>
      <c r="E617" s="172" t="s">
        <v>1</v>
      </c>
      <c r="F617" s="173" t="s">
        <v>2035</v>
      </c>
      <c r="H617" s="174">
        <v>15.7</v>
      </c>
      <c r="I617" s="175"/>
      <c r="L617" s="171"/>
      <c r="M617" s="176"/>
      <c r="N617" s="177"/>
      <c r="O617" s="177"/>
      <c r="P617" s="177"/>
      <c r="Q617" s="177"/>
      <c r="R617" s="177"/>
      <c r="S617" s="177"/>
      <c r="T617" s="178"/>
      <c r="AT617" s="172" t="s">
        <v>139</v>
      </c>
      <c r="AU617" s="172" t="s">
        <v>84</v>
      </c>
      <c r="AV617" s="14" t="s">
        <v>84</v>
      </c>
      <c r="AW617" s="14" t="s">
        <v>31</v>
      </c>
      <c r="AX617" s="14" t="s">
        <v>32</v>
      </c>
      <c r="AY617" s="172" t="s">
        <v>130</v>
      </c>
    </row>
    <row r="618" spans="1:65" s="2" customFormat="1" ht="16.5" customHeight="1">
      <c r="A618" s="33"/>
      <c r="B618" s="149"/>
      <c r="C618" s="195" t="s">
        <v>878</v>
      </c>
      <c r="D618" s="195" t="s">
        <v>268</v>
      </c>
      <c r="E618" s="196" t="s">
        <v>2036</v>
      </c>
      <c r="F618" s="197" t="s">
        <v>2037</v>
      </c>
      <c r="G618" s="198" t="s">
        <v>211</v>
      </c>
      <c r="H618" s="199">
        <v>15.936</v>
      </c>
      <c r="I618" s="200"/>
      <c r="J618" s="201">
        <f>ROUND(I618*H618,2)</f>
        <v>0</v>
      </c>
      <c r="K618" s="197" t="s">
        <v>136</v>
      </c>
      <c r="L618" s="202"/>
      <c r="M618" s="203" t="s">
        <v>1</v>
      </c>
      <c r="N618" s="204" t="s">
        <v>41</v>
      </c>
      <c r="O618" s="59"/>
      <c r="P618" s="159">
        <f>O618*H618</f>
        <v>0</v>
      </c>
      <c r="Q618" s="159">
        <v>0.00067</v>
      </c>
      <c r="R618" s="159">
        <f>Q618*H618</f>
        <v>0.01067712</v>
      </c>
      <c r="S618" s="159">
        <v>0</v>
      </c>
      <c r="T618" s="160">
        <f>S618*H618</f>
        <v>0</v>
      </c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R618" s="161" t="s">
        <v>184</v>
      </c>
      <c r="AT618" s="161" t="s">
        <v>268</v>
      </c>
      <c r="AU618" s="161" t="s">
        <v>84</v>
      </c>
      <c r="AY618" s="18" t="s">
        <v>130</v>
      </c>
      <c r="BE618" s="162">
        <f>IF(N618="základní",J618,0)</f>
        <v>0</v>
      </c>
      <c r="BF618" s="162">
        <f>IF(N618="snížená",J618,0)</f>
        <v>0</v>
      </c>
      <c r="BG618" s="162">
        <f>IF(N618="zákl. přenesená",J618,0)</f>
        <v>0</v>
      </c>
      <c r="BH618" s="162">
        <f>IF(N618="sníž. přenesená",J618,0)</f>
        <v>0</v>
      </c>
      <c r="BI618" s="162">
        <f>IF(N618="nulová",J618,0)</f>
        <v>0</v>
      </c>
      <c r="BJ618" s="18" t="s">
        <v>32</v>
      </c>
      <c r="BK618" s="162">
        <f>ROUND(I618*H618,2)</f>
        <v>0</v>
      </c>
      <c r="BL618" s="18" t="s">
        <v>137</v>
      </c>
      <c r="BM618" s="161" t="s">
        <v>2038</v>
      </c>
    </row>
    <row r="619" spans="2:51" s="14" customFormat="1" ht="12">
      <c r="B619" s="171"/>
      <c r="D619" s="164" t="s">
        <v>139</v>
      </c>
      <c r="E619" s="172" t="s">
        <v>1</v>
      </c>
      <c r="F619" s="173" t="s">
        <v>2039</v>
      </c>
      <c r="H619" s="174">
        <v>15.936</v>
      </c>
      <c r="I619" s="175"/>
      <c r="L619" s="171"/>
      <c r="M619" s="176"/>
      <c r="N619" s="177"/>
      <c r="O619" s="177"/>
      <c r="P619" s="177"/>
      <c r="Q619" s="177"/>
      <c r="R619" s="177"/>
      <c r="S619" s="177"/>
      <c r="T619" s="178"/>
      <c r="AT619" s="172" t="s">
        <v>139</v>
      </c>
      <c r="AU619" s="172" t="s">
        <v>84</v>
      </c>
      <c r="AV619" s="14" t="s">
        <v>84</v>
      </c>
      <c r="AW619" s="14" t="s">
        <v>31</v>
      </c>
      <c r="AX619" s="14" t="s">
        <v>76</v>
      </c>
      <c r="AY619" s="172" t="s">
        <v>130</v>
      </c>
    </row>
    <row r="620" spans="2:51" s="15" customFormat="1" ht="12">
      <c r="B620" s="179"/>
      <c r="D620" s="164" t="s">
        <v>139</v>
      </c>
      <c r="E620" s="180" t="s">
        <v>1</v>
      </c>
      <c r="F620" s="181" t="s">
        <v>144</v>
      </c>
      <c r="H620" s="182">
        <v>15.936</v>
      </c>
      <c r="I620" s="183"/>
      <c r="L620" s="179"/>
      <c r="M620" s="184"/>
      <c r="N620" s="185"/>
      <c r="O620" s="185"/>
      <c r="P620" s="185"/>
      <c r="Q620" s="185"/>
      <c r="R620" s="185"/>
      <c r="S620" s="185"/>
      <c r="T620" s="186"/>
      <c r="AT620" s="180" t="s">
        <v>139</v>
      </c>
      <c r="AU620" s="180" t="s">
        <v>84</v>
      </c>
      <c r="AV620" s="15" t="s">
        <v>137</v>
      </c>
      <c r="AW620" s="15" t="s">
        <v>31</v>
      </c>
      <c r="AX620" s="15" t="s">
        <v>32</v>
      </c>
      <c r="AY620" s="180" t="s">
        <v>130</v>
      </c>
    </row>
    <row r="621" spans="1:65" s="2" customFormat="1" ht="16.5" customHeight="1">
      <c r="A621" s="33"/>
      <c r="B621" s="149"/>
      <c r="C621" s="195" t="s">
        <v>884</v>
      </c>
      <c r="D621" s="195" t="s">
        <v>268</v>
      </c>
      <c r="E621" s="196" t="s">
        <v>2040</v>
      </c>
      <c r="F621" s="197" t="s">
        <v>2041</v>
      </c>
      <c r="G621" s="198" t="s">
        <v>271</v>
      </c>
      <c r="H621" s="199">
        <v>1.015</v>
      </c>
      <c r="I621" s="200"/>
      <c r="J621" s="201">
        <f>ROUND(I621*H621,2)</f>
        <v>0</v>
      </c>
      <c r="K621" s="197" t="s">
        <v>1</v>
      </c>
      <c r="L621" s="202"/>
      <c r="M621" s="203" t="s">
        <v>1</v>
      </c>
      <c r="N621" s="204" t="s">
        <v>41</v>
      </c>
      <c r="O621" s="59"/>
      <c r="P621" s="159">
        <f>O621*H621</f>
        <v>0</v>
      </c>
      <c r="Q621" s="159">
        <v>0.00015</v>
      </c>
      <c r="R621" s="159">
        <f>Q621*H621</f>
        <v>0.00015224999999999996</v>
      </c>
      <c r="S621" s="159">
        <v>0</v>
      </c>
      <c r="T621" s="160">
        <f>S621*H621</f>
        <v>0</v>
      </c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R621" s="161" t="s">
        <v>184</v>
      </c>
      <c r="AT621" s="161" t="s">
        <v>268</v>
      </c>
      <c r="AU621" s="161" t="s">
        <v>84</v>
      </c>
      <c r="AY621" s="18" t="s">
        <v>130</v>
      </c>
      <c r="BE621" s="162">
        <f>IF(N621="základní",J621,0)</f>
        <v>0</v>
      </c>
      <c r="BF621" s="162">
        <f>IF(N621="snížená",J621,0)</f>
        <v>0</v>
      </c>
      <c r="BG621" s="162">
        <f>IF(N621="zákl. přenesená",J621,0)</f>
        <v>0</v>
      </c>
      <c r="BH621" s="162">
        <f>IF(N621="sníž. přenesená",J621,0)</f>
        <v>0</v>
      </c>
      <c r="BI621" s="162">
        <f>IF(N621="nulová",J621,0)</f>
        <v>0</v>
      </c>
      <c r="BJ621" s="18" t="s">
        <v>32</v>
      </c>
      <c r="BK621" s="162">
        <f>ROUND(I621*H621,2)</f>
        <v>0</v>
      </c>
      <c r="BL621" s="18" t="s">
        <v>137</v>
      </c>
      <c r="BM621" s="161" t="s">
        <v>2042</v>
      </c>
    </row>
    <row r="622" spans="2:51" s="14" customFormat="1" ht="12">
      <c r="B622" s="171"/>
      <c r="D622" s="164" t="s">
        <v>139</v>
      </c>
      <c r="E622" s="172" t="s">
        <v>1</v>
      </c>
      <c r="F622" s="173" t="s">
        <v>1363</v>
      </c>
      <c r="H622" s="174">
        <v>1.015</v>
      </c>
      <c r="I622" s="175"/>
      <c r="L622" s="171"/>
      <c r="M622" s="176"/>
      <c r="N622" s="177"/>
      <c r="O622" s="177"/>
      <c r="P622" s="177"/>
      <c r="Q622" s="177"/>
      <c r="R622" s="177"/>
      <c r="S622" s="177"/>
      <c r="T622" s="178"/>
      <c r="AT622" s="172" t="s">
        <v>139</v>
      </c>
      <c r="AU622" s="172" t="s">
        <v>84</v>
      </c>
      <c r="AV622" s="14" t="s">
        <v>84</v>
      </c>
      <c r="AW622" s="14" t="s">
        <v>31</v>
      </c>
      <c r="AX622" s="14" t="s">
        <v>76</v>
      </c>
      <c r="AY622" s="172" t="s">
        <v>130</v>
      </c>
    </row>
    <row r="623" spans="2:51" s="15" customFormat="1" ht="12">
      <c r="B623" s="179"/>
      <c r="D623" s="164" t="s">
        <v>139</v>
      </c>
      <c r="E623" s="180" t="s">
        <v>1</v>
      </c>
      <c r="F623" s="181" t="s">
        <v>144</v>
      </c>
      <c r="H623" s="182">
        <v>1.015</v>
      </c>
      <c r="I623" s="183"/>
      <c r="L623" s="179"/>
      <c r="M623" s="184"/>
      <c r="N623" s="185"/>
      <c r="O623" s="185"/>
      <c r="P623" s="185"/>
      <c r="Q623" s="185"/>
      <c r="R623" s="185"/>
      <c r="S623" s="185"/>
      <c r="T623" s="186"/>
      <c r="AT623" s="180" t="s">
        <v>139</v>
      </c>
      <c r="AU623" s="180" t="s">
        <v>84</v>
      </c>
      <c r="AV623" s="15" t="s">
        <v>137</v>
      </c>
      <c r="AW623" s="15" t="s">
        <v>31</v>
      </c>
      <c r="AX623" s="15" t="s">
        <v>32</v>
      </c>
      <c r="AY623" s="180" t="s">
        <v>130</v>
      </c>
    </row>
    <row r="624" spans="1:65" s="2" customFormat="1" ht="16.5" customHeight="1">
      <c r="A624" s="33"/>
      <c r="B624" s="149"/>
      <c r="C624" s="150" t="s">
        <v>888</v>
      </c>
      <c r="D624" s="150" t="s">
        <v>132</v>
      </c>
      <c r="E624" s="151" t="s">
        <v>2043</v>
      </c>
      <c r="F624" s="152" t="s">
        <v>2044</v>
      </c>
      <c r="G624" s="153" t="s">
        <v>211</v>
      </c>
      <c r="H624" s="154">
        <v>192.1</v>
      </c>
      <c r="I624" s="155"/>
      <c r="J624" s="156">
        <f>ROUND(I624*H624,2)</f>
        <v>0</v>
      </c>
      <c r="K624" s="152" t="s">
        <v>1</v>
      </c>
      <c r="L624" s="34"/>
      <c r="M624" s="157" t="s">
        <v>1</v>
      </c>
      <c r="N624" s="158" t="s">
        <v>41</v>
      </c>
      <c r="O624" s="59"/>
      <c r="P624" s="159">
        <f>O624*H624</f>
        <v>0</v>
      </c>
      <c r="Q624" s="159">
        <v>0</v>
      </c>
      <c r="R624" s="159">
        <f>Q624*H624</f>
        <v>0</v>
      </c>
      <c r="S624" s="159">
        <v>0</v>
      </c>
      <c r="T624" s="160">
        <f>S624*H624</f>
        <v>0</v>
      </c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R624" s="161" t="s">
        <v>137</v>
      </c>
      <c r="AT624" s="161" t="s">
        <v>132</v>
      </c>
      <c r="AU624" s="161" t="s">
        <v>84</v>
      </c>
      <c r="AY624" s="18" t="s">
        <v>130</v>
      </c>
      <c r="BE624" s="162">
        <f>IF(N624="základní",J624,0)</f>
        <v>0</v>
      </c>
      <c r="BF624" s="162">
        <f>IF(N624="snížená",J624,0)</f>
        <v>0</v>
      </c>
      <c r="BG624" s="162">
        <f>IF(N624="zákl. přenesená",J624,0)</f>
        <v>0</v>
      </c>
      <c r="BH624" s="162">
        <f>IF(N624="sníž. přenesená",J624,0)</f>
        <v>0</v>
      </c>
      <c r="BI624" s="162">
        <f>IF(N624="nulová",J624,0)</f>
        <v>0</v>
      </c>
      <c r="BJ624" s="18" t="s">
        <v>32</v>
      </c>
      <c r="BK624" s="162">
        <f>ROUND(I624*H624,2)</f>
        <v>0</v>
      </c>
      <c r="BL624" s="18" t="s">
        <v>137</v>
      </c>
      <c r="BM624" s="161" t="s">
        <v>2045</v>
      </c>
    </row>
    <row r="625" spans="2:51" s="14" customFormat="1" ht="12">
      <c r="B625" s="171"/>
      <c r="D625" s="164" t="s">
        <v>139</v>
      </c>
      <c r="E625" s="172" t="s">
        <v>1</v>
      </c>
      <c r="F625" s="173" t="s">
        <v>2046</v>
      </c>
      <c r="H625" s="174">
        <v>192.1</v>
      </c>
      <c r="I625" s="175"/>
      <c r="L625" s="171"/>
      <c r="M625" s="176"/>
      <c r="N625" s="177"/>
      <c r="O625" s="177"/>
      <c r="P625" s="177"/>
      <c r="Q625" s="177"/>
      <c r="R625" s="177"/>
      <c r="S625" s="177"/>
      <c r="T625" s="178"/>
      <c r="AT625" s="172" t="s">
        <v>139</v>
      </c>
      <c r="AU625" s="172" t="s">
        <v>84</v>
      </c>
      <c r="AV625" s="14" t="s">
        <v>84</v>
      </c>
      <c r="AW625" s="14" t="s">
        <v>31</v>
      </c>
      <c r="AX625" s="14" t="s">
        <v>32</v>
      </c>
      <c r="AY625" s="172" t="s">
        <v>130</v>
      </c>
    </row>
    <row r="626" spans="1:65" s="2" customFormat="1" ht="16.5" customHeight="1">
      <c r="A626" s="33"/>
      <c r="B626" s="149"/>
      <c r="C626" s="195" t="s">
        <v>892</v>
      </c>
      <c r="D626" s="195" t="s">
        <v>268</v>
      </c>
      <c r="E626" s="196" t="s">
        <v>1775</v>
      </c>
      <c r="F626" s="197" t="s">
        <v>1776</v>
      </c>
      <c r="G626" s="198" t="s">
        <v>211</v>
      </c>
      <c r="H626" s="199">
        <v>194.982</v>
      </c>
      <c r="I626" s="200"/>
      <c r="J626" s="201">
        <f>ROUND(I626*H626,2)</f>
        <v>0</v>
      </c>
      <c r="K626" s="197" t="s">
        <v>136</v>
      </c>
      <c r="L626" s="202"/>
      <c r="M626" s="203" t="s">
        <v>1</v>
      </c>
      <c r="N626" s="204" t="s">
        <v>41</v>
      </c>
      <c r="O626" s="59"/>
      <c r="P626" s="159">
        <f>O626*H626</f>
        <v>0</v>
      </c>
      <c r="Q626" s="159">
        <v>0.0015</v>
      </c>
      <c r="R626" s="159">
        <f>Q626*H626</f>
        <v>0.292473</v>
      </c>
      <c r="S626" s="159">
        <v>0</v>
      </c>
      <c r="T626" s="160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161" t="s">
        <v>184</v>
      </c>
      <c r="AT626" s="161" t="s">
        <v>268</v>
      </c>
      <c r="AU626" s="161" t="s">
        <v>84</v>
      </c>
      <c r="AY626" s="18" t="s">
        <v>130</v>
      </c>
      <c r="BE626" s="162">
        <f>IF(N626="základní",J626,0)</f>
        <v>0</v>
      </c>
      <c r="BF626" s="162">
        <f>IF(N626="snížená",J626,0)</f>
        <v>0</v>
      </c>
      <c r="BG626" s="162">
        <f>IF(N626="zákl. přenesená",J626,0)</f>
        <v>0</v>
      </c>
      <c r="BH626" s="162">
        <f>IF(N626="sníž. přenesená",J626,0)</f>
        <v>0</v>
      </c>
      <c r="BI626" s="162">
        <f>IF(N626="nulová",J626,0)</f>
        <v>0</v>
      </c>
      <c r="BJ626" s="18" t="s">
        <v>32</v>
      </c>
      <c r="BK626" s="162">
        <f>ROUND(I626*H626,2)</f>
        <v>0</v>
      </c>
      <c r="BL626" s="18" t="s">
        <v>137</v>
      </c>
      <c r="BM626" s="161" t="s">
        <v>2047</v>
      </c>
    </row>
    <row r="627" spans="2:51" s="14" customFormat="1" ht="12">
      <c r="B627" s="171"/>
      <c r="D627" s="164" t="s">
        <v>139</v>
      </c>
      <c r="E627" s="172" t="s">
        <v>1</v>
      </c>
      <c r="F627" s="173" t="s">
        <v>2048</v>
      </c>
      <c r="H627" s="174">
        <v>194.982</v>
      </c>
      <c r="I627" s="175"/>
      <c r="L627" s="171"/>
      <c r="M627" s="176"/>
      <c r="N627" s="177"/>
      <c r="O627" s="177"/>
      <c r="P627" s="177"/>
      <c r="Q627" s="177"/>
      <c r="R627" s="177"/>
      <c r="S627" s="177"/>
      <c r="T627" s="178"/>
      <c r="AT627" s="172" t="s">
        <v>139</v>
      </c>
      <c r="AU627" s="172" t="s">
        <v>84</v>
      </c>
      <c r="AV627" s="14" t="s">
        <v>84</v>
      </c>
      <c r="AW627" s="14" t="s">
        <v>31</v>
      </c>
      <c r="AX627" s="14" t="s">
        <v>76</v>
      </c>
      <c r="AY627" s="172" t="s">
        <v>130</v>
      </c>
    </row>
    <row r="628" spans="2:51" s="15" customFormat="1" ht="12">
      <c r="B628" s="179"/>
      <c r="D628" s="164" t="s">
        <v>139</v>
      </c>
      <c r="E628" s="180" t="s">
        <v>1</v>
      </c>
      <c r="F628" s="181" t="s">
        <v>144</v>
      </c>
      <c r="H628" s="182">
        <v>194.982</v>
      </c>
      <c r="I628" s="183"/>
      <c r="L628" s="179"/>
      <c r="M628" s="184"/>
      <c r="N628" s="185"/>
      <c r="O628" s="185"/>
      <c r="P628" s="185"/>
      <c r="Q628" s="185"/>
      <c r="R628" s="185"/>
      <c r="S628" s="185"/>
      <c r="T628" s="186"/>
      <c r="AT628" s="180" t="s">
        <v>139</v>
      </c>
      <c r="AU628" s="180" t="s">
        <v>84</v>
      </c>
      <c r="AV628" s="15" t="s">
        <v>137</v>
      </c>
      <c r="AW628" s="15" t="s">
        <v>31</v>
      </c>
      <c r="AX628" s="15" t="s">
        <v>32</v>
      </c>
      <c r="AY628" s="180" t="s">
        <v>130</v>
      </c>
    </row>
    <row r="629" spans="1:65" s="2" customFormat="1" ht="16.5" customHeight="1">
      <c r="A629" s="33"/>
      <c r="B629" s="149"/>
      <c r="C629" s="150" t="s">
        <v>897</v>
      </c>
      <c r="D629" s="150" t="s">
        <v>132</v>
      </c>
      <c r="E629" s="151" t="s">
        <v>1439</v>
      </c>
      <c r="F629" s="152" t="s">
        <v>1440</v>
      </c>
      <c r="G629" s="153" t="s">
        <v>271</v>
      </c>
      <c r="H629" s="154">
        <v>8</v>
      </c>
      <c r="I629" s="155"/>
      <c r="J629" s="156">
        <f>ROUND(I629*H629,2)</f>
        <v>0</v>
      </c>
      <c r="K629" s="152" t="s">
        <v>136</v>
      </c>
      <c r="L629" s="34"/>
      <c r="M629" s="157" t="s">
        <v>1</v>
      </c>
      <c r="N629" s="158" t="s">
        <v>41</v>
      </c>
      <c r="O629" s="59"/>
      <c r="P629" s="159">
        <f>O629*H629</f>
        <v>0</v>
      </c>
      <c r="Q629" s="159">
        <v>0</v>
      </c>
      <c r="R629" s="159">
        <f>Q629*H629</f>
        <v>0</v>
      </c>
      <c r="S629" s="159">
        <v>0</v>
      </c>
      <c r="T629" s="160">
        <f>S629*H629</f>
        <v>0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161" t="s">
        <v>137</v>
      </c>
      <c r="AT629" s="161" t="s">
        <v>132</v>
      </c>
      <c r="AU629" s="161" t="s">
        <v>84</v>
      </c>
      <c r="AY629" s="18" t="s">
        <v>130</v>
      </c>
      <c r="BE629" s="162">
        <f>IF(N629="základní",J629,0)</f>
        <v>0</v>
      </c>
      <c r="BF629" s="162">
        <f>IF(N629="snížená",J629,0)</f>
        <v>0</v>
      </c>
      <c r="BG629" s="162">
        <f>IF(N629="zákl. přenesená",J629,0)</f>
        <v>0</v>
      </c>
      <c r="BH629" s="162">
        <f>IF(N629="sníž. přenesená",J629,0)</f>
        <v>0</v>
      </c>
      <c r="BI629" s="162">
        <f>IF(N629="nulová",J629,0)</f>
        <v>0</v>
      </c>
      <c r="BJ629" s="18" t="s">
        <v>32</v>
      </c>
      <c r="BK629" s="162">
        <f>ROUND(I629*H629,2)</f>
        <v>0</v>
      </c>
      <c r="BL629" s="18" t="s">
        <v>137</v>
      </c>
      <c r="BM629" s="161" t="s">
        <v>2049</v>
      </c>
    </row>
    <row r="630" spans="2:51" s="14" customFormat="1" ht="12">
      <c r="B630" s="171"/>
      <c r="D630" s="164" t="s">
        <v>139</v>
      </c>
      <c r="E630" s="172" t="s">
        <v>1</v>
      </c>
      <c r="F630" s="173" t="s">
        <v>1117</v>
      </c>
      <c r="H630" s="174">
        <v>8</v>
      </c>
      <c r="I630" s="175"/>
      <c r="L630" s="171"/>
      <c r="M630" s="176"/>
      <c r="N630" s="177"/>
      <c r="O630" s="177"/>
      <c r="P630" s="177"/>
      <c r="Q630" s="177"/>
      <c r="R630" s="177"/>
      <c r="S630" s="177"/>
      <c r="T630" s="178"/>
      <c r="AT630" s="172" t="s">
        <v>139</v>
      </c>
      <c r="AU630" s="172" t="s">
        <v>84</v>
      </c>
      <c r="AV630" s="14" t="s">
        <v>84</v>
      </c>
      <c r="AW630" s="14" t="s">
        <v>31</v>
      </c>
      <c r="AX630" s="14" t="s">
        <v>32</v>
      </c>
      <c r="AY630" s="172" t="s">
        <v>130</v>
      </c>
    </row>
    <row r="631" spans="1:65" s="2" customFormat="1" ht="16.5" customHeight="1">
      <c r="A631" s="33"/>
      <c r="B631" s="149"/>
      <c r="C631" s="195" t="s">
        <v>901</v>
      </c>
      <c r="D631" s="195" t="s">
        <v>268</v>
      </c>
      <c r="E631" s="196" t="s">
        <v>2050</v>
      </c>
      <c r="F631" s="197" t="s">
        <v>2051</v>
      </c>
      <c r="G631" s="198" t="s">
        <v>271</v>
      </c>
      <c r="H631" s="199">
        <v>8.08</v>
      </c>
      <c r="I631" s="200"/>
      <c r="J631" s="201">
        <f>ROUND(I631*H631,2)</f>
        <v>0</v>
      </c>
      <c r="K631" s="197" t="s">
        <v>1</v>
      </c>
      <c r="L631" s="202"/>
      <c r="M631" s="203" t="s">
        <v>1</v>
      </c>
      <c r="N631" s="204" t="s">
        <v>41</v>
      </c>
      <c r="O631" s="59"/>
      <c r="P631" s="159">
        <f>O631*H631</f>
        <v>0</v>
      </c>
      <c r="Q631" s="159">
        <v>0.0019</v>
      </c>
      <c r="R631" s="159">
        <f>Q631*H631</f>
        <v>0.015352</v>
      </c>
      <c r="S631" s="159">
        <v>0</v>
      </c>
      <c r="T631" s="160">
        <f>S631*H631</f>
        <v>0</v>
      </c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R631" s="161" t="s">
        <v>184</v>
      </c>
      <c r="AT631" s="161" t="s">
        <v>268</v>
      </c>
      <c r="AU631" s="161" t="s">
        <v>84</v>
      </c>
      <c r="AY631" s="18" t="s">
        <v>130</v>
      </c>
      <c r="BE631" s="162">
        <f>IF(N631="základní",J631,0)</f>
        <v>0</v>
      </c>
      <c r="BF631" s="162">
        <f>IF(N631="snížená",J631,0)</f>
        <v>0</v>
      </c>
      <c r="BG631" s="162">
        <f>IF(N631="zákl. přenesená",J631,0)</f>
        <v>0</v>
      </c>
      <c r="BH631" s="162">
        <f>IF(N631="sníž. přenesená",J631,0)</f>
        <v>0</v>
      </c>
      <c r="BI631" s="162">
        <f>IF(N631="nulová",J631,0)</f>
        <v>0</v>
      </c>
      <c r="BJ631" s="18" t="s">
        <v>32</v>
      </c>
      <c r="BK631" s="162">
        <f>ROUND(I631*H631,2)</f>
        <v>0</v>
      </c>
      <c r="BL631" s="18" t="s">
        <v>137</v>
      </c>
      <c r="BM631" s="161" t="s">
        <v>2052</v>
      </c>
    </row>
    <row r="632" spans="2:51" s="14" customFormat="1" ht="12">
      <c r="B632" s="171"/>
      <c r="D632" s="164" t="s">
        <v>139</v>
      </c>
      <c r="E632" s="172" t="s">
        <v>1</v>
      </c>
      <c r="F632" s="173" t="s">
        <v>2053</v>
      </c>
      <c r="H632" s="174">
        <v>8.08</v>
      </c>
      <c r="I632" s="175"/>
      <c r="L632" s="171"/>
      <c r="M632" s="176"/>
      <c r="N632" s="177"/>
      <c r="O632" s="177"/>
      <c r="P632" s="177"/>
      <c r="Q632" s="177"/>
      <c r="R632" s="177"/>
      <c r="S632" s="177"/>
      <c r="T632" s="178"/>
      <c r="AT632" s="172" t="s">
        <v>139</v>
      </c>
      <c r="AU632" s="172" t="s">
        <v>84</v>
      </c>
      <c r="AV632" s="14" t="s">
        <v>84</v>
      </c>
      <c r="AW632" s="14" t="s">
        <v>31</v>
      </c>
      <c r="AX632" s="14" t="s">
        <v>76</v>
      </c>
      <c r="AY632" s="172" t="s">
        <v>130</v>
      </c>
    </row>
    <row r="633" spans="2:51" s="15" customFormat="1" ht="12">
      <c r="B633" s="179"/>
      <c r="D633" s="164" t="s">
        <v>139</v>
      </c>
      <c r="E633" s="180" t="s">
        <v>1</v>
      </c>
      <c r="F633" s="181" t="s">
        <v>144</v>
      </c>
      <c r="H633" s="182">
        <v>8.08</v>
      </c>
      <c r="I633" s="183"/>
      <c r="L633" s="179"/>
      <c r="M633" s="184"/>
      <c r="N633" s="185"/>
      <c r="O633" s="185"/>
      <c r="P633" s="185"/>
      <c r="Q633" s="185"/>
      <c r="R633" s="185"/>
      <c r="S633" s="185"/>
      <c r="T633" s="186"/>
      <c r="AT633" s="180" t="s">
        <v>139</v>
      </c>
      <c r="AU633" s="180" t="s">
        <v>84</v>
      </c>
      <c r="AV633" s="15" t="s">
        <v>137</v>
      </c>
      <c r="AW633" s="15" t="s">
        <v>31</v>
      </c>
      <c r="AX633" s="15" t="s">
        <v>32</v>
      </c>
      <c r="AY633" s="180" t="s">
        <v>130</v>
      </c>
    </row>
    <row r="634" spans="1:65" s="2" customFormat="1" ht="16.5" customHeight="1">
      <c r="A634" s="33"/>
      <c r="B634" s="149"/>
      <c r="C634" s="150" t="s">
        <v>905</v>
      </c>
      <c r="D634" s="150" t="s">
        <v>132</v>
      </c>
      <c r="E634" s="151" t="s">
        <v>2054</v>
      </c>
      <c r="F634" s="152" t="s">
        <v>2055</v>
      </c>
      <c r="G634" s="153" t="s">
        <v>271</v>
      </c>
      <c r="H634" s="154">
        <v>1</v>
      </c>
      <c r="I634" s="155"/>
      <c r="J634" s="156">
        <f>ROUND(I634*H634,2)</f>
        <v>0</v>
      </c>
      <c r="K634" s="152" t="s">
        <v>136</v>
      </c>
      <c r="L634" s="34"/>
      <c r="M634" s="157" t="s">
        <v>1</v>
      </c>
      <c r="N634" s="158" t="s">
        <v>41</v>
      </c>
      <c r="O634" s="59"/>
      <c r="P634" s="159">
        <f>O634*H634</f>
        <v>0</v>
      </c>
      <c r="Q634" s="159">
        <v>0</v>
      </c>
      <c r="R634" s="159">
        <f>Q634*H634</f>
        <v>0</v>
      </c>
      <c r="S634" s="159">
        <v>0</v>
      </c>
      <c r="T634" s="160">
        <f>S634*H634</f>
        <v>0</v>
      </c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R634" s="161" t="s">
        <v>137</v>
      </c>
      <c r="AT634" s="161" t="s">
        <v>132</v>
      </c>
      <c r="AU634" s="161" t="s">
        <v>84</v>
      </c>
      <c r="AY634" s="18" t="s">
        <v>130</v>
      </c>
      <c r="BE634" s="162">
        <f>IF(N634="základní",J634,0)</f>
        <v>0</v>
      </c>
      <c r="BF634" s="162">
        <f>IF(N634="snížená",J634,0)</f>
        <v>0</v>
      </c>
      <c r="BG634" s="162">
        <f>IF(N634="zákl. přenesená",J634,0)</f>
        <v>0</v>
      </c>
      <c r="BH634" s="162">
        <f>IF(N634="sníž. přenesená",J634,0)</f>
        <v>0</v>
      </c>
      <c r="BI634" s="162">
        <f>IF(N634="nulová",J634,0)</f>
        <v>0</v>
      </c>
      <c r="BJ634" s="18" t="s">
        <v>32</v>
      </c>
      <c r="BK634" s="162">
        <f>ROUND(I634*H634,2)</f>
        <v>0</v>
      </c>
      <c r="BL634" s="18" t="s">
        <v>137</v>
      </c>
      <c r="BM634" s="161" t="s">
        <v>2056</v>
      </c>
    </row>
    <row r="635" spans="2:51" s="14" customFormat="1" ht="12">
      <c r="B635" s="171"/>
      <c r="D635" s="164" t="s">
        <v>139</v>
      </c>
      <c r="E635" s="172" t="s">
        <v>1</v>
      </c>
      <c r="F635" s="173" t="s">
        <v>32</v>
      </c>
      <c r="H635" s="174">
        <v>1</v>
      </c>
      <c r="I635" s="175"/>
      <c r="L635" s="171"/>
      <c r="M635" s="176"/>
      <c r="N635" s="177"/>
      <c r="O635" s="177"/>
      <c r="P635" s="177"/>
      <c r="Q635" s="177"/>
      <c r="R635" s="177"/>
      <c r="S635" s="177"/>
      <c r="T635" s="178"/>
      <c r="AT635" s="172" t="s">
        <v>139</v>
      </c>
      <c r="AU635" s="172" t="s">
        <v>84</v>
      </c>
      <c r="AV635" s="14" t="s">
        <v>84</v>
      </c>
      <c r="AW635" s="14" t="s">
        <v>31</v>
      </c>
      <c r="AX635" s="14" t="s">
        <v>32</v>
      </c>
      <c r="AY635" s="172" t="s">
        <v>130</v>
      </c>
    </row>
    <row r="636" spans="1:65" s="2" customFormat="1" ht="16.5" customHeight="1">
      <c r="A636" s="33"/>
      <c r="B636" s="149"/>
      <c r="C636" s="195" t="s">
        <v>910</v>
      </c>
      <c r="D636" s="195" t="s">
        <v>268</v>
      </c>
      <c r="E636" s="196" t="s">
        <v>2057</v>
      </c>
      <c r="F636" s="197" t="s">
        <v>2058</v>
      </c>
      <c r="G636" s="198" t="s">
        <v>271</v>
      </c>
      <c r="H636" s="199">
        <v>1.01</v>
      </c>
      <c r="I636" s="200"/>
      <c r="J636" s="201">
        <f>ROUND(I636*H636,2)</f>
        <v>0</v>
      </c>
      <c r="K636" s="197" t="s">
        <v>1</v>
      </c>
      <c r="L636" s="202"/>
      <c r="M636" s="203" t="s">
        <v>1</v>
      </c>
      <c r="N636" s="204" t="s">
        <v>41</v>
      </c>
      <c r="O636" s="59"/>
      <c r="P636" s="159">
        <f>O636*H636</f>
        <v>0</v>
      </c>
      <c r="Q636" s="159">
        <v>0.0021</v>
      </c>
      <c r="R636" s="159">
        <f>Q636*H636</f>
        <v>0.002121</v>
      </c>
      <c r="S636" s="159">
        <v>0</v>
      </c>
      <c r="T636" s="160">
        <f>S636*H636</f>
        <v>0</v>
      </c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R636" s="161" t="s">
        <v>184</v>
      </c>
      <c r="AT636" s="161" t="s">
        <v>268</v>
      </c>
      <c r="AU636" s="161" t="s">
        <v>84</v>
      </c>
      <c r="AY636" s="18" t="s">
        <v>130</v>
      </c>
      <c r="BE636" s="162">
        <f>IF(N636="základní",J636,0)</f>
        <v>0</v>
      </c>
      <c r="BF636" s="162">
        <f>IF(N636="snížená",J636,0)</f>
        <v>0</v>
      </c>
      <c r="BG636" s="162">
        <f>IF(N636="zákl. přenesená",J636,0)</f>
        <v>0</v>
      </c>
      <c r="BH636" s="162">
        <f>IF(N636="sníž. přenesená",J636,0)</f>
        <v>0</v>
      </c>
      <c r="BI636" s="162">
        <f>IF(N636="nulová",J636,0)</f>
        <v>0</v>
      </c>
      <c r="BJ636" s="18" t="s">
        <v>32</v>
      </c>
      <c r="BK636" s="162">
        <f>ROUND(I636*H636,2)</f>
        <v>0</v>
      </c>
      <c r="BL636" s="18" t="s">
        <v>137</v>
      </c>
      <c r="BM636" s="161" t="s">
        <v>2059</v>
      </c>
    </row>
    <row r="637" spans="2:51" s="14" customFormat="1" ht="12">
      <c r="B637" s="171"/>
      <c r="D637" s="164" t="s">
        <v>139</v>
      </c>
      <c r="E637" s="172" t="s">
        <v>1</v>
      </c>
      <c r="F637" s="173" t="s">
        <v>716</v>
      </c>
      <c r="H637" s="174">
        <v>1.01</v>
      </c>
      <c r="I637" s="175"/>
      <c r="L637" s="171"/>
      <c r="M637" s="176"/>
      <c r="N637" s="177"/>
      <c r="O637" s="177"/>
      <c r="P637" s="177"/>
      <c r="Q637" s="177"/>
      <c r="R637" s="177"/>
      <c r="S637" s="177"/>
      <c r="T637" s="178"/>
      <c r="AT637" s="172" t="s">
        <v>139</v>
      </c>
      <c r="AU637" s="172" t="s">
        <v>84</v>
      </c>
      <c r="AV637" s="14" t="s">
        <v>84</v>
      </c>
      <c r="AW637" s="14" t="s">
        <v>31</v>
      </c>
      <c r="AX637" s="14" t="s">
        <v>76</v>
      </c>
      <c r="AY637" s="172" t="s">
        <v>130</v>
      </c>
    </row>
    <row r="638" spans="2:51" s="15" customFormat="1" ht="12">
      <c r="B638" s="179"/>
      <c r="D638" s="164" t="s">
        <v>139</v>
      </c>
      <c r="E638" s="180" t="s">
        <v>1</v>
      </c>
      <c r="F638" s="181" t="s">
        <v>144</v>
      </c>
      <c r="H638" s="182">
        <v>1.01</v>
      </c>
      <c r="I638" s="183"/>
      <c r="L638" s="179"/>
      <c r="M638" s="184"/>
      <c r="N638" s="185"/>
      <c r="O638" s="185"/>
      <c r="P638" s="185"/>
      <c r="Q638" s="185"/>
      <c r="R638" s="185"/>
      <c r="S638" s="185"/>
      <c r="T638" s="186"/>
      <c r="AT638" s="180" t="s">
        <v>139</v>
      </c>
      <c r="AU638" s="180" t="s">
        <v>84</v>
      </c>
      <c r="AV638" s="15" t="s">
        <v>137</v>
      </c>
      <c r="AW638" s="15" t="s">
        <v>31</v>
      </c>
      <c r="AX638" s="15" t="s">
        <v>32</v>
      </c>
      <c r="AY638" s="180" t="s">
        <v>130</v>
      </c>
    </row>
    <row r="639" spans="1:65" s="2" customFormat="1" ht="16.5" customHeight="1">
      <c r="A639" s="33"/>
      <c r="B639" s="149"/>
      <c r="C639" s="150" t="s">
        <v>915</v>
      </c>
      <c r="D639" s="150" t="s">
        <v>132</v>
      </c>
      <c r="E639" s="151" t="s">
        <v>2060</v>
      </c>
      <c r="F639" s="152" t="s">
        <v>2061</v>
      </c>
      <c r="G639" s="153" t="s">
        <v>271</v>
      </c>
      <c r="H639" s="154">
        <v>43</v>
      </c>
      <c r="I639" s="155"/>
      <c r="J639" s="156">
        <f>ROUND(I639*H639,2)</f>
        <v>0</v>
      </c>
      <c r="K639" s="152" t="s">
        <v>136</v>
      </c>
      <c r="L639" s="34"/>
      <c r="M639" s="157" t="s">
        <v>1</v>
      </c>
      <c r="N639" s="158" t="s">
        <v>41</v>
      </c>
      <c r="O639" s="59"/>
      <c r="P639" s="159">
        <f>O639*H639</f>
        <v>0</v>
      </c>
      <c r="Q639" s="159">
        <v>0</v>
      </c>
      <c r="R639" s="159">
        <f>Q639*H639</f>
        <v>0</v>
      </c>
      <c r="S639" s="159">
        <v>0</v>
      </c>
      <c r="T639" s="160">
        <f>S639*H639</f>
        <v>0</v>
      </c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R639" s="161" t="s">
        <v>137</v>
      </c>
      <c r="AT639" s="161" t="s">
        <v>132</v>
      </c>
      <c r="AU639" s="161" t="s">
        <v>84</v>
      </c>
      <c r="AY639" s="18" t="s">
        <v>130</v>
      </c>
      <c r="BE639" s="162">
        <f>IF(N639="základní",J639,0)</f>
        <v>0</v>
      </c>
      <c r="BF639" s="162">
        <f>IF(N639="snížená",J639,0)</f>
        <v>0</v>
      </c>
      <c r="BG639" s="162">
        <f>IF(N639="zákl. přenesená",J639,0)</f>
        <v>0</v>
      </c>
      <c r="BH639" s="162">
        <f>IF(N639="sníž. přenesená",J639,0)</f>
        <v>0</v>
      </c>
      <c r="BI639" s="162">
        <f>IF(N639="nulová",J639,0)</f>
        <v>0</v>
      </c>
      <c r="BJ639" s="18" t="s">
        <v>32</v>
      </c>
      <c r="BK639" s="162">
        <f>ROUND(I639*H639,2)</f>
        <v>0</v>
      </c>
      <c r="BL639" s="18" t="s">
        <v>137</v>
      </c>
      <c r="BM639" s="161" t="s">
        <v>2062</v>
      </c>
    </row>
    <row r="640" spans="2:51" s="14" customFormat="1" ht="12">
      <c r="B640" s="171"/>
      <c r="D640" s="164" t="s">
        <v>139</v>
      </c>
      <c r="E640" s="172" t="s">
        <v>1</v>
      </c>
      <c r="F640" s="173" t="s">
        <v>2063</v>
      </c>
      <c r="H640" s="174">
        <v>43</v>
      </c>
      <c r="I640" s="175"/>
      <c r="L640" s="171"/>
      <c r="M640" s="176"/>
      <c r="N640" s="177"/>
      <c r="O640" s="177"/>
      <c r="P640" s="177"/>
      <c r="Q640" s="177"/>
      <c r="R640" s="177"/>
      <c r="S640" s="177"/>
      <c r="T640" s="178"/>
      <c r="AT640" s="172" t="s">
        <v>139</v>
      </c>
      <c r="AU640" s="172" t="s">
        <v>84</v>
      </c>
      <c r="AV640" s="14" t="s">
        <v>84</v>
      </c>
      <c r="AW640" s="14" t="s">
        <v>31</v>
      </c>
      <c r="AX640" s="14" t="s">
        <v>32</v>
      </c>
      <c r="AY640" s="172" t="s">
        <v>130</v>
      </c>
    </row>
    <row r="641" spans="1:65" s="2" customFormat="1" ht="21.75" customHeight="1">
      <c r="A641" s="33"/>
      <c r="B641" s="149"/>
      <c r="C641" s="195" t="s">
        <v>919</v>
      </c>
      <c r="D641" s="195" t="s">
        <v>268</v>
      </c>
      <c r="E641" s="196" t="s">
        <v>2064</v>
      </c>
      <c r="F641" s="197" t="s">
        <v>2065</v>
      </c>
      <c r="G641" s="198" t="s">
        <v>271</v>
      </c>
      <c r="H641" s="199">
        <v>43.43</v>
      </c>
      <c r="I641" s="200"/>
      <c r="J641" s="201">
        <f>ROUND(I641*H641,2)</f>
        <v>0</v>
      </c>
      <c r="K641" s="197" t="s">
        <v>1</v>
      </c>
      <c r="L641" s="202"/>
      <c r="M641" s="203" t="s">
        <v>1</v>
      </c>
      <c r="N641" s="204" t="s">
        <v>41</v>
      </c>
      <c r="O641" s="59"/>
      <c r="P641" s="159">
        <f>O641*H641</f>
        <v>0</v>
      </c>
      <c r="Q641" s="159">
        <v>0.079</v>
      </c>
      <c r="R641" s="159">
        <f>Q641*H641</f>
        <v>3.43097</v>
      </c>
      <c r="S641" s="159">
        <v>0</v>
      </c>
      <c r="T641" s="160">
        <f>S641*H641</f>
        <v>0</v>
      </c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R641" s="161" t="s">
        <v>184</v>
      </c>
      <c r="AT641" s="161" t="s">
        <v>268</v>
      </c>
      <c r="AU641" s="161" t="s">
        <v>84</v>
      </c>
      <c r="AY641" s="18" t="s">
        <v>130</v>
      </c>
      <c r="BE641" s="162">
        <f>IF(N641="základní",J641,0)</f>
        <v>0</v>
      </c>
      <c r="BF641" s="162">
        <f>IF(N641="snížená",J641,0)</f>
        <v>0</v>
      </c>
      <c r="BG641" s="162">
        <f>IF(N641="zákl. přenesená",J641,0)</f>
        <v>0</v>
      </c>
      <c r="BH641" s="162">
        <f>IF(N641="sníž. přenesená",J641,0)</f>
        <v>0</v>
      </c>
      <c r="BI641" s="162">
        <f>IF(N641="nulová",J641,0)</f>
        <v>0</v>
      </c>
      <c r="BJ641" s="18" t="s">
        <v>32</v>
      </c>
      <c r="BK641" s="162">
        <f>ROUND(I641*H641,2)</f>
        <v>0</v>
      </c>
      <c r="BL641" s="18" t="s">
        <v>137</v>
      </c>
      <c r="BM641" s="161" t="s">
        <v>2066</v>
      </c>
    </row>
    <row r="642" spans="2:51" s="14" customFormat="1" ht="12">
      <c r="B642" s="171"/>
      <c r="D642" s="164" t="s">
        <v>139</v>
      </c>
      <c r="E642" s="172" t="s">
        <v>1</v>
      </c>
      <c r="F642" s="173" t="s">
        <v>2067</v>
      </c>
      <c r="H642" s="174">
        <v>43.43</v>
      </c>
      <c r="I642" s="175"/>
      <c r="L642" s="171"/>
      <c r="M642" s="176"/>
      <c r="N642" s="177"/>
      <c r="O642" s="177"/>
      <c r="P642" s="177"/>
      <c r="Q642" s="177"/>
      <c r="R642" s="177"/>
      <c r="S642" s="177"/>
      <c r="T642" s="178"/>
      <c r="AT642" s="172" t="s">
        <v>139</v>
      </c>
      <c r="AU642" s="172" t="s">
        <v>84</v>
      </c>
      <c r="AV642" s="14" t="s">
        <v>84</v>
      </c>
      <c r="AW642" s="14" t="s">
        <v>31</v>
      </c>
      <c r="AX642" s="14" t="s">
        <v>76</v>
      </c>
      <c r="AY642" s="172" t="s">
        <v>130</v>
      </c>
    </row>
    <row r="643" spans="2:51" s="15" customFormat="1" ht="12">
      <c r="B643" s="179"/>
      <c r="D643" s="164" t="s">
        <v>139</v>
      </c>
      <c r="E643" s="180" t="s">
        <v>1</v>
      </c>
      <c r="F643" s="181" t="s">
        <v>144</v>
      </c>
      <c r="H643" s="182">
        <v>43.43</v>
      </c>
      <c r="I643" s="183"/>
      <c r="L643" s="179"/>
      <c r="M643" s="184"/>
      <c r="N643" s="185"/>
      <c r="O643" s="185"/>
      <c r="P643" s="185"/>
      <c r="Q643" s="185"/>
      <c r="R643" s="185"/>
      <c r="S643" s="185"/>
      <c r="T643" s="186"/>
      <c r="AT643" s="180" t="s">
        <v>139</v>
      </c>
      <c r="AU643" s="180" t="s">
        <v>84</v>
      </c>
      <c r="AV643" s="15" t="s">
        <v>137</v>
      </c>
      <c r="AW643" s="15" t="s">
        <v>31</v>
      </c>
      <c r="AX643" s="15" t="s">
        <v>32</v>
      </c>
      <c r="AY643" s="180" t="s">
        <v>130</v>
      </c>
    </row>
    <row r="644" spans="1:65" s="2" customFormat="1" ht="16.5" customHeight="1">
      <c r="A644" s="33"/>
      <c r="B644" s="149"/>
      <c r="C644" s="150" t="s">
        <v>924</v>
      </c>
      <c r="D644" s="150" t="s">
        <v>132</v>
      </c>
      <c r="E644" s="151" t="s">
        <v>1473</v>
      </c>
      <c r="F644" s="152" t="s">
        <v>1474</v>
      </c>
      <c r="G644" s="153" t="s">
        <v>271</v>
      </c>
      <c r="H644" s="154">
        <v>34</v>
      </c>
      <c r="I644" s="155"/>
      <c r="J644" s="156">
        <f>ROUND(I644*H644,2)</f>
        <v>0</v>
      </c>
      <c r="K644" s="152" t="s">
        <v>1</v>
      </c>
      <c r="L644" s="34"/>
      <c r="M644" s="157" t="s">
        <v>1</v>
      </c>
      <c r="N644" s="158" t="s">
        <v>41</v>
      </c>
      <c r="O644" s="59"/>
      <c r="P644" s="159">
        <f>O644*H644</f>
        <v>0</v>
      </c>
      <c r="Q644" s="159">
        <v>0.00015</v>
      </c>
      <c r="R644" s="159">
        <f>Q644*H644</f>
        <v>0.0050999999999999995</v>
      </c>
      <c r="S644" s="159">
        <v>0</v>
      </c>
      <c r="T644" s="160">
        <f>S644*H644</f>
        <v>0</v>
      </c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R644" s="161" t="s">
        <v>137</v>
      </c>
      <c r="AT644" s="161" t="s">
        <v>132</v>
      </c>
      <c r="AU644" s="161" t="s">
        <v>84</v>
      </c>
      <c r="AY644" s="18" t="s">
        <v>130</v>
      </c>
      <c r="BE644" s="162">
        <f>IF(N644="základní",J644,0)</f>
        <v>0</v>
      </c>
      <c r="BF644" s="162">
        <f>IF(N644="snížená",J644,0)</f>
        <v>0</v>
      </c>
      <c r="BG644" s="162">
        <f>IF(N644="zákl. přenesená",J644,0)</f>
        <v>0</v>
      </c>
      <c r="BH644" s="162">
        <f>IF(N644="sníž. přenesená",J644,0)</f>
        <v>0</v>
      </c>
      <c r="BI644" s="162">
        <f>IF(N644="nulová",J644,0)</f>
        <v>0</v>
      </c>
      <c r="BJ644" s="18" t="s">
        <v>32</v>
      </c>
      <c r="BK644" s="162">
        <f>ROUND(I644*H644,2)</f>
        <v>0</v>
      </c>
      <c r="BL644" s="18" t="s">
        <v>137</v>
      </c>
      <c r="BM644" s="161" t="s">
        <v>2068</v>
      </c>
    </row>
    <row r="645" spans="2:51" s="14" customFormat="1" ht="12">
      <c r="B645" s="171"/>
      <c r="D645" s="164" t="s">
        <v>139</v>
      </c>
      <c r="E645" s="172" t="s">
        <v>1</v>
      </c>
      <c r="F645" s="173" t="s">
        <v>375</v>
      </c>
      <c r="H645" s="174">
        <v>34</v>
      </c>
      <c r="I645" s="175"/>
      <c r="L645" s="171"/>
      <c r="M645" s="176"/>
      <c r="N645" s="177"/>
      <c r="O645" s="177"/>
      <c r="P645" s="177"/>
      <c r="Q645" s="177"/>
      <c r="R645" s="177"/>
      <c r="S645" s="177"/>
      <c r="T645" s="178"/>
      <c r="AT645" s="172" t="s">
        <v>139</v>
      </c>
      <c r="AU645" s="172" t="s">
        <v>84</v>
      </c>
      <c r="AV645" s="14" t="s">
        <v>84</v>
      </c>
      <c r="AW645" s="14" t="s">
        <v>31</v>
      </c>
      <c r="AX645" s="14" t="s">
        <v>32</v>
      </c>
      <c r="AY645" s="172" t="s">
        <v>130</v>
      </c>
    </row>
    <row r="646" spans="1:65" s="2" customFormat="1" ht="16.5" customHeight="1">
      <c r="A646" s="33"/>
      <c r="B646" s="149"/>
      <c r="C646" s="150" t="s">
        <v>928</v>
      </c>
      <c r="D646" s="150" t="s">
        <v>132</v>
      </c>
      <c r="E646" s="151" t="s">
        <v>1477</v>
      </c>
      <c r="F646" s="152" t="s">
        <v>1478</v>
      </c>
      <c r="G646" s="153" t="s">
        <v>271</v>
      </c>
      <c r="H646" s="154">
        <v>9</v>
      </c>
      <c r="I646" s="155"/>
      <c r="J646" s="156">
        <f>ROUND(I646*H646,2)</f>
        <v>0</v>
      </c>
      <c r="K646" s="152" t="s">
        <v>1</v>
      </c>
      <c r="L646" s="34"/>
      <c r="M646" s="157" t="s">
        <v>1</v>
      </c>
      <c r="N646" s="158" t="s">
        <v>41</v>
      </c>
      <c r="O646" s="59"/>
      <c r="P646" s="159">
        <f>O646*H646</f>
        <v>0</v>
      </c>
      <c r="Q646" s="159">
        <v>0.00015</v>
      </c>
      <c r="R646" s="159">
        <f>Q646*H646</f>
        <v>0.0013499999999999999</v>
      </c>
      <c r="S646" s="159">
        <v>0</v>
      </c>
      <c r="T646" s="160">
        <f>S646*H646</f>
        <v>0</v>
      </c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R646" s="161" t="s">
        <v>137</v>
      </c>
      <c r="AT646" s="161" t="s">
        <v>132</v>
      </c>
      <c r="AU646" s="161" t="s">
        <v>84</v>
      </c>
      <c r="AY646" s="18" t="s">
        <v>130</v>
      </c>
      <c r="BE646" s="162">
        <f>IF(N646="základní",J646,0)</f>
        <v>0</v>
      </c>
      <c r="BF646" s="162">
        <f>IF(N646="snížená",J646,0)</f>
        <v>0</v>
      </c>
      <c r="BG646" s="162">
        <f>IF(N646="zákl. přenesená",J646,0)</f>
        <v>0</v>
      </c>
      <c r="BH646" s="162">
        <f>IF(N646="sníž. přenesená",J646,0)</f>
        <v>0</v>
      </c>
      <c r="BI646" s="162">
        <f>IF(N646="nulová",J646,0)</f>
        <v>0</v>
      </c>
      <c r="BJ646" s="18" t="s">
        <v>32</v>
      </c>
      <c r="BK646" s="162">
        <f>ROUND(I646*H646,2)</f>
        <v>0</v>
      </c>
      <c r="BL646" s="18" t="s">
        <v>137</v>
      </c>
      <c r="BM646" s="161" t="s">
        <v>2069</v>
      </c>
    </row>
    <row r="647" spans="2:51" s="14" customFormat="1" ht="12">
      <c r="B647" s="171"/>
      <c r="D647" s="164" t="s">
        <v>139</v>
      </c>
      <c r="E647" s="172" t="s">
        <v>1</v>
      </c>
      <c r="F647" s="173" t="s">
        <v>198</v>
      </c>
      <c r="H647" s="174">
        <v>9</v>
      </c>
      <c r="I647" s="175"/>
      <c r="L647" s="171"/>
      <c r="M647" s="176"/>
      <c r="N647" s="177"/>
      <c r="O647" s="177"/>
      <c r="P647" s="177"/>
      <c r="Q647" s="177"/>
      <c r="R647" s="177"/>
      <c r="S647" s="177"/>
      <c r="T647" s="178"/>
      <c r="AT647" s="172" t="s">
        <v>139</v>
      </c>
      <c r="AU647" s="172" t="s">
        <v>84</v>
      </c>
      <c r="AV647" s="14" t="s">
        <v>84</v>
      </c>
      <c r="AW647" s="14" t="s">
        <v>31</v>
      </c>
      <c r="AX647" s="14" t="s">
        <v>32</v>
      </c>
      <c r="AY647" s="172" t="s">
        <v>130</v>
      </c>
    </row>
    <row r="648" spans="1:65" s="2" customFormat="1" ht="16.5" customHeight="1">
      <c r="A648" s="33"/>
      <c r="B648" s="149"/>
      <c r="C648" s="150" t="s">
        <v>933</v>
      </c>
      <c r="D648" s="150" t="s">
        <v>132</v>
      </c>
      <c r="E648" s="151" t="s">
        <v>2070</v>
      </c>
      <c r="F648" s="152" t="s">
        <v>2071</v>
      </c>
      <c r="G648" s="153" t="s">
        <v>271</v>
      </c>
      <c r="H648" s="154">
        <v>1</v>
      </c>
      <c r="I648" s="155"/>
      <c r="J648" s="156">
        <f>ROUND(I648*H648,2)</f>
        <v>0</v>
      </c>
      <c r="K648" s="152" t="s">
        <v>1</v>
      </c>
      <c r="L648" s="34"/>
      <c r="M648" s="157" t="s">
        <v>1</v>
      </c>
      <c r="N648" s="158" t="s">
        <v>41</v>
      </c>
      <c r="O648" s="59"/>
      <c r="P648" s="159">
        <f>O648*H648</f>
        <v>0</v>
      </c>
      <c r="Q648" s="159">
        <v>0.00015</v>
      </c>
      <c r="R648" s="159">
        <f>Q648*H648</f>
        <v>0.00015</v>
      </c>
      <c r="S648" s="159">
        <v>0</v>
      </c>
      <c r="T648" s="160">
        <f>S648*H648</f>
        <v>0</v>
      </c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R648" s="161" t="s">
        <v>137</v>
      </c>
      <c r="AT648" s="161" t="s">
        <v>132</v>
      </c>
      <c r="AU648" s="161" t="s">
        <v>84</v>
      </c>
      <c r="AY648" s="18" t="s">
        <v>130</v>
      </c>
      <c r="BE648" s="162">
        <f>IF(N648="základní",J648,0)</f>
        <v>0</v>
      </c>
      <c r="BF648" s="162">
        <f>IF(N648="snížená",J648,0)</f>
        <v>0</v>
      </c>
      <c r="BG648" s="162">
        <f>IF(N648="zákl. přenesená",J648,0)</f>
        <v>0</v>
      </c>
      <c r="BH648" s="162">
        <f>IF(N648="sníž. přenesená",J648,0)</f>
        <v>0</v>
      </c>
      <c r="BI648" s="162">
        <f>IF(N648="nulová",J648,0)</f>
        <v>0</v>
      </c>
      <c r="BJ648" s="18" t="s">
        <v>32</v>
      </c>
      <c r="BK648" s="162">
        <f>ROUND(I648*H648,2)</f>
        <v>0</v>
      </c>
      <c r="BL648" s="18" t="s">
        <v>137</v>
      </c>
      <c r="BM648" s="161" t="s">
        <v>2072</v>
      </c>
    </row>
    <row r="649" spans="2:51" s="14" customFormat="1" ht="12">
      <c r="B649" s="171"/>
      <c r="D649" s="164" t="s">
        <v>139</v>
      </c>
      <c r="E649" s="172" t="s">
        <v>1</v>
      </c>
      <c r="F649" s="173" t="s">
        <v>32</v>
      </c>
      <c r="H649" s="174">
        <v>1</v>
      </c>
      <c r="I649" s="175"/>
      <c r="L649" s="171"/>
      <c r="M649" s="176"/>
      <c r="N649" s="177"/>
      <c r="O649" s="177"/>
      <c r="P649" s="177"/>
      <c r="Q649" s="177"/>
      <c r="R649" s="177"/>
      <c r="S649" s="177"/>
      <c r="T649" s="178"/>
      <c r="AT649" s="172" t="s">
        <v>139</v>
      </c>
      <c r="AU649" s="172" t="s">
        <v>84</v>
      </c>
      <c r="AV649" s="14" t="s">
        <v>84</v>
      </c>
      <c r="AW649" s="14" t="s">
        <v>31</v>
      </c>
      <c r="AX649" s="14" t="s">
        <v>32</v>
      </c>
      <c r="AY649" s="172" t="s">
        <v>130</v>
      </c>
    </row>
    <row r="650" spans="1:65" s="2" customFormat="1" ht="24.2" customHeight="1">
      <c r="A650" s="33"/>
      <c r="B650" s="149"/>
      <c r="C650" s="150" t="s">
        <v>937</v>
      </c>
      <c r="D650" s="150" t="s">
        <v>132</v>
      </c>
      <c r="E650" s="151" t="s">
        <v>2073</v>
      </c>
      <c r="F650" s="152" t="s">
        <v>2074</v>
      </c>
      <c r="G650" s="153" t="s">
        <v>2075</v>
      </c>
      <c r="H650" s="154">
        <v>1</v>
      </c>
      <c r="I650" s="155"/>
      <c r="J650" s="156">
        <f>ROUND(I650*H650,2)</f>
        <v>0</v>
      </c>
      <c r="K650" s="152" t="s">
        <v>1</v>
      </c>
      <c r="L650" s="34"/>
      <c r="M650" s="157" t="s">
        <v>1</v>
      </c>
      <c r="N650" s="158" t="s">
        <v>41</v>
      </c>
      <c r="O650" s="59"/>
      <c r="P650" s="159">
        <f>O650*H650</f>
        <v>0</v>
      </c>
      <c r="Q650" s="159">
        <v>0</v>
      </c>
      <c r="R650" s="159">
        <f>Q650*H650</f>
        <v>0</v>
      </c>
      <c r="S650" s="159">
        <v>0</v>
      </c>
      <c r="T650" s="160">
        <f>S650*H650</f>
        <v>0</v>
      </c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R650" s="161" t="s">
        <v>137</v>
      </c>
      <c r="AT650" s="161" t="s">
        <v>132</v>
      </c>
      <c r="AU650" s="161" t="s">
        <v>84</v>
      </c>
      <c r="AY650" s="18" t="s">
        <v>130</v>
      </c>
      <c r="BE650" s="162">
        <f>IF(N650="základní",J650,0)</f>
        <v>0</v>
      </c>
      <c r="BF650" s="162">
        <f>IF(N650="snížená",J650,0)</f>
        <v>0</v>
      </c>
      <c r="BG650" s="162">
        <f>IF(N650="zákl. přenesená",J650,0)</f>
        <v>0</v>
      </c>
      <c r="BH650" s="162">
        <f>IF(N650="sníž. přenesená",J650,0)</f>
        <v>0</v>
      </c>
      <c r="BI650" s="162">
        <f>IF(N650="nulová",J650,0)</f>
        <v>0</v>
      </c>
      <c r="BJ650" s="18" t="s">
        <v>32</v>
      </c>
      <c r="BK650" s="162">
        <f>ROUND(I650*H650,2)</f>
        <v>0</v>
      </c>
      <c r="BL650" s="18" t="s">
        <v>137</v>
      </c>
      <c r="BM650" s="161" t="s">
        <v>2076</v>
      </c>
    </row>
    <row r="651" spans="2:51" s="14" customFormat="1" ht="12">
      <c r="B651" s="171"/>
      <c r="D651" s="164" t="s">
        <v>139</v>
      </c>
      <c r="E651" s="172" t="s">
        <v>1</v>
      </c>
      <c r="F651" s="173" t="s">
        <v>2077</v>
      </c>
      <c r="H651" s="174">
        <v>1</v>
      </c>
      <c r="I651" s="175"/>
      <c r="L651" s="171"/>
      <c r="M651" s="176"/>
      <c r="N651" s="177"/>
      <c r="O651" s="177"/>
      <c r="P651" s="177"/>
      <c r="Q651" s="177"/>
      <c r="R651" s="177"/>
      <c r="S651" s="177"/>
      <c r="T651" s="178"/>
      <c r="AT651" s="172" t="s">
        <v>139</v>
      </c>
      <c r="AU651" s="172" t="s">
        <v>84</v>
      </c>
      <c r="AV651" s="14" t="s">
        <v>84</v>
      </c>
      <c r="AW651" s="14" t="s">
        <v>31</v>
      </c>
      <c r="AX651" s="14" t="s">
        <v>32</v>
      </c>
      <c r="AY651" s="172" t="s">
        <v>130</v>
      </c>
    </row>
    <row r="652" spans="1:65" s="2" customFormat="1" ht="16.5" customHeight="1">
      <c r="A652" s="33"/>
      <c r="B652" s="149"/>
      <c r="C652" s="150" t="s">
        <v>941</v>
      </c>
      <c r="D652" s="150" t="s">
        <v>132</v>
      </c>
      <c r="E652" s="151" t="s">
        <v>2078</v>
      </c>
      <c r="F652" s="152" t="s">
        <v>2079</v>
      </c>
      <c r="G652" s="153" t="s">
        <v>271</v>
      </c>
      <c r="H652" s="154">
        <v>52</v>
      </c>
      <c r="I652" s="155"/>
      <c r="J652" s="156">
        <f>ROUND(I652*H652,2)</f>
        <v>0</v>
      </c>
      <c r="K652" s="152" t="s">
        <v>136</v>
      </c>
      <c r="L652" s="34"/>
      <c r="M652" s="157" t="s">
        <v>1</v>
      </c>
      <c r="N652" s="158" t="s">
        <v>41</v>
      </c>
      <c r="O652" s="59"/>
      <c r="P652" s="159">
        <f>O652*H652</f>
        <v>0</v>
      </c>
      <c r="Q652" s="159">
        <v>0.06383</v>
      </c>
      <c r="R652" s="159">
        <f>Q652*H652</f>
        <v>3.31916</v>
      </c>
      <c r="S652" s="159">
        <v>0</v>
      </c>
      <c r="T652" s="160">
        <f>S652*H652</f>
        <v>0</v>
      </c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R652" s="161" t="s">
        <v>137</v>
      </c>
      <c r="AT652" s="161" t="s">
        <v>132</v>
      </c>
      <c r="AU652" s="161" t="s">
        <v>84</v>
      </c>
      <c r="AY652" s="18" t="s">
        <v>130</v>
      </c>
      <c r="BE652" s="162">
        <f>IF(N652="základní",J652,0)</f>
        <v>0</v>
      </c>
      <c r="BF652" s="162">
        <f>IF(N652="snížená",J652,0)</f>
        <v>0</v>
      </c>
      <c r="BG652" s="162">
        <f>IF(N652="zákl. přenesená",J652,0)</f>
        <v>0</v>
      </c>
      <c r="BH652" s="162">
        <f>IF(N652="sníž. přenesená",J652,0)</f>
        <v>0</v>
      </c>
      <c r="BI652" s="162">
        <f>IF(N652="nulová",J652,0)</f>
        <v>0</v>
      </c>
      <c r="BJ652" s="18" t="s">
        <v>32</v>
      </c>
      <c r="BK652" s="162">
        <f>ROUND(I652*H652,2)</f>
        <v>0</v>
      </c>
      <c r="BL652" s="18" t="s">
        <v>137</v>
      </c>
      <c r="BM652" s="161" t="s">
        <v>2080</v>
      </c>
    </row>
    <row r="653" spans="2:51" s="14" customFormat="1" ht="12">
      <c r="B653" s="171"/>
      <c r="D653" s="164" t="s">
        <v>139</v>
      </c>
      <c r="E653" s="172" t="s">
        <v>1</v>
      </c>
      <c r="F653" s="173" t="s">
        <v>510</v>
      </c>
      <c r="H653" s="174">
        <v>52</v>
      </c>
      <c r="I653" s="175"/>
      <c r="L653" s="171"/>
      <c r="M653" s="176"/>
      <c r="N653" s="177"/>
      <c r="O653" s="177"/>
      <c r="P653" s="177"/>
      <c r="Q653" s="177"/>
      <c r="R653" s="177"/>
      <c r="S653" s="177"/>
      <c r="T653" s="178"/>
      <c r="AT653" s="172" t="s">
        <v>139</v>
      </c>
      <c r="AU653" s="172" t="s">
        <v>84</v>
      </c>
      <c r="AV653" s="14" t="s">
        <v>84</v>
      </c>
      <c r="AW653" s="14" t="s">
        <v>31</v>
      </c>
      <c r="AX653" s="14" t="s">
        <v>32</v>
      </c>
      <c r="AY653" s="172" t="s">
        <v>130</v>
      </c>
    </row>
    <row r="654" spans="1:65" s="2" customFormat="1" ht="16.5" customHeight="1">
      <c r="A654" s="33"/>
      <c r="B654" s="149"/>
      <c r="C654" s="195" t="s">
        <v>945</v>
      </c>
      <c r="D654" s="195" t="s">
        <v>268</v>
      </c>
      <c r="E654" s="196" t="s">
        <v>2081</v>
      </c>
      <c r="F654" s="197" t="s">
        <v>2082</v>
      </c>
      <c r="G654" s="198" t="s">
        <v>271</v>
      </c>
      <c r="H654" s="199">
        <v>52</v>
      </c>
      <c r="I654" s="200"/>
      <c r="J654" s="201">
        <f>ROUND(I654*H654,2)</f>
        <v>0</v>
      </c>
      <c r="K654" s="197" t="s">
        <v>136</v>
      </c>
      <c r="L654" s="202"/>
      <c r="M654" s="203" t="s">
        <v>1</v>
      </c>
      <c r="N654" s="204" t="s">
        <v>41</v>
      </c>
      <c r="O654" s="59"/>
      <c r="P654" s="159">
        <f>O654*H654</f>
        <v>0</v>
      </c>
      <c r="Q654" s="159">
        <v>0.0073</v>
      </c>
      <c r="R654" s="159">
        <f>Q654*H654</f>
        <v>0.3796</v>
      </c>
      <c r="S654" s="159">
        <v>0</v>
      </c>
      <c r="T654" s="160">
        <f>S654*H654</f>
        <v>0</v>
      </c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R654" s="161" t="s">
        <v>184</v>
      </c>
      <c r="AT654" s="161" t="s">
        <v>268</v>
      </c>
      <c r="AU654" s="161" t="s">
        <v>84</v>
      </c>
      <c r="AY654" s="18" t="s">
        <v>130</v>
      </c>
      <c r="BE654" s="162">
        <f>IF(N654="základní",J654,0)</f>
        <v>0</v>
      </c>
      <c r="BF654" s="162">
        <f>IF(N654="snížená",J654,0)</f>
        <v>0</v>
      </c>
      <c r="BG654" s="162">
        <f>IF(N654="zákl. přenesená",J654,0)</f>
        <v>0</v>
      </c>
      <c r="BH654" s="162">
        <f>IF(N654="sníž. přenesená",J654,0)</f>
        <v>0</v>
      </c>
      <c r="BI654" s="162">
        <f>IF(N654="nulová",J654,0)</f>
        <v>0</v>
      </c>
      <c r="BJ654" s="18" t="s">
        <v>32</v>
      </c>
      <c r="BK654" s="162">
        <f>ROUND(I654*H654,2)</f>
        <v>0</v>
      </c>
      <c r="BL654" s="18" t="s">
        <v>137</v>
      </c>
      <c r="BM654" s="161" t="s">
        <v>2083</v>
      </c>
    </row>
    <row r="655" spans="2:51" s="14" customFormat="1" ht="12">
      <c r="B655" s="171"/>
      <c r="D655" s="164" t="s">
        <v>139</v>
      </c>
      <c r="E655" s="172" t="s">
        <v>1</v>
      </c>
      <c r="F655" s="173" t="s">
        <v>510</v>
      </c>
      <c r="H655" s="174">
        <v>52</v>
      </c>
      <c r="I655" s="175"/>
      <c r="L655" s="171"/>
      <c r="M655" s="176"/>
      <c r="N655" s="177"/>
      <c r="O655" s="177"/>
      <c r="P655" s="177"/>
      <c r="Q655" s="177"/>
      <c r="R655" s="177"/>
      <c r="S655" s="177"/>
      <c r="T655" s="178"/>
      <c r="AT655" s="172" t="s">
        <v>139</v>
      </c>
      <c r="AU655" s="172" t="s">
        <v>84</v>
      </c>
      <c r="AV655" s="14" t="s">
        <v>84</v>
      </c>
      <c r="AW655" s="14" t="s">
        <v>31</v>
      </c>
      <c r="AX655" s="14" t="s">
        <v>32</v>
      </c>
      <c r="AY655" s="172" t="s">
        <v>130</v>
      </c>
    </row>
    <row r="656" spans="1:65" s="2" customFormat="1" ht="16.5" customHeight="1">
      <c r="A656" s="33"/>
      <c r="B656" s="149"/>
      <c r="C656" s="195" t="s">
        <v>949</v>
      </c>
      <c r="D656" s="195" t="s">
        <v>268</v>
      </c>
      <c r="E656" s="196" t="s">
        <v>2084</v>
      </c>
      <c r="F656" s="197" t="s">
        <v>2085</v>
      </c>
      <c r="G656" s="198" t="s">
        <v>220</v>
      </c>
      <c r="H656" s="199">
        <v>54</v>
      </c>
      <c r="I656" s="200"/>
      <c r="J656" s="201">
        <f>ROUND(I656*H656,2)</f>
        <v>0</v>
      </c>
      <c r="K656" s="197" t="s">
        <v>1</v>
      </c>
      <c r="L656" s="202"/>
      <c r="M656" s="203" t="s">
        <v>1</v>
      </c>
      <c r="N656" s="204" t="s">
        <v>41</v>
      </c>
      <c r="O656" s="59"/>
      <c r="P656" s="159">
        <f>O656*H656</f>
        <v>0</v>
      </c>
      <c r="Q656" s="159">
        <v>0</v>
      </c>
      <c r="R656" s="159">
        <f>Q656*H656</f>
        <v>0</v>
      </c>
      <c r="S656" s="159">
        <v>0</v>
      </c>
      <c r="T656" s="160">
        <f>S656*H656</f>
        <v>0</v>
      </c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R656" s="161" t="s">
        <v>184</v>
      </c>
      <c r="AT656" s="161" t="s">
        <v>268</v>
      </c>
      <c r="AU656" s="161" t="s">
        <v>84</v>
      </c>
      <c r="AY656" s="18" t="s">
        <v>130</v>
      </c>
      <c r="BE656" s="162">
        <f>IF(N656="základní",J656,0)</f>
        <v>0</v>
      </c>
      <c r="BF656" s="162">
        <f>IF(N656="snížená",J656,0)</f>
        <v>0</v>
      </c>
      <c r="BG656" s="162">
        <f>IF(N656="zákl. přenesená",J656,0)</f>
        <v>0</v>
      </c>
      <c r="BH656" s="162">
        <f>IF(N656="sníž. přenesená",J656,0)</f>
        <v>0</v>
      </c>
      <c r="BI656" s="162">
        <f>IF(N656="nulová",J656,0)</f>
        <v>0</v>
      </c>
      <c r="BJ656" s="18" t="s">
        <v>32</v>
      </c>
      <c r="BK656" s="162">
        <f>ROUND(I656*H656,2)</f>
        <v>0</v>
      </c>
      <c r="BL656" s="18" t="s">
        <v>137</v>
      </c>
      <c r="BM656" s="161" t="s">
        <v>1279</v>
      </c>
    </row>
    <row r="657" spans="2:51" s="14" customFormat="1" ht="12">
      <c r="B657" s="171"/>
      <c r="D657" s="164" t="s">
        <v>139</v>
      </c>
      <c r="E657" s="172" t="s">
        <v>1</v>
      </c>
      <c r="F657" s="173" t="s">
        <v>519</v>
      </c>
      <c r="H657" s="174">
        <v>54</v>
      </c>
      <c r="I657" s="175"/>
      <c r="L657" s="171"/>
      <c r="M657" s="176"/>
      <c r="N657" s="177"/>
      <c r="O657" s="177"/>
      <c r="P657" s="177"/>
      <c r="Q657" s="177"/>
      <c r="R657" s="177"/>
      <c r="S657" s="177"/>
      <c r="T657" s="178"/>
      <c r="AT657" s="172" t="s">
        <v>139</v>
      </c>
      <c r="AU657" s="172" t="s">
        <v>84</v>
      </c>
      <c r="AV657" s="14" t="s">
        <v>84</v>
      </c>
      <c r="AW657" s="14" t="s">
        <v>31</v>
      </c>
      <c r="AX657" s="14" t="s">
        <v>32</v>
      </c>
      <c r="AY657" s="172" t="s">
        <v>130</v>
      </c>
    </row>
    <row r="658" spans="1:65" s="2" customFormat="1" ht="16.5" customHeight="1">
      <c r="A658" s="33"/>
      <c r="B658" s="149"/>
      <c r="C658" s="150" t="s">
        <v>954</v>
      </c>
      <c r="D658" s="150" t="s">
        <v>132</v>
      </c>
      <c r="E658" s="151" t="s">
        <v>1300</v>
      </c>
      <c r="F658" s="152" t="s">
        <v>1301</v>
      </c>
      <c r="G658" s="153" t="s">
        <v>211</v>
      </c>
      <c r="H658" s="154">
        <v>74.7</v>
      </c>
      <c r="I658" s="155"/>
      <c r="J658" s="156">
        <f>ROUND(I658*H658,2)</f>
        <v>0</v>
      </c>
      <c r="K658" s="152" t="s">
        <v>1</v>
      </c>
      <c r="L658" s="34"/>
      <c r="M658" s="157" t="s">
        <v>1</v>
      </c>
      <c r="N658" s="158" t="s">
        <v>41</v>
      </c>
      <c r="O658" s="59"/>
      <c r="P658" s="159">
        <f>O658*H658</f>
        <v>0</v>
      </c>
      <c r="Q658" s="159">
        <v>0.00019</v>
      </c>
      <c r="R658" s="159">
        <f>Q658*H658</f>
        <v>0.014193</v>
      </c>
      <c r="S658" s="159">
        <v>0</v>
      </c>
      <c r="T658" s="160">
        <f>S658*H658</f>
        <v>0</v>
      </c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R658" s="161" t="s">
        <v>137</v>
      </c>
      <c r="AT658" s="161" t="s">
        <v>132</v>
      </c>
      <c r="AU658" s="161" t="s">
        <v>84</v>
      </c>
      <c r="AY658" s="18" t="s">
        <v>130</v>
      </c>
      <c r="BE658" s="162">
        <f>IF(N658="základní",J658,0)</f>
        <v>0</v>
      </c>
      <c r="BF658" s="162">
        <f>IF(N658="snížená",J658,0)</f>
        <v>0</v>
      </c>
      <c r="BG658" s="162">
        <f>IF(N658="zákl. přenesená",J658,0)</f>
        <v>0</v>
      </c>
      <c r="BH658" s="162">
        <f>IF(N658="sníž. přenesená",J658,0)</f>
        <v>0</v>
      </c>
      <c r="BI658" s="162">
        <f>IF(N658="nulová",J658,0)</f>
        <v>0</v>
      </c>
      <c r="BJ658" s="18" t="s">
        <v>32</v>
      </c>
      <c r="BK658" s="162">
        <f>ROUND(I658*H658,2)</f>
        <v>0</v>
      </c>
      <c r="BL658" s="18" t="s">
        <v>137</v>
      </c>
      <c r="BM658" s="161" t="s">
        <v>2086</v>
      </c>
    </row>
    <row r="659" spans="2:51" s="14" customFormat="1" ht="12">
      <c r="B659" s="171"/>
      <c r="D659" s="164" t="s">
        <v>139</v>
      </c>
      <c r="E659" s="172" t="s">
        <v>1</v>
      </c>
      <c r="F659" s="173" t="s">
        <v>2087</v>
      </c>
      <c r="H659" s="174">
        <v>10</v>
      </c>
      <c r="I659" s="175"/>
      <c r="L659" s="171"/>
      <c r="M659" s="176"/>
      <c r="N659" s="177"/>
      <c r="O659" s="177"/>
      <c r="P659" s="177"/>
      <c r="Q659" s="177"/>
      <c r="R659" s="177"/>
      <c r="S659" s="177"/>
      <c r="T659" s="178"/>
      <c r="AT659" s="172" t="s">
        <v>139</v>
      </c>
      <c r="AU659" s="172" t="s">
        <v>84</v>
      </c>
      <c r="AV659" s="14" t="s">
        <v>84</v>
      </c>
      <c r="AW659" s="14" t="s">
        <v>31</v>
      </c>
      <c r="AX659" s="14" t="s">
        <v>76</v>
      </c>
      <c r="AY659" s="172" t="s">
        <v>130</v>
      </c>
    </row>
    <row r="660" spans="2:51" s="14" customFormat="1" ht="12">
      <c r="B660" s="171"/>
      <c r="D660" s="164" t="s">
        <v>139</v>
      </c>
      <c r="E660" s="172" t="s">
        <v>1</v>
      </c>
      <c r="F660" s="173" t="s">
        <v>2088</v>
      </c>
      <c r="H660" s="174">
        <v>11.5</v>
      </c>
      <c r="I660" s="175"/>
      <c r="L660" s="171"/>
      <c r="M660" s="176"/>
      <c r="N660" s="177"/>
      <c r="O660" s="177"/>
      <c r="P660" s="177"/>
      <c r="Q660" s="177"/>
      <c r="R660" s="177"/>
      <c r="S660" s="177"/>
      <c r="T660" s="178"/>
      <c r="AT660" s="172" t="s">
        <v>139</v>
      </c>
      <c r="AU660" s="172" t="s">
        <v>84</v>
      </c>
      <c r="AV660" s="14" t="s">
        <v>84</v>
      </c>
      <c r="AW660" s="14" t="s">
        <v>31</v>
      </c>
      <c r="AX660" s="14" t="s">
        <v>76</v>
      </c>
      <c r="AY660" s="172" t="s">
        <v>130</v>
      </c>
    </row>
    <row r="661" spans="2:51" s="14" customFormat="1" ht="12">
      <c r="B661" s="171"/>
      <c r="D661" s="164" t="s">
        <v>139</v>
      </c>
      <c r="E661" s="172" t="s">
        <v>1</v>
      </c>
      <c r="F661" s="173" t="s">
        <v>2089</v>
      </c>
      <c r="H661" s="174">
        <v>11.5</v>
      </c>
      <c r="I661" s="175"/>
      <c r="L661" s="171"/>
      <c r="M661" s="176"/>
      <c r="N661" s="177"/>
      <c r="O661" s="177"/>
      <c r="P661" s="177"/>
      <c r="Q661" s="177"/>
      <c r="R661" s="177"/>
      <c r="S661" s="177"/>
      <c r="T661" s="178"/>
      <c r="AT661" s="172" t="s">
        <v>139</v>
      </c>
      <c r="AU661" s="172" t="s">
        <v>84</v>
      </c>
      <c r="AV661" s="14" t="s">
        <v>84</v>
      </c>
      <c r="AW661" s="14" t="s">
        <v>31</v>
      </c>
      <c r="AX661" s="14" t="s">
        <v>76</v>
      </c>
      <c r="AY661" s="172" t="s">
        <v>130</v>
      </c>
    </row>
    <row r="662" spans="2:51" s="14" customFormat="1" ht="12">
      <c r="B662" s="171"/>
      <c r="D662" s="164" t="s">
        <v>139</v>
      </c>
      <c r="E662" s="172" t="s">
        <v>1</v>
      </c>
      <c r="F662" s="173" t="s">
        <v>2090</v>
      </c>
      <c r="H662" s="174">
        <v>1</v>
      </c>
      <c r="I662" s="175"/>
      <c r="L662" s="171"/>
      <c r="M662" s="176"/>
      <c r="N662" s="177"/>
      <c r="O662" s="177"/>
      <c r="P662" s="177"/>
      <c r="Q662" s="177"/>
      <c r="R662" s="177"/>
      <c r="S662" s="177"/>
      <c r="T662" s="178"/>
      <c r="AT662" s="172" t="s">
        <v>139</v>
      </c>
      <c r="AU662" s="172" t="s">
        <v>84</v>
      </c>
      <c r="AV662" s="14" t="s">
        <v>84</v>
      </c>
      <c r="AW662" s="14" t="s">
        <v>31</v>
      </c>
      <c r="AX662" s="14" t="s">
        <v>76</v>
      </c>
      <c r="AY662" s="172" t="s">
        <v>130</v>
      </c>
    </row>
    <row r="663" spans="2:51" s="14" customFormat="1" ht="12">
      <c r="B663" s="171"/>
      <c r="D663" s="164" t="s">
        <v>139</v>
      </c>
      <c r="E663" s="172" t="s">
        <v>1</v>
      </c>
      <c r="F663" s="173" t="s">
        <v>2091</v>
      </c>
      <c r="H663" s="174">
        <v>6.8</v>
      </c>
      <c r="I663" s="175"/>
      <c r="L663" s="171"/>
      <c r="M663" s="176"/>
      <c r="N663" s="177"/>
      <c r="O663" s="177"/>
      <c r="P663" s="177"/>
      <c r="Q663" s="177"/>
      <c r="R663" s="177"/>
      <c r="S663" s="177"/>
      <c r="T663" s="178"/>
      <c r="AT663" s="172" t="s">
        <v>139</v>
      </c>
      <c r="AU663" s="172" t="s">
        <v>84</v>
      </c>
      <c r="AV663" s="14" t="s">
        <v>84</v>
      </c>
      <c r="AW663" s="14" t="s">
        <v>31</v>
      </c>
      <c r="AX663" s="14" t="s">
        <v>76</v>
      </c>
      <c r="AY663" s="172" t="s">
        <v>130</v>
      </c>
    </row>
    <row r="664" spans="2:51" s="14" customFormat="1" ht="12">
      <c r="B664" s="171"/>
      <c r="D664" s="164" t="s">
        <v>139</v>
      </c>
      <c r="E664" s="172" t="s">
        <v>1</v>
      </c>
      <c r="F664" s="173" t="s">
        <v>2092</v>
      </c>
      <c r="H664" s="174">
        <v>14.5</v>
      </c>
      <c r="I664" s="175"/>
      <c r="L664" s="171"/>
      <c r="M664" s="176"/>
      <c r="N664" s="177"/>
      <c r="O664" s="177"/>
      <c r="P664" s="177"/>
      <c r="Q664" s="177"/>
      <c r="R664" s="177"/>
      <c r="S664" s="177"/>
      <c r="T664" s="178"/>
      <c r="AT664" s="172" t="s">
        <v>139</v>
      </c>
      <c r="AU664" s="172" t="s">
        <v>84</v>
      </c>
      <c r="AV664" s="14" t="s">
        <v>84</v>
      </c>
      <c r="AW664" s="14" t="s">
        <v>31</v>
      </c>
      <c r="AX664" s="14" t="s">
        <v>76</v>
      </c>
      <c r="AY664" s="172" t="s">
        <v>130</v>
      </c>
    </row>
    <row r="665" spans="2:51" s="14" customFormat="1" ht="12">
      <c r="B665" s="171"/>
      <c r="D665" s="164" t="s">
        <v>139</v>
      </c>
      <c r="E665" s="172" t="s">
        <v>1</v>
      </c>
      <c r="F665" s="173" t="s">
        <v>2093</v>
      </c>
      <c r="H665" s="174">
        <v>6.2</v>
      </c>
      <c r="I665" s="175"/>
      <c r="L665" s="171"/>
      <c r="M665" s="176"/>
      <c r="N665" s="177"/>
      <c r="O665" s="177"/>
      <c r="P665" s="177"/>
      <c r="Q665" s="177"/>
      <c r="R665" s="177"/>
      <c r="S665" s="177"/>
      <c r="T665" s="178"/>
      <c r="AT665" s="172" t="s">
        <v>139</v>
      </c>
      <c r="AU665" s="172" t="s">
        <v>84</v>
      </c>
      <c r="AV665" s="14" t="s">
        <v>84</v>
      </c>
      <c r="AW665" s="14" t="s">
        <v>31</v>
      </c>
      <c r="AX665" s="14" t="s">
        <v>76</v>
      </c>
      <c r="AY665" s="172" t="s">
        <v>130</v>
      </c>
    </row>
    <row r="666" spans="2:51" s="14" customFormat="1" ht="12">
      <c r="B666" s="171"/>
      <c r="D666" s="164" t="s">
        <v>139</v>
      </c>
      <c r="E666" s="172" t="s">
        <v>1</v>
      </c>
      <c r="F666" s="173" t="s">
        <v>2094</v>
      </c>
      <c r="H666" s="174">
        <v>8.5</v>
      </c>
      <c r="I666" s="175"/>
      <c r="L666" s="171"/>
      <c r="M666" s="176"/>
      <c r="N666" s="177"/>
      <c r="O666" s="177"/>
      <c r="P666" s="177"/>
      <c r="Q666" s="177"/>
      <c r="R666" s="177"/>
      <c r="S666" s="177"/>
      <c r="T666" s="178"/>
      <c r="AT666" s="172" t="s">
        <v>139</v>
      </c>
      <c r="AU666" s="172" t="s">
        <v>84</v>
      </c>
      <c r="AV666" s="14" t="s">
        <v>84</v>
      </c>
      <c r="AW666" s="14" t="s">
        <v>31</v>
      </c>
      <c r="AX666" s="14" t="s">
        <v>76</v>
      </c>
      <c r="AY666" s="172" t="s">
        <v>130</v>
      </c>
    </row>
    <row r="667" spans="2:51" s="14" customFormat="1" ht="12">
      <c r="B667" s="171"/>
      <c r="D667" s="164" t="s">
        <v>139</v>
      </c>
      <c r="E667" s="172" t="s">
        <v>1</v>
      </c>
      <c r="F667" s="173" t="s">
        <v>2095</v>
      </c>
      <c r="H667" s="174">
        <v>4.7</v>
      </c>
      <c r="I667" s="175"/>
      <c r="L667" s="171"/>
      <c r="M667" s="176"/>
      <c r="N667" s="177"/>
      <c r="O667" s="177"/>
      <c r="P667" s="177"/>
      <c r="Q667" s="177"/>
      <c r="R667" s="177"/>
      <c r="S667" s="177"/>
      <c r="T667" s="178"/>
      <c r="AT667" s="172" t="s">
        <v>139</v>
      </c>
      <c r="AU667" s="172" t="s">
        <v>84</v>
      </c>
      <c r="AV667" s="14" t="s">
        <v>84</v>
      </c>
      <c r="AW667" s="14" t="s">
        <v>31</v>
      </c>
      <c r="AX667" s="14" t="s">
        <v>76</v>
      </c>
      <c r="AY667" s="172" t="s">
        <v>130</v>
      </c>
    </row>
    <row r="668" spans="2:51" s="15" customFormat="1" ht="12">
      <c r="B668" s="179"/>
      <c r="D668" s="164" t="s">
        <v>139</v>
      </c>
      <c r="E668" s="180" t="s">
        <v>1</v>
      </c>
      <c r="F668" s="181" t="s">
        <v>144</v>
      </c>
      <c r="H668" s="182">
        <v>74.7</v>
      </c>
      <c r="I668" s="183"/>
      <c r="L668" s="179"/>
      <c r="M668" s="184"/>
      <c r="N668" s="185"/>
      <c r="O668" s="185"/>
      <c r="P668" s="185"/>
      <c r="Q668" s="185"/>
      <c r="R668" s="185"/>
      <c r="S668" s="185"/>
      <c r="T668" s="186"/>
      <c r="AT668" s="180" t="s">
        <v>139</v>
      </c>
      <c r="AU668" s="180" t="s">
        <v>84</v>
      </c>
      <c r="AV668" s="15" t="s">
        <v>137</v>
      </c>
      <c r="AW668" s="15" t="s">
        <v>31</v>
      </c>
      <c r="AX668" s="15" t="s">
        <v>32</v>
      </c>
      <c r="AY668" s="180" t="s">
        <v>130</v>
      </c>
    </row>
    <row r="669" spans="1:65" s="2" customFormat="1" ht="16.5" customHeight="1">
      <c r="A669" s="33"/>
      <c r="B669" s="149"/>
      <c r="C669" s="150" t="s">
        <v>958</v>
      </c>
      <c r="D669" s="150" t="s">
        <v>132</v>
      </c>
      <c r="E669" s="151" t="s">
        <v>2096</v>
      </c>
      <c r="F669" s="152" t="s">
        <v>1306</v>
      </c>
      <c r="G669" s="153" t="s">
        <v>211</v>
      </c>
      <c r="H669" s="154">
        <v>407.82</v>
      </c>
      <c r="I669" s="155"/>
      <c r="J669" s="156">
        <f>ROUND(I669*H669,2)</f>
        <v>0</v>
      </c>
      <c r="K669" s="152" t="s">
        <v>136</v>
      </c>
      <c r="L669" s="34"/>
      <c r="M669" s="157" t="s">
        <v>1</v>
      </c>
      <c r="N669" s="158" t="s">
        <v>41</v>
      </c>
      <c r="O669" s="59"/>
      <c r="P669" s="159">
        <f>O669*H669</f>
        <v>0</v>
      </c>
      <c r="Q669" s="159">
        <v>9E-05</v>
      </c>
      <c r="R669" s="159">
        <f>Q669*H669</f>
        <v>0.0367038</v>
      </c>
      <c r="S669" s="159">
        <v>0</v>
      </c>
      <c r="T669" s="160">
        <f>S669*H669</f>
        <v>0</v>
      </c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R669" s="161" t="s">
        <v>137</v>
      </c>
      <c r="AT669" s="161" t="s">
        <v>132</v>
      </c>
      <c r="AU669" s="161" t="s">
        <v>84</v>
      </c>
      <c r="AY669" s="18" t="s">
        <v>130</v>
      </c>
      <c r="BE669" s="162">
        <f>IF(N669="základní",J669,0)</f>
        <v>0</v>
      </c>
      <c r="BF669" s="162">
        <f>IF(N669="snížená",J669,0)</f>
        <v>0</v>
      </c>
      <c r="BG669" s="162">
        <f>IF(N669="zákl. přenesená",J669,0)</f>
        <v>0</v>
      </c>
      <c r="BH669" s="162">
        <f>IF(N669="sníž. přenesená",J669,0)</f>
        <v>0</v>
      </c>
      <c r="BI669" s="162">
        <f>IF(N669="nulová",J669,0)</f>
        <v>0</v>
      </c>
      <c r="BJ669" s="18" t="s">
        <v>32</v>
      </c>
      <c r="BK669" s="162">
        <f>ROUND(I669*H669,2)</f>
        <v>0</v>
      </c>
      <c r="BL669" s="18" t="s">
        <v>137</v>
      </c>
      <c r="BM669" s="161" t="s">
        <v>2097</v>
      </c>
    </row>
    <row r="670" spans="2:51" s="13" customFormat="1" ht="12">
      <c r="B670" s="163"/>
      <c r="D670" s="164" t="s">
        <v>139</v>
      </c>
      <c r="E670" s="165" t="s">
        <v>1</v>
      </c>
      <c r="F670" s="166" t="s">
        <v>1780</v>
      </c>
      <c r="H670" s="165" t="s">
        <v>1</v>
      </c>
      <c r="I670" s="167"/>
      <c r="L670" s="163"/>
      <c r="M670" s="168"/>
      <c r="N670" s="169"/>
      <c r="O670" s="169"/>
      <c r="P670" s="169"/>
      <c r="Q670" s="169"/>
      <c r="R670" s="169"/>
      <c r="S670" s="169"/>
      <c r="T670" s="170"/>
      <c r="AT670" s="165" t="s">
        <v>139</v>
      </c>
      <c r="AU670" s="165" t="s">
        <v>84</v>
      </c>
      <c r="AV670" s="13" t="s">
        <v>32</v>
      </c>
      <c r="AW670" s="13" t="s">
        <v>31</v>
      </c>
      <c r="AX670" s="13" t="s">
        <v>76</v>
      </c>
      <c r="AY670" s="165" t="s">
        <v>130</v>
      </c>
    </row>
    <row r="671" spans="2:51" s="13" customFormat="1" ht="12">
      <c r="B671" s="163"/>
      <c r="D671" s="164" t="s">
        <v>139</v>
      </c>
      <c r="E671" s="165" t="s">
        <v>1</v>
      </c>
      <c r="F671" s="166" t="s">
        <v>1779</v>
      </c>
      <c r="H671" s="165" t="s">
        <v>1</v>
      </c>
      <c r="I671" s="167"/>
      <c r="L671" s="163"/>
      <c r="M671" s="168"/>
      <c r="N671" s="169"/>
      <c r="O671" s="169"/>
      <c r="P671" s="169"/>
      <c r="Q671" s="169"/>
      <c r="R671" s="169"/>
      <c r="S671" s="169"/>
      <c r="T671" s="170"/>
      <c r="AT671" s="165" t="s">
        <v>139</v>
      </c>
      <c r="AU671" s="165" t="s">
        <v>84</v>
      </c>
      <c r="AV671" s="13" t="s">
        <v>32</v>
      </c>
      <c r="AW671" s="13" t="s">
        <v>31</v>
      </c>
      <c r="AX671" s="13" t="s">
        <v>76</v>
      </c>
      <c r="AY671" s="165" t="s">
        <v>130</v>
      </c>
    </row>
    <row r="672" spans="2:51" s="14" customFormat="1" ht="12">
      <c r="B672" s="171"/>
      <c r="D672" s="164" t="s">
        <v>139</v>
      </c>
      <c r="E672" s="172" t="s">
        <v>1</v>
      </c>
      <c r="F672" s="173" t="s">
        <v>2098</v>
      </c>
      <c r="H672" s="174">
        <v>407.82</v>
      </c>
      <c r="I672" s="175"/>
      <c r="L672" s="171"/>
      <c r="M672" s="176"/>
      <c r="N672" s="177"/>
      <c r="O672" s="177"/>
      <c r="P672" s="177"/>
      <c r="Q672" s="177"/>
      <c r="R672" s="177"/>
      <c r="S672" s="177"/>
      <c r="T672" s="178"/>
      <c r="AT672" s="172" t="s">
        <v>139</v>
      </c>
      <c r="AU672" s="172" t="s">
        <v>84</v>
      </c>
      <c r="AV672" s="14" t="s">
        <v>84</v>
      </c>
      <c r="AW672" s="14" t="s">
        <v>31</v>
      </c>
      <c r="AX672" s="14" t="s">
        <v>32</v>
      </c>
      <c r="AY672" s="172" t="s">
        <v>130</v>
      </c>
    </row>
    <row r="673" spans="2:63" s="12" customFormat="1" ht="22.9" customHeight="1">
      <c r="B673" s="136"/>
      <c r="D673" s="137" t="s">
        <v>75</v>
      </c>
      <c r="E673" s="147" t="s">
        <v>198</v>
      </c>
      <c r="F673" s="147" t="s">
        <v>1597</v>
      </c>
      <c r="I673" s="139"/>
      <c r="J673" s="148">
        <f>BK673</f>
        <v>0</v>
      </c>
      <c r="L673" s="136"/>
      <c r="M673" s="141"/>
      <c r="N673" s="142"/>
      <c r="O673" s="142"/>
      <c r="P673" s="143">
        <f>SUM(P674:P738)</f>
        <v>0</v>
      </c>
      <c r="Q673" s="142"/>
      <c r="R673" s="143">
        <f>SUM(R674:R738)</f>
        <v>1.8253445</v>
      </c>
      <c r="S673" s="142"/>
      <c r="T673" s="144">
        <f>SUM(T674:T738)</f>
        <v>0</v>
      </c>
      <c r="AR673" s="137" t="s">
        <v>32</v>
      </c>
      <c r="AT673" s="145" t="s">
        <v>75</v>
      </c>
      <c r="AU673" s="145" t="s">
        <v>32</v>
      </c>
      <c r="AY673" s="137" t="s">
        <v>130</v>
      </c>
      <c r="BK673" s="146">
        <f>SUM(BK674:BK738)</f>
        <v>0</v>
      </c>
    </row>
    <row r="674" spans="1:65" s="2" customFormat="1" ht="16.5" customHeight="1">
      <c r="A674" s="33"/>
      <c r="B674" s="149"/>
      <c r="C674" s="150" t="s">
        <v>962</v>
      </c>
      <c r="D674" s="150" t="s">
        <v>132</v>
      </c>
      <c r="E674" s="151" t="s">
        <v>2099</v>
      </c>
      <c r="F674" s="152" t="s">
        <v>2100</v>
      </c>
      <c r="G674" s="153" t="s">
        <v>220</v>
      </c>
      <c r="H674" s="154">
        <v>35</v>
      </c>
      <c r="I674" s="155"/>
      <c r="J674" s="156">
        <f>ROUND(I674*H674,2)</f>
        <v>0</v>
      </c>
      <c r="K674" s="152" t="s">
        <v>1</v>
      </c>
      <c r="L674" s="34"/>
      <c r="M674" s="157" t="s">
        <v>1</v>
      </c>
      <c r="N674" s="158" t="s">
        <v>41</v>
      </c>
      <c r="O674" s="59"/>
      <c r="P674" s="159">
        <f>O674*H674</f>
        <v>0</v>
      </c>
      <c r="Q674" s="159">
        <v>0</v>
      </c>
      <c r="R674" s="159">
        <f>Q674*H674</f>
        <v>0</v>
      </c>
      <c r="S674" s="159">
        <v>0</v>
      </c>
      <c r="T674" s="160">
        <f>S674*H674</f>
        <v>0</v>
      </c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R674" s="161" t="s">
        <v>137</v>
      </c>
      <c r="AT674" s="161" t="s">
        <v>132</v>
      </c>
      <c r="AU674" s="161" t="s">
        <v>84</v>
      </c>
      <c r="AY674" s="18" t="s">
        <v>130</v>
      </c>
      <c r="BE674" s="162">
        <f>IF(N674="základní",J674,0)</f>
        <v>0</v>
      </c>
      <c r="BF674" s="162">
        <f>IF(N674="snížená",J674,0)</f>
        <v>0</v>
      </c>
      <c r="BG674" s="162">
        <f>IF(N674="zákl. přenesená",J674,0)</f>
        <v>0</v>
      </c>
      <c r="BH674" s="162">
        <f>IF(N674="sníž. přenesená",J674,0)</f>
        <v>0</v>
      </c>
      <c r="BI674" s="162">
        <f>IF(N674="nulová",J674,0)</f>
        <v>0</v>
      </c>
      <c r="BJ674" s="18" t="s">
        <v>32</v>
      </c>
      <c r="BK674" s="162">
        <f>ROUND(I674*H674,2)</f>
        <v>0</v>
      </c>
      <c r="BL674" s="18" t="s">
        <v>137</v>
      </c>
      <c r="BM674" s="161" t="s">
        <v>2101</v>
      </c>
    </row>
    <row r="675" spans="2:51" s="14" customFormat="1" ht="12">
      <c r="B675" s="171"/>
      <c r="D675" s="164" t="s">
        <v>139</v>
      </c>
      <c r="E675" s="172" t="s">
        <v>1</v>
      </c>
      <c r="F675" s="173" t="s">
        <v>381</v>
      </c>
      <c r="H675" s="174">
        <v>35</v>
      </c>
      <c r="I675" s="175"/>
      <c r="L675" s="171"/>
      <c r="M675" s="176"/>
      <c r="N675" s="177"/>
      <c r="O675" s="177"/>
      <c r="P675" s="177"/>
      <c r="Q675" s="177"/>
      <c r="R675" s="177"/>
      <c r="S675" s="177"/>
      <c r="T675" s="178"/>
      <c r="AT675" s="172" t="s">
        <v>139</v>
      </c>
      <c r="AU675" s="172" t="s">
        <v>84</v>
      </c>
      <c r="AV675" s="14" t="s">
        <v>84</v>
      </c>
      <c r="AW675" s="14" t="s">
        <v>31</v>
      </c>
      <c r="AX675" s="14" t="s">
        <v>32</v>
      </c>
      <c r="AY675" s="172" t="s">
        <v>130</v>
      </c>
    </row>
    <row r="676" spans="1:65" s="2" customFormat="1" ht="16.5" customHeight="1">
      <c r="A676" s="33"/>
      <c r="B676" s="149"/>
      <c r="C676" s="150" t="s">
        <v>966</v>
      </c>
      <c r="D676" s="150" t="s">
        <v>132</v>
      </c>
      <c r="E676" s="151" t="s">
        <v>2102</v>
      </c>
      <c r="F676" s="152" t="s">
        <v>2103</v>
      </c>
      <c r="G676" s="153" t="s">
        <v>220</v>
      </c>
      <c r="H676" s="154">
        <v>8</v>
      </c>
      <c r="I676" s="155"/>
      <c r="J676" s="156">
        <f>ROUND(I676*H676,2)</f>
        <v>0</v>
      </c>
      <c r="K676" s="152" t="s">
        <v>1</v>
      </c>
      <c r="L676" s="34"/>
      <c r="M676" s="157" t="s">
        <v>1</v>
      </c>
      <c r="N676" s="158" t="s">
        <v>41</v>
      </c>
      <c r="O676" s="59"/>
      <c r="P676" s="159">
        <f>O676*H676</f>
        <v>0</v>
      </c>
      <c r="Q676" s="159">
        <v>0</v>
      </c>
      <c r="R676" s="159">
        <f>Q676*H676</f>
        <v>0</v>
      </c>
      <c r="S676" s="159">
        <v>0</v>
      </c>
      <c r="T676" s="160">
        <f>S676*H676</f>
        <v>0</v>
      </c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R676" s="161" t="s">
        <v>137</v>
      </c>
      <c r="AT676" s="161" t="s">
        <v>132</v>
      </c>
      <c r="AU676" s="161" t="s">
        <v>84</v>
      </c>
      <c r="AY676" s="18" t="s">
        <v>130</v>
      </c>
      <c r="BE676" s="162">
        <f>IF(N676="základní",J676,0)</f>
        <v>0</v>
      </c>
      <c r="BF676" s="162">
        <f>IF(N676="snížená",J676,0)</f>
        <v>0</v>
      </c>
      <c r="BG676" s="162">
        <f>IF(N676="zákl. přenesená",J676,0)</f>
        <v>0</v>
      </c>
      <c r="BH676" s="162">
        <f>IF(N676="sníž. přenesená",J676,0)</f>
        <v>0</v>
      </c>
      <c r="BI676" s="162">
        <f>IF(N676="nulová",J676,0)</f>
        <v>0</v>
      </c>
      <c r="BJ676" s="18" t="s">
        <v>32</v>
      </c>
      <c r="BK676" s="162">
        <f>ROUND(I676*H676,2)</f>
        <v>0</v>
      </c>
      <c r="BL676" s="18" t="s">
        <v>137</v>
      </c>
      <c r="BM676" s="161" t="s">
        <v>2104</v>
      </c>
    </row>
    <row r="677" spans="2:51" s="14" customFormat="1" ht="12">
      <c r="B677" s="171"/>
      <c r="D677" s="164" t="s">
        <v>139</v>
      </c>
      <c r="E677" s="172" t="s">
        <v>1</v>
      </c>
      <c r="F677" s="173" t="s">
        <v>184</v>
      </c>
      <c r="H677" s="174">
        <v>8</v>
      </c>
      <c r="I677" s="175"/>
      <c r="L677" s="171"/>
      <c r="M677" s="176"/>
      <c r="N677" s="177"/>
      <c r="O677" s="177"/>
      <c r="P677" s="177"/>
      <c r="Q677" s="177"/>
      <c r="R677" s="177"/>
      <c r="S677" s="177"/>
      <c r="T677" s="178"/>
      <c r="AT677" s="172" t="s">
        <v>139</v>
      </c>
      <c r="AU677" s="172" t="s">
        <v>84</v>
      </c>
      <c r="AV677" s="14" t="s">
        <v>84</v>
      </c>
      <c r="AW677" s="14" t="s">
        <v>31</v>
      </c>
      <c r="AX677" s="14" t="s">
        <v>32</v>
      </c>
      <c r="AY677" s="172" t="s">
        <v>130</v>
      </c>
    </row>
    <row r="678" spans="1:65" s="2" customFormat="1" ht="16.5" customHeight="1">
      <c r="A678" s="33"/>
      <c r="B678" s="149"/>
      <c r="C678" s="150" t="s">
        <v>970</v>
      </c>
      <c r="D678" s="150" t="s">
        <v>132</v>
      </c>
      <c r="E678" s="151" t="s">
        <v>2105</v>
      </c>
      <c r="F678" s="152" t="s">
        <v>2106</v>
      </c>
      <c r="G678" s="153" t="s">
        <v>220</v>
      </c>
      <c r="H678" s="154">
        <v>1</v>
      </c>
      <c r="I678" s="155"/>
      <c r="J678" s="156">
        <f>ROUND(I678*H678,2)</f>
        <v>0</v>
      </c>
      <c r="K678" s="152" t="s">
        <v>1</v>
      </c>
      <c r="L678" s="34"/>
      <c r="M678" s="157" t="s">
        <v>1</v>
      </c>
      <c r="N678" s="158" t="s">
        <v>41</v>
      </c>
      <c r="O678" s="59"/>
      <c r="P678" s="159">
        <f>O678*H678</f>
        <v>0</v>
      </c>
      <c r="Q678" s="159">
        <v>0</v>
      </c>
      <c r="R678" s="159">
        <f>Q678*H678</f>
        <v>0</v>
      </c>
      <c r="S678" s="159">
        <v>0</v>
      </c>
      <c r="T678" s="160">
        <f>S678*H678</f>
        <v>0</v>
      </c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R678" s="161" t="s">
        <v>137</v>
      </c>
      <c r="AT678" s="161" t="s">
        <v>132</v>
      </c>
      <c r="AU678" s="161" t="s">
        <v>84</v>
      </c>
      <c r="AY678" s="18" t="s">
        <v>130</v>
      </c>
      <c r="BE678" s="162">
        <f>IF(N678="základní",J678,0)</f>
        <v>0</v>
      </c>
      <c r="BF678" s="162">
        <f>IF(N678="snížená",J678,0)</f>
        <v>0</v>
      </c>
      <c r="BG678" s="162">
        <f>IF(N678="zákl. přenesená",J678,0)</f>
        <v>0</v>
      </c>
      <c r="BH678" s="162">
        <f>IF(N678="sníž. přenesená",J678,0)</f>
        <v>0</v>
      </c>
      <c r="BI678" s="162">
        <f>IF(N678="nulová",J678,0)</f>
        <v>0</v>
      </c>
      <c r="BJ678" s="18" t="s">
        <v>32</v>
      </c>
      <c r="BK678" s="162">
        <f>ROUND(I678*H678,2)</f>
        <v>0</v>
      </c>
      <c r="BL678" s="18" t="s">
        <v>137</v>
      </c>
      <c r="BM678" s="161" t="s">
        <v>2107</v>
      </c>
    </row>
    <row r="679" spans="2:51" s="14" customFormat="1" ht="12">
      <c r="B679" s="171"/>
      <c r="D679" s="164" t="s">
        <v>139</v>
      </c>
      <c r="E679" s="172" t="s">
        <v>1</v>
      </c>
      <c r="F679" s="173" t="s">
        <v>2108</v>
      </c>
      <c r="H679" s="174">
        <v>1</v>
      </c>
      <c r="I679" s="175"/>
      <c r="L679" s="171"/>
      <c r="M679" s="176"/>
      <c r="N679" s="177"/>
      <c r="O679" s="177"/>
      <c r="P679" s="177"/>
      <c r="Q679" s="177"/>
      <c r="R679" s="177"/>
      <c r="S679" s="177"/>
      <c r="T679" s="178"/>
      <c r="AT679" s="172" t="s">
        <v>139</v>
      </c>
      <c r="AU679" s="172" t="s">
        <v>84</v>
      </c>
      <c r="AV679" s="14" t="s">
        <v>84</v>
      </c>
      <c r="AW679" s="14" t="s">
        <v>31</v>
      </c>
      <c r="AX679" s="14" t="s">
        <v>32</v>
      </c>
      <c r="AY679" s="172" t="s">
        <v>130</v>
      </c>
    </row>
    <row r="680" spans="1:65" s="2" customFormat="1" ht="16.5" customHeight="1">
      <c r="A680" s="33"/>
      <c r="B680" s="149"/>
      <c r="C680" s="150" t="s">
        <v>972</v>
      </c>
      <c r="D680" s="150" t="s">
        <v>132</v>
      </c>
      <c r="E680" s="151" t="s">
        <v>2109</v>
      </c>
      <c r="F680" s="152" t="s">
        <v>2110</v>
      </c>
      <c r="G680" s="153" t="s">
        <v>220</v>
      </c>
      <c r="H680" s="154">
        <v>1</v>
      </c>
      <c r="I680" s="155"/>
      <c r="J680" s="156">
        <f>ROUND(I680*H680,2)</f>
        <v>0</v>
      </c>
      <c r="K680" s="152" t="s">
        <v>1</v>
      </c>
      <c r="L680" s="34"/>
      <c r="M680" s="157" t="s">
        <v>1</v>
      </c>
      <c r="N680" s="158" t="s">
        <v>41</v>
      </c>
      <c r="O680" s="59"/>
      <c r="P680" s="159">
        <f>O680*H680</f>
        <v>0</v>
      </c>
      <c r="Q680" s="159">
        <v>0</v>
      </c>
      <c r="R680" s="159">
        <f>Q680*H680</f>
        <v>0</v>
      </c>
      <c r="S680" s="159">
        <v>0</v>
      </c>
      <c r="T680" s="160">
        <f>S680*H680</f>
        <v>0</v>
      </c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R680" s="161" t="s">
        <v>137</v>
      </c>
      <c r="AT680" s="161" t="s">
        <v>132</v>
      </c>
      <c r="AU680" s="161" t="s">
        <v>84</v>
      </c>
      <c r="AY680" s="18" t="s">
        <v>130</v>
      </c>
      <c r="BE680" s="162">
        <f>IF(N680="základní",J680,0)</f>
        <v>0</v>
      </c>
      <c r="BF680" s="162">
        <f>IF(N680="snížená",J680,0)</f>
        <v>0</v>
      </c>
      <c r="BG680" s="162">
        <f>IF(N680="zákl. přenesená",J680,0)</f>
        <v>0</v>
      </c>
      <c r="BH680" s="162">
        <f>IF(N680="sníž. přenesená",J680,0)</f>
        <v>0</v>
      </c>
      <c r="BI680" s="162">
        <f>IF(N680="nulová",J680,0)</f>
        <v>0</v>
      </c>
      <c r="BJ680" s="18" t="s">
        <v>32</v>
      </c>
      <c r="BK680" s="162">
        <f>ROUND(I680*H680,2)</f>
        <v>0</v>
      </c>
      <c r="BL680" s="18" t="s">
        <v>137</v>
      </c>
      <c r="BM680" s="161" t="s">
        <v>2111</v>
      </c>
    </row>
    <row r="681" spans="2:51" s="14" customFormat="1" ht="12">
      <c r="B681" s="171"/>
      <c r="D681" s="164" t="s">
        <v>139</v>
      </c>
      <c r="E681" s="172" t="s">
        <v>1</v>
      </c>
      <c r="F681" s="173" t="s">
        <v>32</v>
      </c>
      <c r="H681" s="174">
        <v>1</v>
      </c>
      <c r="I681" s="175"/>
      <c r="L681" s="171"/>
      <c r="M681" s="176"/>
      <c r="N681" s="177"/>
      <c r="O681" s="177"/>
      <c r="P681" s="177"/>
      <c r="Q681" s="177"/>
      <c r="R681" s="177"/>
      <c r="S681" s="177"/>
      <c r="T681" s="178"/>
      <c r="AT681" s="172" t="s">
        <v>139</v>
      </c>
      <c r="AU681" s="172" t="s">
        <v>84</v>
      </c>
      <c r="AV681" s="14" t="s">
        <v>84</v>
      </c>
      <c r="AW681" s="14" t="s">
        <v>31</v>
      </c>
      <c r="AX681" s="14" t="s">
        <v>32</v>
      </c>
      <c r="AY681" s="172" t="s">
        <v>130</v>
      </c>
    </row>
    <row r="682" spans="1:65" s="2" customFormat="1" ht="16.5" customHeight="1">
      <c r="A682" s="33"/>
      <c r="B682" s="149"/>
      <c r="C682" s="150" t="s">
        <v>976</v>
      </c>
      <c r="D682" s="150" t="s">
        <v>132</v>
      </c>
      <c r="E682" s="151" t="s">
        <v>2112</v>
      </c>
      <c r="F682" s="152" t="s">
        <v>2113</v>
      </c>
      <c r="G682" s="153" t="s">
        <v>220</v>
      </c>
      <c r="H682" s="154">
        <v>1</v>
      </c>
      <c r="I682" s="155"/>
      <c r="J682" s="156">
        <f>ROUND(I682*H682,2)</f>
        <v>0</v>
      </c>
      <c r="K682" s="152" t="s">
        <v>1</v>
      </c>
      <c r="L682" s="34"/>
      <c r="M682" s="157" t="s">
        <v>1</v>
      </c>
      <c r="N682" s="158" t="s">
        <v>41</v>
      </c>
      <c r="O682" s="59"/>
      <c r="P682" s="159">
        <f>O682*H682</f>
        <v>0</v>
      </c>
      <c r="Q682" s="159">
        <v>0</v>
      </c>
      <c r="R682" s="159">
        <f>Q682*H682</f>
        <v>0</v>
      </c>
      <c r="S682" s="159">
        <v>0</v>
      </c>
      <c r="T682" s="160">
        <f>S682*H682</f>
        <v>0</v>
      </c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R682" s="161" t="s">
        <v>137</v>
      </c>
      <c r="AT682" s="161" t="s">
        <v>132</v>
      </c>
      <c r="AU682" s="161" t="s">
        <v>84</v>
      </c>
      <c r="AY682" s="18" t="s">
        <v>130</v>
      </c>
      <c r="BE682" s="162">
        <f>IF(N682="základní",J682,0)</f>
        <v>0</v>
      </c>
      <c r="BF682" s="162">
        <f>IF(N682="snížená",J682,0)</f>
        <v>0</v>
      </c>
      <c r="BG682" s="162">
        <f>IF(N682="zákl. přenesená",J682,0)</f>
        <v>0</v>
      </c>
      <c r="BH682" s="162">
        <f>IF(N682="sníž. přenesená",J682,0)</f>
        <v>0</v>
      </c>
      <c r="BI682" s="162">
        <f>IF(N682="nulová",J682,0)</f>
        <v>0</v>
      </c>
      <c r="BJ682" s="18" t="s">
        <v>32</v>
      </c>
      <c r="BK682" s="162">
        <f>ROUND(I682*H682,2)</f>
        <v>0</v>
      </c>
      <c r="BL682" s="18" t="s">
        <v>137</v>
      </c>
      <c r="BM682" s="161" t="s">
        <v>2114</v>
      </c>
    </row>
    <row r="683" spans="2:51" s="14" customFormat="1" ht="12">
      <c r="B683" s="171"/>
      <c r="D683" s="164" t="s">
        <v>139</v>
      </c>
      <c r="E683" s="172" t="s">
        <v>1</v>
      </c>
      <c r="F683" s="173" t="s">
        <v>32</v>
      </c>
      <c r="H683" s="174">
        <v>1</v>
      </c>
      <c r="I683" s="175"/>
      <c r="L683" s="171"/>
      <c r="M683" s="176"/>
      <c r="N683" s="177"/>
      <c r="O683" s="177"/>
      <c r="P683" s="177"/>
      <c r="Q683" s="177"/>
      <c r="R683" s="177"/>
      <c r="S683" s="177"/>
      <c r="T683" s="178"/>
      <c r="AT683" s="172" t="s">
        <v>139</v>
      </c>
      <c r="AU683" s="172" t="s">
        <v>84</v>
      </c>
      <c r="AV683" s="14" t="s">
        <v>84</v>
      </c>
      <c r="AW683" s="14" t="s">
        <v>31</v>
      </c>
      <c r="AX683" s="14" t="s">
        <v>32</v>
      </c>
      <c r="AY683" s="172" t="s">
        <v>130</v>
      </c>
    </row>
    <row r="684" spans="1:65" s="2" customFormat="1" ht="24.2" customHeight="1">
      <c r="A684" s="33"/>
      <c r="B684" s="149"/>
      <c r="C684" s="150" t="s">
        <v>980</v>
      </c>
      <c r="D684" s="150" t="s">
        <v>132</v>
      </c>
      <c r="E684" s="151" t="s">
        <v>2115</v>
      </c>
      <c r="F684" s="152" t="s">
        <v>2116</v>
      </c>
      <c r="G684" s="153" t="s">
        <v>220</v>
      </c>
      <c r="H684" s="154">
        <v>44</v>
      </c>
      <c r="I684" s="155"/>
      <c r="J684" s="156">
        <f>ROUND(I684*H684,2)</f>
        <v>0</v>
      </c>
      <c r="K684" s="152" t="s">
        <v>1</v>
      </c>
      <c r="L684" s="34"/>
      <c r="M684" s="157" t="s">
        <v>1</v>
      </c>
      <c r="N684" s="158" t="s">
        <v>41</v>
      </c>
      <c r="O684" s="59"/>
      <c r="P684" s="159">
        <f>O684*H684</f>
        <v>0</v>
      </c>
      <c r="Q684" s="159">
        <v>0</v>
      </c>
      <c r="R684" s="159">
        <f>Q684*H684</f>
        <v>0</v>
      </c>
      <c r="S684" s="159">
        <v>0</v>
      </c>
      <c r="T684" s="160">
        <f>S684*H684</f>
        <v>0</v>
      </c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R684" s="161" t="s">
        <v>137</v>
      </c>
      <c r="AT684" s="161" t="s">
        <v>132</v>
      </c>
      <c r="AU684" s="161" t="s">
        <v>84</v>
      </c>
      <c r="AY684" s="18" t="s">
        <v>130</v>
      </c>
      <c r="BE684" s="162">
        <f>IF(N684="základní",J684,0)</f>
        <v>0</v>
      </c>
      <c r="BF684" s="162">
        <f>IF(N684="snížená",J684,0)</f>
        <v>0</v>
      </c>
      <c r="BG684" s="162">
        <f>IF(N684="zákl. přenesená",J684,0)</f>
        <v>0</v>
      </c>
      <c r="BH684" s="162">
        <f>IF(N684="sníž. přenesená",J684,0)</f>
        <v>0</v>
      </c>
      <c r="BI684" s="162">
        <f>IF(N684="nulová",J684,0)</f>
        <v>0</v>
      </c>
      <c r="BJ684" s="18" t="s">
        <v>32</v>
      </c>
      <c r="BK684" s="162">
        <f>ROUND(I684*H684,2)</f>
        <v>0</v>
      </c>
      <c r="BL684" s="18" t="s">
        <v>137</v>
      </c>
      <c r="BM684" s="161" t="s">
        <v>2117</v>
      </c>
    </row>
    <row r="685" spans="2:51" s="14" customFormat="1" ht="12">
      <c r="B685" s="171"/>
      <c r="D685" s="164" t="s">
        <v>139</v>
      </c>
      <c r="E685" s="172" t="s">
        <v>1</v>
      </c>
      <c r="F685" s="173" t="s">
        <v>2118</v>
      </c>
      <c r="H685" s="174">
        <v>44</v>
      </c>
      <c r="I685" s="175"/>
      <c r="L685" s="171"/>
      <c r="M685" s="176"/>
      <c r="N685" s="177"/>
      <c r="O685" s="177"/>
      <c r="P685" s="177"/>
      <c r="Q685" s="177"/>
      <c r="R685" s="177"/>
      <c r="S685" s="177"/>
      <c r="T685" s="178"/>
      <c r="AT685" s="172" t="s">
        <v>139</v>
      </c>
      <c r="AU685" s="172" t="s">
        <v>84</v>
      </c>
      <c r="AV685" s="14" t="s">
        <v>84</v>
      </c>
      <c r="AW685" s="14" t="s">
        <v>31</v>
      </c>
      <c r="AX685" s="14" t="s">
        <v>32</v>
      </c>
      <c r="AY685" s="172" t="s">
        <v>130</v>
      </c>
    </row>
    <row r="686" spans="1:65" s="2" customFormat="1" ht="24.2" customHeight="1">
      <c r="A686" s="33"/>
      <c r="B686" s="149"/>
      <c r="C686" s="150" t="s">
        <v>984</v>
      </c>
      <c r="D686" s="150" t="s">
        <v>132</v>
      </c>
      <c r="E686" s="151" t="s">
        <v>2119</v>
      </c>
      <c r="F686" s="152" t="s">
        <v>2120</v>
      </c>
      <c r="G686" s="153" t="s">
        <v>220</v>
      </c>
      <c r="H686" s="154">
        <v>2</v>
      </c>
      <c r="I686" s="155"/>
      <c r="J686" s="156">
        <f>ROUND(I686*H686,2)</f>
        <v>0</v>
      </c>
      <c r="K686" s="152" t="s">
        <v>1</v>
      </c>
      <c r="L686" s="34"/>
      <c r="M686" s="157" t="s">
        <v>1</v>
      </c>
      <c r="N686" s="158" t="s">
        <v>41</v>
      </c>
      <c r="O686" s="59"/>
      <c r="P686" s="159">
        <f>O686*H686</f>
        <v>0</v>
      </c>
      <c r="Q686" s="159">
        <v>0</v>
      </c>
      <c r="R686" s="159">
        <f>Q686*H686</f>
        <v>0</v>
      </c>
      <c r="S686" s="159">
        <v>0</v>
      </c>
      <c r="T686" s="160">
        <f>S686*H686</f>
        <v>0</v>
      </c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R686" s="161" t="s">
        <v>137</v>
      </c>
      <c r="AT686" s="161" t="s">
        <v>132</v>
      </c>
      <c r="AU686" s="161" t="s">
        <v>84</v>
      </c>
      <c r="AY686" s="18" t="s">
        <v>130</v>
      </c>
      <c r="BE686" s="162">
        <f>IF(N686="základní",J686,0)</f>
        <v>0</v>
      </c>
      <c r="BF686" s="162">
        <f>IF(N686="snížená",J686,0)</f>
        <v>0</v>
      </c>
      <c r="BG686" s="162">
        <f>IF(N686="zákl. přenesená",J686,0)</f>
        <v>0</v>
      </c>
      <c r="BH686" s="162">
        <f>IF(N686="sníž. přenesená",J686,0)</f>
        <v>0</v>
      </c>
      <c r="BI686" s="162">
        <f>IF(N686="nulová",J686,0)</f>
        <v>0</v>
      </c>
      <c r="BJ686" s="18" t="s">
        <v>32</v>
      </c>
      <c r="BK686" s="162">
        <f>ROUND(I686*H686,2)</f>
        <v>0</v>
      </c>
      <c r="BL686" s="18" t="s">
        <v>137</v>
      </c>
      <c r="BM686" s="161" t="s">
        <v>2121</v>
      </c>
    </row>
    <row r="687" spans="2:51" s="14" customFormat="1" ht="12">
      <c r="B687" s="171"/>
      <c r="D687" s="164" t="s">
        <v>139</v>
      </c>
      <c r="E687" s="172" t="s">
        <v>1</v>
      </c>
      <c r="F687" s="173" t="s">
        <v>1048</v>
      </c>
      <c r="H687" s="174">
        <v>2</v>
      </c>
      <c r="I687" s="175"/>
      <c r="L687" s="171"/>
      <c r="M687" s="176"/>
      <c r="N687" s="177"/>
      <c r="O687" s="177"/>
      <c r="P687" s="177"/>
      <c r="Q687" s="177"/>
      <c r="R687" s="177"/>
      <c r="S687" s="177"/>
      <c r="T687" s="178"/>
      <c r="AT687" s="172" t="s">
        <v>139</v>
      </c>
      <c r="AU687" s="172" t="s">
        <v>84</v>
      </c>
      <c r="AV687" s="14" t="s">
        <v>84</v>
      </c>
      <c r="AW687" s="14" t="s">
        <v>31</v>
      </c>
      <c r="AX687" s="14" t="s">
        <v>32</v>
      </c>
      <c r="AY687" s="172" t="s">
        <v>130</v>
      </c>
    </row>
    <row r="688" spans="1:65" s="2" customFormat="1" ht="21.75" customHeight="1">
      <c r="A688" s="33"/>
      <c r="B688" s="149"/>
      <c r="C688" s="150" t="s">
        <v>988</v>
      </c>
      <c r="D688" s="150" t="s">
        <v>132</v>
      </c>
      <c r="E688" s="151" t="s">
        <v>2122</v>
      </c>
      <c r="F688" s="152" t="s">
        <v>2123</v>
      </c>
      <c r="G688" s="153" t="s">
        <v>220</v>
      </c>
      <c r="H688" s="154">
        <v>1</v>
      </c>
      <c r="I688" s="155"/>
      <c r="J688" s="156">
        <f>ROUND(I688*H688,2)</f>
        <v>0</v>
      </c>
      <c r="K688" s="152" t="s">
        <v>1</v>
      </c>
      <c r="L688" s="34"/>
      <c r="M688" s="157" t="s">
        <v>1</v>
      </c>
      <c r="N688" s="158" t="s">
        <v>41</v>
      </c>
      <c r="O688" s="59"/>
      <c r="P688" s="159">
        <f>O688*H688</f>
        <v>0</v>
      </c>
      <c r="Q688" s="159">
        <v>0</v>
      </c>
      <c r="R688" s="159">
        <f>Q688*H688</f>
        <v>0</v>
      </c>
      <c r="S688" s="159">
        <v>0</v>
      </c>
      <c r="T688" s="160">
        <f>S688*H688</f>
        <v>0</v>
      </c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R688" s="161" t="s">
        <v>137</v>
      </c>
      <c r="AT688" s="161" t="s">
        <v>132</v>
      </c>
      <c r="AU688" s="161" t="s">
        <v>84</v>
      </c>
      <c r="AY688" s="18" t="s">
        <v>130</v>
      </c>
      <c r="BE688" s="162">
        <f>IF(N688="základní",J688,0)</f>
        <v>0</v>
      </c>
      <c r="BF688" s="162">
        <f>IF(N688="snížená",J688,0)</f>
        <v>0</v>
      </c>
      <c r="BG688" s="162">
        <f>IF(N688="zákl. přenesená",J688,0)</f>
        <v>0</v>
      </c>
      <c r="BH688" s="162">
        <f>IF(N688="sníž. přenesená",J688,0)</f>
        <v>0</v>
      </c>
      <c r="BI688" s="162">
        <f>IF(N688="nulová",J688,0)</f>
        <v>0</v>
      </c>
      <c r="BJ688" s="18" t="s">
        <v>32</v>
      </c>
      <c r="BK688" s="162">
        <f>ROUND(I688*H688,2)</f>
        <v>0</v>
      </c>
      <c r="BL688" s="18" t="s">
        <v>137</v>
      </c>
      <c r="BM688" s="161" t="s">
        <v>2124</v>
      </c>
    </row>
    <row r="689" spans="2:51" s="14" customFormat="1" ht="12">
      <c r="B689" s="171"/>
      <c r="D689" s="164" t="s">
        <v>139</v>
      </c>
      <c r="E689" s="172" t="s">
        <v>1</v>
      </c>
      <c r="F689" s="173" t="s">
        <v>2125</v>
      </c>
      <c r="H689" s="174">
        <v>1</v>
      </c>
      <c r="I689" s="175"/>
      <c r="L689" s="171"/>
      <c r="M689" s="176"/>
      <c r="N689" s="177"/>
      <c r="O689" s="177"/>
      <c r="P689" s="177"/>
      <c r="Q689" s="177"/>
      <c r="R689" s="177"/>
      <c r="S689" s="177"/>
      <c r="T689" s="178"/>
      <c r="AT689" s="172" t="s">
        <v>139</v>
      </c>
      <c r="AU689" s="172" t="s">
        <v>84</v>
      </c>
      <c r="AV689" s="14" t="s">
        <v>84</v>
      </c>
      <c r="AW689" s="14" t="s">
        <v>31</v>
      </c>
      <c r="AX689" s="14" t="s">
        <v>32</v>
      </c>
      <c r="AY689" s="172" t="s">
        <v>130</v>
      </c>
    </row>
    <row r="690" spans="1:65" s="2" customFormat="1" ht="16.5" customHeight="1">
      <c r="A690" s="33"/>
      <c r="B690" s="149"/>
      <c r="C690" s="150" t="s">
        <v>992</v>
      </c>
      <c r="D690" s="150" t="s">
        <v>132</v>
      </c>
      <c r="E690" s="151" t="s">
        <v>2126</v>
      </c>
      <c r="F690" s="152" t="s">
        <v>2127</v>
      </c>
      <c r="G690" s="153" t="s">
        <v>220</v>
      </c>
      <c r="H690" s="154">
        <v>2</v>
      </c>
      <c r="I690" s="155"/>
      <c r="J690" s="156">
        <f>ROUND(I690*H690,2)</f>
        <v>0</v>
      </c>
      <c r="K690" s="152" t="s">
        <v>1</v>
      </c>
      <c r="L690" s="34"/>
      <c r="M690" s="157" t="s">
        <v>1</v>
      </c>
      <c r="N690" s="158" t="s">
        <v>41</v>
      </c>
      <c r="O690" s="59"/>
      <c r="P690" s="159">
        <f>O690*H690</f>
        <v>0</v>
      </c>
      <c r="Q690" s="159">
        <v>0</v>
      </c>
      <c r="R690" s="159">
        <f>Q690*H690</f>
        <v>0</v>
      </c>
      <c r="S690" s="159">
        <v>0</v>
      </c>
      <c r="T690" s="160">
        <f>S690*H690</f>
        <v>0</v>
      </c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R690" s="161" t="s">
        <v>137</v>
      </c>
      <c r="AT690" s="161" t="s">
        <v>132</v>
      </c>
      <c r="AU690" s="161" t="s">
        <v>84</v>
      </c>
      <c r="AY690" s="18" t="s">
        <v>130</v>
      </c>
      <c r="BE690" s="162">
        <f>IF(N690="základní",J690,0)</f>
        <v>0</v>
      </c>
      <c r="BF690" s="162">
        <f>IF(N690="snížená",J690,0)</f>
        <v>0</v>
      </c>
      <c r="BG690" s="162">
        <f>IF(N690="zákl. přenesená",J690,0)</f>
        <v>0</v>
      </c>
      <c r="BH690" s="162">
        <f>IF(N690="sníž. přenesená",J690,0)</f>
        <v>0</v>
      </c>
      <c r="BI690" s="162">
        <f>IF(N690="nulová",J690,0)</f>
        <v>0</v>
      </c>
      <c r="BJ690" s="18" t="s">
        <v>32</v>
      </c>
      <c r="BK690" s="162">
        <f>ROUND(I690*H690,2)</f>
        <v>0</v>
      </c>
      <c r="BL690" s="18" t="s">
        <v>137</v>
      </c>
      <c r="BM690" s="161" t="s">
        <v>2128</v>
      </c>
    </row>
    <row r="691" spans="2:51" s="14" customFormat="1" ht="12">
      <c r="B691" s="171"/>
      <c r="D691" s="164" t="s">
        <v>139</v>
      </c>
      <c r="E691" s="172" t="s">
        <v>1</v>
      </c>
      <c r="F691" s="173" t="s">
        <v>2129</v>
      </c>
      <c r="H691" s="174">
        <v>2</v>
      </c>
      <c r="I691" s="175"/>
      <c r="L691" s="171"/>
      <c r="M691" s="176"/>
      <c r="N691" s="177"/>
      <c r="O691" s="177"/>
      <c r="P691" s="177"/>
      <c r="Q691" s="177"/>
      <c r="R691" s="177"/>
      <c r="S691" s="177"/>
      <c r="T691" s="178"/>
      <c r="AT691" s="172" t="s">
        <v>139</v>
      </c>
      <c r="AU691" s="172" t="s">
        <v>84</v>
      </c>
      <c r="AV691" s="14" t="s">
        <v>84</v>
      </c>
      <c r="AW691" s="14" t="s">
        <v>31</v>
      </c>
      <c r="AX691" s="14" t="s">
        <v>32</v>
      </c>
      <c r="AY691" s="172" t="s">
        <v>130</v>
      </c>
    </row>
    <row r="692" spans="1:65" s="2" customFormat="1" ht="21.75" customHeight="1">
      <c r="A692" s="33"/>
      <c r="B692" s="149"/>
      <c r="C692" s="150" t="s">
        <v>996</v>
      </c>
      <c r="D692" s="150" t="s">
        <v>132</v>
      </c>
      <c r="E692" s="151" t="s">
        <v>2130</v>
      </c>
      <c r="F692" s="152" t="s">
        <v>2131</v>
      </c>
      <c r="G692" s="153" t="s">
        <v>211</v>
      </c>
      <c r="H692" s="154">
        <v>21.5</v>
      </c>
      <c r="I692" s="155"/>
      <c r="J692" s="156">
        <f>ROUND(I692*H692,2)</f>
        <v>0</v>
      </c>
      <c r="K692" s="152" t="s">
        <v>136</v>
      </c>
      <c r="L692" s="34"/>
      <c r="M692" s="157" t="s">
        <v>1</v>
      </c>
      <c r="N692" s="158" t="s">
        <v>41</v>
      </c>
      <c r="O692" s="59"/>
      <c r="P692" s="159">
        <f>O692*H692</f>
        <v>0</v>
      </c>
      <c r="Q692" s="159">
        <v>0.07287</v>
      </c>
      <c r="R692" s="159">
        <f>Q692*H692</f>
        <v>1.566705</v>
      </c>
      <c r="S692" s="159">
        <v>0</v>
      </c>
      <c r="T692" s="160">
        <f>S692*H692</f>
        <v>0</v>
      </c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R692" s="161" t="s">
        <v>137</v>
      </c>
      <c r="AT692" s="161" t="s">
        <v>132</v>
      </c>
      <c r="AU692" s="161" t="s">
        <v>84</v>
      </c>
      <c r="AY692" s="18" t="s">
        <v>130</v>
      </c>
      <c r="BE692" s="162">
        <f>IF(N692="základní",J692,0)</f>
        <v>0</v>
      </c>
      <c r="BF692" s="162">
        <f>IF(N692="snížená",J692,0)</f>
        <v>0</v>
      </c>
      <c r="BG692" s="162">
        <f>IF(N692="zákl. přenesená",J692,0)</f>
        <v>0</v>
      </c>
      <c r="BH692" s="162">
        <f>IF(N692="sníž. přenesená",J692,0)</f>
        <v>0</v>
      </c>
      <c r="BI692" s="162">
        <f>IF(N692="nulová",J692,0)</f>
        <v>0</v>
      </c>
      <c r="BJ692" s="18" t="s">
        <v>32</v>
      </c>
      <c r="BK692" s="162">
        <f>ROUND(I692*H692,2)</f>
        <v>0</v>
      </c>
      <c r="BL692" s="18" t="s">
        <v>137</v>
      </c>
      <c r="BM692" s="161" t="s">
        <v>2132</v>
      </c>
    </row>
    <row r="693" spans="2:51" s="13" customFormat="1" ht="12">
      <c r="B693" s="163"/>
      <c r="D693" s="164" t="s">
        <v>139</v>
      </c>
      <c r="E693" s="165" t="s">
        <v>1</v>
      </c>
      <c r="F693" s="166" t="s">
        <v>202</v>
      </c>
      <c r="H693" s="165" t="s">
        <v>1</v>
      </c>
      <c r="I693" s="167"/>
      <c r="L693" s="163"/>
      <c r="M693" s="168"/>
      <c r="N693" s="169"/>
      <c r="O693" s="169"/>
      <c r="P693" s="169"/>
      <c r="Q693" s="169"/>
      <c r="R693" s="169"/>
      <c r="S693" s="169"/>
      <c r="T693" s="170"/>
      <c r="AT693" s="165" t="s">
        <v>139</v>
      </c>
      <c r="AU693" s="165" t="s">
        <v>84</v>
      </c>
      <c r="AV693" s="13" t="s">
        <v>32</v>
      </c>
      <c r="AW693" s="13" t="s">
        <v>31</v>
      </c>
      <c r="AX693" s="13" t="s">
        <v>76</v>
      </c>
      <c r="AY693" s="165" t="s">
        <v>130</v>
      </c>
    </row>
    <row r="694" spans="2:51" s="14" customFormat="1" ht="12">
      <c r="B694" s="171"/>
      <c r="D694" s="164" t="s">
        <v>139</v>
      </c>
      <c r="E694" s="172" t="s">
        <v>1</v>
      </c>
      <c r="F694" s="173" t="s">
        <v>2133</v>
      </c>
      <c r="H694" s="174">
        <v>21.5</v>
      </c>
      <c r="I694" s="175"/>
      <c r="L694" s="171"/>
      <c r="M694" s="176"/>
      <c r="N694" s="177"/>
      <c r="O694" s="177"/>
      <c r="P694" s="177"/>
      <c r="Q694" s="177"/>
      <c r="R694" s="177"/>
      <c r="S694" s="177"/>
      <c r="T694" s="178"/>
      <c r="AT694" s="172" t="s">
        <v>139</v>
      </c>
      <c r="AU694" s="172" t="s">
        <v>84</v>
      </c>
      <c r="AV694" s="14" t="s">
        <v>84</v>
      </c>
      <c r="AW694" s="14" t="s">
        <v>31</v>
      </c>
      <c r="AX694" s="14" t="s">
        <v>32</v>
      </c>
      <c r="AY694" s="172" t="s">
        <v>130</v>
      </c>
    </row>
    <row r="695" spans="1:65" s="2" customFormat="1" ht="16.5" customHeight="1">
      <c r="A695" s="33"/>
      <c r="B695" s="149"/>
      <c r="C695" s="195" t="s">
        <v>1000</v>
      </c>
      <c r="D695" s="195" t="s">
        <v>268</v>
      </c>
      <c r="E695" s="196" t="s">
        <v>2134</v>
      </c>
      <c r="F695" s="197" t="s">
        <v>2135</v>
      </c>
      <c r="G695" s="198" t="s">
        <v>211</v>
      </c>
      <c r="H695" s="199">
        <v>4.515</v>
      </c>
      <c r="I695" s="200"/>
      <c r="J695" s="201">
        <f>ROUND(I695*H695,2)</f>
        <v>0</v>
      </c>
      <c r="K695" s="197" t="s">
        <v>136</v>
      </c>
      <c r="L695" s="202"/>
      <c r="M695" s="203" t="s">
        <v>1</v>
      </c>
      <c r="N695" s="204" t="s">
        <v>41</v>
      </c>
      <c r="O695" s="59"/>
      <c r="P695" s="159">
        <f>O695*H695</f>
        <v>0</v>
      </c>
      <c r="Q695" s="159">
        <v>0.05612</v>
      </c>
      <c r="R695" s="159">
        <f>Q695*H695</f>
        <v>0.2533818</v>
      </c>
      <c r="S695" s="159">
        <v>0</v>
      </c>
      <c r="T695" s="160">
        <f>S695*H695</f>
        <v>0</v>
      </c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R695" s="161" t="s">
        <v>184</v>
      </c>
      <c r="AT695" s="161" t="s">
        <v>268</v>
      </c>
      <c r="AU695" s="161" t="s">
        <v>84</v>
      </c>
      <c r="AY695" s="18" t="s">
        <v>130</v>
      </c>
      <c r="BE695" s="162">
        <f>IF(N695="základní",J695,0)</f>
        <v>0</v>
      </c>
      <c r="BF695" s="162">
        <f>IF(N695="snížená",J695,0)</f>
        <v>0</v>
      </c>
      <c r="BG695" s="162">
        <f>IF(N695="zákl. přenesená",J695,0)</f>
        <v>0</v>
      </c>
      <c r="BH695" s="162">
        <f>IF(N695="sníž. přenesená",J695,0)</f>
        <v>0</v>
      </c>
      <c r="BI695" s="162">
        <f>IF(N695="nulová",J695,0)</f>
        <v>0</v>
      </c>
      <c r="BJ695" s="18" t="s">
        <v>32</v>
      </c>
      <c r="BK695" s="162">
        <f>ROUND(I695*H695,2)</f>
        <v>0</v>
      </c>
      <c r="BL695" s="18" t="s">
        <v>137</v>
      </c>
      <c r="BM695" s="161" t="s">
        <v>2136</v>
      </c>
    </row>
    <row r="696" spans="2:51" s="13" customFormat="1" ht="12">
      <c r="B696" s="163"/>
      <c r="D696" s="164" t="s">
        <v>139</v>
      </c>
      <c r="E696" s="165" t="s">
        <v>1</v>
      </c>
      <c r="F696" s="166" t="s">
        <v>674</v>
      </c>
      <c r="H696" s="165" t="s">
        <v>1</v>
      </c>
      <c r="I696" s="167"/>
      <c r="L696" s="163"/>
      <c r="M696" s="168"/>
      <c r="N696" s="169"/>
      <c r="O696" s="169"/>
      <c r="P696" s="169"/>
      <c r="Q696" s="169"/>
      <c r="R696" s="169"/>
      <c r="S696" s="169"/>
      <c r="T696" s="170"/>
      <c r="AT696" s="165" t="s">
        <v>139</v>
      </c>
      <c r="AU696" s="165" t="s">
        <v>84</v>
      </c>
      <c r="AV696" s="13" t="s">
        <v>32</v>
      </c>
      <c r="AW696" s="13" t="s">
        <v>31</v>
      </c>
      <c r="AX696" s="13" t="s">
        <v>76</v>
      </c>
      <c r="AY696" s="165" t="s">
        <v>130</v>
      </c>
    </row>
    <row r="697" spans="2:51" s="14" customFormat="1" ht="12">
      <c r="B697" s="171"/>
      <c r="D697" s="164" t="s">
        <v>139</v>
      </c>
      <c r="E697" s="172" t="s">
        <v>1</v>
      </c>
      <c r="F697" s="173" t="s">
        <v>2137</v>
      </c>
      <c r="H697" s="174">
        <v>4.3</v>
      </c>
      <c r="I697" s="175"/>
      <c r="L697" s="171"/>
      <c r="M697" s="176"/>
      <c r="N697" s="177"/>
      <c r="O697" s="177"/>
      <c r="P697" s="177"/>
      <c r="Q697" s="177"/>
      <c r="R697" s="177"/>
      <c r="S697" s="177"/>
      <c r="T697" s="178"/>
      <c r="AT697" s="172" t="s">
        <v>139</v>
      </c>
      <c r="AU697" s="172" t="s">
        <v>84</v>
      </c>
      <c r="AV697" s="14" t="s">
        <v>84</v>
      </c>
      <c r="AW697" s="14" t="s">
        <v>31</v>
      </c>
      <c r="AX697" s="14" t="s">
        <v>76</v>
      </c>
      <c r="AY697" s="172" t="s">
        <v>130</v>
      </c>
    </row>
    <row r="698" spans="2:51" s="15" customFormat="1" ht="12">
      <c r="B698" s="179"/>
      <c r="D698" s="164" t="s">
        <v>139</v>
      </c>
      <c r="E698" s="180" t="s">
        <v>1</v>
      </c>
      <c r="F698" s="181" t="s">
        <v>144</v>
      </c>
      <c r="H698" s="182">
        <v>4.3</v>
      </c>
      <c r="I698" s="183"/>
      <c r="L698" s="179"/>
      <c r="M698" s="184"/>
      <c r="N698" s="185"/>
      <c r="O698" s="185"/>
      <c r="P698" s="185"/>
      <c r="Q698" s="185"/>
      <c r="R698" s="185"/>
      <c r="S698" s="185"/>
      <c r="T698" s="186"/>
      <c r="AT698" s="180" t="s">
        <v>139</v>
      </c>
      <c r="AU698" s="180" t="s">
        <v>84</v>
      </c>
      <c r="AV698" s="15" t="s">
        <v>137</v>
      </c>
      <c r="AW698" s="15" t="s">
        <v>31</v>
      </c>
      <c r="AX698" s="15" t="s">
        <v>32</v>
      </c>
      <c r="AY698" s="180" t="s">
        <v>130</v>
      </c>
    </row>
    <row r="699" spans="2:51" s="14" customFormat="1" ht="12">
      <c r="B699" s="171"/>
      <c r="D699" s="164" t="s">
        <v>139</v>
      </c>
      <c r="F699" s="173" t="s">
        <v>2138</v>
      </c>
      <c r="H699" s="174">
        <v>4.515</v>
      </c>
      <c r="I699" s="175"/>
      <c r="L699" s="171"/>
      <c r="M699" s="176"/>
      <c r="N699" s="177"/>
      <c r="O699" s="177"/>
      <c r="P699" s="177"/>
      <c r="Q699" s="177"/>
      <c r="R699" s="177"/>
      <c r="S699" s="177"/>
      <c r="T699" s="178"/>
      <c r="AT699" s="172" t="s">
        <v>139</v>
      </c>
      <c r="AU699" s="172" t="s">
        <v>84</v>
      </c>
      <c r="AV699" s="14" t="s">
        <v>84</v>
      </c>
      <c r="AW699" s="14" t="s">
        <v>3</v>
      </c>
      <c r="AX699" s="14" t="s">
        <v>32</v>
      </c>
      <c r="AY699" s="172" t="s">
        <v>130</v>
      </c>
    </row>
    <row r="700" spans="1:65" s="2" customFormat="1" ht="16.5" customHeight="1">
      <c r="A700" s="33"/>
      <c r="B700" s="149"/>
      <c r="C700" s="150" t="s">
        <v>1004</v>
      </c>
      <c r="D700" s="150" t="s">
        <v>132</v>
      </c>
      <c r="E700" s="151" t="s">
        <v>1610</v>
      </c>
      <c r="F700" s="152" t="s">
        <v>1611</v>
      </c>
      <c r="G700" s="153" t="s">
        <v>211</v>
      </c>
      <c r="H700" s="154">
        <v>276.96</v>
      </c>
      <c r="I700" s="155"/>
      <c r="J700" s="156">
        <f>ROUND(I700*H700,2)</f>
        <v>0</v>
      </c>
      <c r="K700" s="152" t="s">
        <v>136</v>
      </c>
      <c r="L700" s="34"/>
      <c r="M700" s="157" t="s">
        <v>1</v>
      </c>
      <c r="N700" s="158" t="s">
        <v>41</v>
      </c>
      <c r="O700" s="59"/>
      <c r="P700" s="159">
        <f>O700*H700</f>
        <v>0</v>
      </c>
      <c r="Q700" s="159">
        <v>0</v>
      </c>
      <c r="R700" s="159">
        <f>Q700*H700</f>
        <v>0</v>
      </c>
      <c r="S700" s="159">
        <v>0</v>
      </c>
      <c r="T700" s="160">
        <f>S700*H700</f>
        <v>0</v>
      </c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R700" s="161" t="s">
        <v>137</v>
      </c>
      <c r="AT700" s="161" t="s">
        <v>132</v>
      </c>
      <c r="AU700" s="161" t="s">
        <v>84</v>
      </c>
      <c r="AY700" s="18" t="s">
        <v>130</v>
      </c>
      <c r="BE700" s="162">
        <f>IF(N700="základní",J700,0)</f>
        <v>0</v>
      </c>
      <c r="BF700" s="162">
        <f>IF(N700="snížená",J700,0)</f>
        <v>0</v>
      </c>
      <c r="BG700" s="162">
        <f>IF(N700="zákl. přenesená",J700,0)</f>
        <v>0</v>
      </c>
      <c r="BH700" s="162">
        <f>IF(N700="sníž. přenesená",J700,0)</f>
        <v>0</v>
      </c>
      <c r="BI700" s="162">
        <f>IF(N700="nulová",J700,0)</f>
        <v>0</v>
      </c>
      <c r="BJ700" s="18" t="s">
        <v>32</v>
      </c>
      <c r="BK700" s="162">
        <f>ROUND(I700*H700,2)</f>
        <v>0</v>
      </c>
      <c r="BL700" s="18" t="s">
        <v>137</v>
      </c>
      <c r="BM700" s="161" t="s">
        <v>1612</v>
      </c>
    </row>
    <row r="701" spans="2:51" s="13" customFormat="1" ht="12">
      <c r="B701" s="163"/>
      <c r="D701" s="164" t="s">
        <v>139</v>
      </c>
      <c r="E701" s="165" t="s">
        <v>1</v>
      </c>
      <c r="F701" s="166" t="s">
        <v>163</v>
      </c>
      <c r="H701" s="165" t="s">
        <v>1</v>
      </c>
      <c r="I701" s="167"/>
      <c r="L701" s="163"/>
      <c r="M701" s="168"/>
      <c r="N701" s="169"/>
      <c r="O701" s="169"/>
      <c r="P701" s="169"/>
      <c r="Q701" s="169"/>
      <c r="R701" s="169"/>
      <c r="S701" s="169"/>
      <c r="T701" s="170"/>
      <c r="AT701" s="165" t="s">
        <v>139</v>
      </c>
      <c r="AU701" s="165" t="s">
        <v>84</v>
      </c>
      <c r="AV701" s="13" t="s">
        <v>32</v>
      </c>
      <c r="AW701" s="13" t="s">
        <v>31</v>
      </c>
      <c r="AX701" s="13" t="s">
        <v>76</v>
      </c>
      <c r="AY701" s="165" t="s">
        <v>130</v>
      </c>
    </row>
    <row r="702" spans="2:51" s="14" customFormat="1" ht="12">
      <c r="B702" s="171"/>
      <c r="D702" s="164" t="s">
        <v>139</v>
      </c>
      <c r="E702" s="172" t="s">
        <v>1</v>
      </c>
      <c r="F702" s="173" t="s">
        <v>2139</v>
      </c>
      <c r="H702" s="174">
        <v>273.46</v>
      </c>
      <c r="I702" s="175"/>
      <c r="L702" s="171"/>
      <c r="M702" s="176"/>
      <c r="N702" s="177"/>
      <c r="O702" s="177"/>
      <c r="P702" s="177"/>
      <c r="Q702" s="177"/>
      <c r="R702" s="177"/>
      <c r="S702" s="177"/>
      <c r="T702" s="178"/>
      <c r="AT702" s="172" t="s">
        <v>139</v>
      </c>
      <c r="AU702" s="172" t="s">
        <v>84</v>
      </c>
      <c r="AV702" s="14" t="s">
        <v>84</v>
      </c>
      <c r="AW702" s="14" t="s">
        <v>31</v>
      </c>
      <c r="AX702" s="14" t="s">
        <v>76</v>
      </c>
      <c r="AY702" s="172" t="s">
        <v>130</v>
      </c>
    </row>
    <row r="703" spans="2:51" s="13" customFormat="1" ht="12">
      <c r="B703" s="163"/>
      <c r="D703" s="164" t="s">
        <v>139</v>
      </c>
      <c r="E703" s="165" t="s">
        <v>1</v>
      </c>
      <c r="F703" s="166" t="s">
        <v>1618</v>
      </c>
      <c r="H703" s="165" t="s">
        <v>1</v>
      </c>
      <c r="I703" s="167"/>
      <c r="L703" s="163"/>
      <c r="M703" s="168"/>
      <c r="N703" s="169"/>
      <c r="O703" s="169"/>
      <c r="P703" s="169"/>
      <c r="Q703" s="169"/>
      <c r="R703" s="169"/>
      <c r="S703" s="169"/>
      <c r="T703" s="170"/>
      <c r="AT703" s="165" t="s">
        <v>139</v>
      </c>
      <c r="AU703" s="165" t="s">
        <v>84</v>
      </c>
      <c r="AV703" s="13" t="s">
        <v>32</v>
      </c>
      <c r="AW703" s="13" t="s">
        <v>31</v>
      </c>
      <c r="AX703" s="13" t="s">
        <v>76</v>
      </c>
      <c r="AY703" s="165" t="s">
        <v>130</v>
      </c>
    </row>
    <row r="704" spans="2:51" s="13" customFormat="1" ht="12">
      <c r="B704" s="163"/>
      <c r="D704" s="164" t="s">
        <v>139</v>
      </c>
      <c r="E704" s="165" t="s">
        <v>1</v>
      </c>
      <c r="F704" s="166" t="s">
        <v>656</v>
      </c>
      <c r="H704" s="165" t="s">
        <v>1</v>
      </c>
      <c r="I704" s="167"/>
      <c r="L704" s="163"/>
      <c r="M704" s="168"/>
      <c r="N704" s="169"/>
      <c r="O704" s="169"/>
      <c r="P704" s="169"/>
      <c r="Q704" s="169"/>
      <c r="R704" s="169"/>
      <c r="S704" s="169"/>
      <c r="T704" s="170"/>
      <c r="AT704" s="165" t="s">
        <v>139</v>
      </c>
      <c r="AU704" s="165" t="s">
        <v>84</v>
      </c>
      <c r="AV704" s="13" t="s">
        <v>32</v>
      </c>
      <c r="AW704" s="13" t="s">
        <v>31</v>
      </c>
      <c r="AX704" s="13" t="s">
        <v>76</v>
      </c>
      <c r="AY704" s="165" t="s">
        <v>130</v>
      </c>
    </row>
    <row r="705" spans="2:51" s="14" customFormat="1" ht="12">
      <c r="B705" s="171"/>
      <c r="D705" s="164" t="s">
        <v>139</v>
      </c>
      <c r="E705" s="172" t="s">
        <v>1</v>
      </c>
      <c r="F705" s="173" t="s">
        <v>1939</v>
      </c>
      <c r="H705" s="174">
        <v>3.5</v>
      </c>
      <c r="I705" s="175"/>
      <c r="L705" s="171"/>
      <c r="M705" s="176"/>
      <c r="N705" s="177"/>
      <c r="O705" s="177"/>
      <c r="P705" s="177"/>
      <c r="Q705" s="177"/>
      <c r="R705" s="177"/>
      <c r="S705" s="177"/>
      <c r="T705" s="178"/>
      <c r="AT705" s="172" t="s">
        <v>139</v>
      </c>
      <c r="AU705" s="172" t="s">
        <v>84</v>
      </c>
      <c r="AV705" s="14" t="s">
        <v>84</v>
      </c>
      <c r="AW705" s="14" t="s">
        <v>31</v>
      </c>
      <c r="AX705" s="14" t="s">
        <v>76</v>
      </c>
      <c r="AY705" s="172" t="s">
        <v>130</v>
      </c>
    </row>
    <row r="706" spans="2:51" s="15" customFormat="1" ht="12">
      <c r="B706" s="179"/>
      <c r="D706" s="164" t="s">
        <v>139</v>
      </c>
      <c r="E706" s="180" t="s">
        <v>1</v>
      </c>
      <c r="F706" s="181" t="s">
        <v>144</v>
      </c>
      <c r="H706" s="182">
        <v>276.96</v>
      </c>
      <c r="I706" s="183"/>
      <c r="L706" s="179"/>
      <c r="M706" s="184"/>
      <c r="N706" s="185"/>
      <c r="O706" s="185"/>
      <c r="P706" s="185"/>
      <c r="Q706" s="185"/>
      <c r="R706" s="185"/>
      <c r="S706" s="185"/>
      <c r="T706" s="186"/>
      <c r="AT706" s="180" t="s">
        <v>139</v>
      </c>
      <c r="AU706" s="180" t="s">
        <v>84</v>
      </c>
      <c r="AV706" s="15" t="s">
        <v>137</v>
      </c>
      <c r="AW706" s="15" t="s">
        <v>31</v>
      </c>
      <c r="AX706" s="15" t="s">
        <v>32</v>
      </c>
      <c r="AY706" s="180" t="s">
        <v>130</v>
      </c>
    </row>
    <row r="707" spans="1:65" s="2" customFormat="1" ht="16.5" customHeight="1">
      <c r="A707" s="33"/>
      <c r="B707" s="149"/>
      <c r="C707" s="150" t="s">
        <v>1008</v>
      </c>
      <c r="D707" s="150" t="s">
        <v>132</v>
      </c>
      <c r="E707" s="151" t="s">
        <v>2140</v>
      </c>
      <c r="F707" s="152" t="s">
        <v>2141</v>
      </c>
      <c r="G707" s="153" t="s">
        <v>211</v>
      </c>
      <c r="H707" s="154">
        <v>5.365</v>
      </c>
      <c r="I707" s="155"/>
      <c r="J707" s="156">
        <f>ROUND(I707*H707,2)</f>
        <v>0</v>
      </c>
      <c r="K707" s="152" t="s">
        <v>136</v>
      </c>
      <c r="L707" s="34"/>
      <c r="M707" s="157" t="s">
        <v>1</v>
      </c>
      <c r="N707" s="158" t="s">
        <v>41</v>
      </c>
      <c r="O707" s="59"/>
      <c r="P707" s="159">
        <f>O707*H707</f>
        <v>0</v>
      </c>
      <c r="Q707" s="159">
        <v>0.00098</v>
      </c>
      <c r="R707" s="159">
        <f>Q707*H707</f>
        <v>0.0052577</v>
      </c>
      <c r="S707" s="159">
        <v>0</v>
      </c>
      <c r="T707" s="160">
        <f>S707*H707</f>
        <v>0</v>
      </c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R707" s="161" t="s">
        <v>137</v>
      </c>
      <c r="AT707" s="161" t="s">
        <v>132</v>
      </c>
      <c r="AU707" s="161" t="s">
        <v>84</v>
      </c>
      <c r="AY707" s="18" t="s">
        <v>130</v>
      </c>
      <c r="BE707" s="162">
        <f>IF(N707="základní",J707,0)</f>
        <v>0</v>
      </c>
      <c r="BF707" s="162">
        <f>IF(N707="snížená",J707,0)</f>
        <v>0</v>
      </c>
      <c r="BG707" s="162">
        <f>IF(N707="zákl. přenesená",J707,0)</f>
        <v>0</v>
      </c>
      <c r="BH707" s="162">
        <f>IF(N707="sníž. přenesená",J707,0)</f>
        <v>0</v>
      </c>
      <c r="BI707" s="162">
        <f>IF(N707="nulová",J707,0)</f>
        <v>0</v>
      </c>
      <c r="BJ707" s="18" t="s">
        <v>32</v>
      </c>
      <c r="BK707" s="162">
        <f>ROUND(I707*H707,2)</f>
        <v>0</v>
      </c>
      <c r="BL707" s="18" t="s">
        <v>137</v>
      </c>
      <c r="BM707" s="161" t="s">
        <v>2142</v>
      </c>
    </row>
    <row r="708" spans="2:51" s="14" customFormat="1" ht="12">
      <c r="B708" s="171"/>
      <c r="D708" s="164" t="s">
        <v>139</v>
      </c>
      <c r="E708" s="172" t="s">
        <v>1</v>
      </c>
      <c r="F708" s="173" t="s">
        <v>2143</v>
      </c>
      <c r="H708" s="174">
        <v>4.8</v>
      </c>
      <c r="I708" s="175"/>
      <c r="L708" s="171"/>
      <c r="M708" s="176"/>
      <c r="N708" s="177"/>
      <c r="O708" s="177"/>
      <c r="P708" s="177"/>
      <c r="Q708" s="177"/>
      <c r="R708" s="177"/>
      <c r="S708" s="177"/>
      <c r="T708" s="178"/>
      <c r="AT708" s="172" t="s">
        <v>139</v>
      </c>
      <c r="AU708" s="172" t="s">
        <v>84</v>
      </c>
      <c r="AV708" s="14" t="s">
        <v>84</v>
      </c>
      <c r="AW708" s="14" t="s">
        <v>31</v>
      </c>
      <c r="AX708" s="14" t="s">
        <v>76</v>
      </c>
      <c r="AY708" s="172" t="s">
        <v>130</v>
      </c>
    </row>
    <row r="709" spans="2:51" s="14" customFormat="1" ht="12">
      <c r="B709" s="171"/>
      <c r="D709" s="164" t="s">
        <v>139</v>
      </c>
      <c r="E709" s="172" t="s">
        <v>1</v>
      </c>
      <c r="F709" s="173" t="s">
        <v>2144</v>
      </c>
      <c r="H709" s="174">
        <v>0.565</v>
      </c>
      <c r="I709" s="175"/>
      <c r="L709" s="171"/>
      <c r="M709" s="176"/>
      <c r="N709" s="177"/>
      <c r="O709" s="177"/>
      <c r="P709" s="177"/>
      <c r="Q709" s="177"/>
      <c r="R709" s="177"/>
      <c r="S709" s="177"/>
      <c r="T709" s="178"/>
      <c r="AT709" s="172" t="s">
        <v>139</v>
      </c>
      <c r="AU709" s="172" t="s">
        <v>84</v>
      </c>
      <c r="AV709" s="14" t="s">
        <v>84</v>
      </c>
      <c r="AW709" s="14" t="s">
        <v>31</v>
      </c>
      <c r="AX709" s="14" t="s">
        <v>76</v>
      </c>
      <c r="AY709" s="172" t="s">
        <v>130</v>
      </c>
    </row>
    <row r="710" spans="2:51" s="15" customFormat="1" ht="12">
      <c r="B710" s="179"/>
      <c r="D710" s="164" t="s">
        <v>139</v>
      </c>
      <c r="E710" s="180" t="s">
        <v>1</v>
      </c>
      <c r="F710" s="181" t="s">
        <v>144</v>
      </c>
      <c r="H710" s="182">
        <v>5.365</v>
      </c>
      <c r="I710" s="183"/>
      <c r="L710" s="179"/>
      <c r="M710" s="184"/>
      <c r="N710" s="185"/>
      <c r="O710" s="185"/>
      <c r="P710" s="185"/>
      <c r="Q710" s="185"/>
      <c r="R710" s="185"/>
      <c r="S710" s="185"/>
      <c r="T710" s="186"/>
      <c r="AT710" s="180" t="s">
        <v>139</v>
      </c>
      <c r="AU710" s="180" t="s">
        <v>84</v>
      </c>
      <c r="AV710" s="15" t="s">
        <v>137</v>
      </c>
      <c r="AW710" s="15" t="s">
        <v>31</v>
      </c>
      <c r="AX710" s="15" t="s">
        <v>32</v>
      </c>
      <c r="AY710" s="180" t="s">
        <v>130</v>
      </c>
    </row>
    <row r="711" spans="1:65" s="2" customFormat="1" ht="16.5" customHeight="1">
      <c r="A711" s="33"/>
      <c r="B711" s="149"/>
      <c r="C711" s="150" t="s">
        <v>1012</v>
      </c>
      <c r="D711" s="150" t="s">
        <v>132</v>
      </c>
      <c r="E711" s="151" t="s">
        <v>2145</v>
      </c>
      <c r="F711" s="152" t="s">
        <v>2146</v>
      </c>
      <c r="G711" s="153" t="s">
        <v>211</v>
      </c>
      <c r="H711" s="154">
        <v>4.3</v>
      </c>
      <c r="I711" s="155"/>
      <c r="J711" s="156">
        <f>ROUND(I711*H711,2)</f>
        <v>0</v>
      </c>
      <c r="K711" s="152" t="s">
        <v>136</v>
      </c>
      <c r="L711" s="34"/>
      <c r="M711" s="157" t="s">
        <v>1</v>
      </c>
      <c r="N711" s="158" t="s">
        <v>41</v>
      </c>
      <c r="O711" s="59"/>
      <c r="P711" s="159">
        <f>O711*H711</f>
        <v>0</v>
      </c>
      <c r="Q711" s="159">
        <v>0</v>
      </c>
      <c r="R711" s="159">
        <f>Q711*H711</f>
        <v>0</v>
      </c>
      <c r="S711" s="159">
        <v>0</v>
      </c>
      <c r="T711" s="160">
        <f>S711*H711</f>
        <v>0</v>
      </c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R711" s="161" t="s">
        <v>137</v>
      </c>
      <c r="AT711" s="161" t="s">
        <v>132</v>
      </c>
      <c r="AU711" s="161" t="s">
        <v>84</v>
      </c>
      <c r="AY711" s="18" t="s">
        <v>130</v>
      </c>
      <c r="BE711" s="162">
        <f>IF(N711="základní",J711,0)</f>
        <v>0</v>
      </c>
      <c r="BF711" s="162">
        <f>IF(N711="snížená",J711,0)</f>
        <v>0</v>
      </c>
      <c r="BG711" s="162">
        <f>IF(N711="zákl. přenesená",J711,0)</f>
        <v>0</v>
      </c>
      <c r="BH711" s="162">
        <f>IF(N711="sníž. přenesená",J711,0)</f>
        <v>0</v>
      </c>
      <c r="BI711" s="162">
        <f>IF(N711="nulová",J711,0)</f>
        <v>0</v>
      </c>
      <c r="BJ711" s="18" t="s">
        <v>32</v>
      </c>
      <c r="BK711" s="162">
        <f>ROUND(I711*H711,2)</f>
        <v>0</v>
      </c>
      <c r="BL711" s="18" t="s">
        <v>137</v>
      </c>
      <c r="BM711" s="161" t="s">
        <v>2147</v>
      </c>
    </row>
    <row r="712" spans="2:51" s="13" customFormat="1" ht="12">
      <c r="B712" s="163"/>
      <c r="D712" s="164" t="s">
        <v>139</v>
      </c>
      <c r="E712" s="165" t="s">
        <v>1</v>
      </c>
      <c r="F712" s="166" t="s">
        <v>202</v>
      </c>
      <c r="H712" s="165" t="s">
        <v>1</v>
      </c>
      <c r="I712" s="167"/>
      <c r="L712" s="163"/>
      <c r="M712" s="168"/>
      <c r="N712" s="169"/>
      <c r="O712" s="169"/>
      <c r="P712" s="169"/>
      <c r="Q712" s="169"/>
      <c r="R712" s="169"/>
      <c r="S712" s="169"/>
      <c r="T712" s="170"/>
      <c r="AT712" s="165" t="s">
        <v>139</v>
      </c>
      <c r="AU712" s="165" t="s">
        <v>84</v>
      </c>
      <c r="AV712" s="13" t="s">
        <v>32</v>
      </c>
      <c r="AW712" s="13" t="s">
        <v>31</v>
      </c>
      <c r="AX712" s="13" t="s">
        <v>76</v>
      </c>
      <c r="AY712" s="165" t="s">
        <v>130</v>
      </c>
    </row>
    <row r="713" spans="2:51" s="14" customFormat="1" ht="12">
      <c r="B713" s="171"/>
      <c r="D713" s="164" t="s">
        <v>139</v>
      </c>
      <c r="E713" s="172" t="s">
        <v>1</v>
      </c>
      <c r="F713" s="173" t="s">
        <v>2148</v>
      </c>
      <c r="H713" s="174">
        <v>4.3</v>
      </c>
      <c r="I713" s="175"/>
      <c r="L713" s="171"/>
      <c r="M713" s="176"/>
      <c r="N713" s="177"/>
      <c r="O713" s="177"/>
      <c r="P713" s="177"/>
      <c r="Q713" s="177"/>
      <c r="R713" s="177"/>
      <c r="S713" s="177"/>
      <c r="T713" s="178"/>
      <c r="AT713" s="172" t="s">
        <v>139</v>
      </c>
      <c r="AU713" s="172" t="s">
        <v>84</v>
      </c>
      <c r="AV713" s="14" t="s">
        <v>84</v>
      </c>
      <c r="AW713" s="14" t="s">
        <v>31</v>
      </c>
      <c r="AX713" s="14" t="s">
        <v>32</v>
      </c>
      <c r="AY713" s="172" t="s">
        <v>130</v>
      </c>
    </row>
    <row r="714" spans="1:65" s="2" customFormat="1" ht="21.75" customHeight="1">
      <c r="A714" s="33"/>
      <c r="B714" s="149"/>
      <c r="C714" s="150" t="s">
        <v>1016</v>
      </c>
      <c r="D714" s="150" t="s">
        <v>132</v>
      </c>
      <c r="E714" s="151" t="s">
        <v>1620</v>
      </c>
      <c r="F714" s="152" t="s">
        <v>1621</v>
      </c>
      <c r="G714" s="153" t="s">
        <v>135</v>
      </c>
      <c r="H714" s="154">
        <v>112.64</v>
      </c>
      <c r="I714" s="155"/>
      <c r="J714" s="156">
        <f>ROUND(I714*H714,2)</f>
        <v>0</v>
      </c>
      <c r="K714" s="152" t="s">
        <v>1761</v>
      </c>
      <c r="L714" s="34"/>
      <c r="M714" s="157" t="s">
        <v>1</v>
      </c>
      <c r="N714" s="158" t="s">
        <v>41</v>
      </c>
      <c r="O714" s="59"/>
      <c r="P714" s="159">
        <f>O714*H714</f>
        <v>0</v>
      </c>
      <c r="Q714" s="159">
        <v>0</v>
      </c>
      <c r="R714" s="159">
        <f>Q714*H714</f>
        <v>0</v>
      </c>
      <c r="S714" s="159">
        <v>0</v>
      </c>
      <c r="T714" s="160">
        <f>S714*H714</f>
        <v>0</v>
      </c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R714" s="161" t="s">
        <v>137</v>
      </c>
      <c r="AT714" s="161" t="s">
        <v>132</v>
      </c>
      <c r="AU714" s="161" t="s">
        <v>84</v>
      </c>
      <c r="AY714" s="18" t="s">
        <v>130</v>
      </c>
      <c r="BE714" s="162">
        <f>IF(N714="základní",J714,0)</f>
        <v>0</v>
      </c>
      <c r="BF714" s="162">
        <f>IF(N714="snížená",J714,0)</f>
        <v>0</v>
      </c>
      <c r="BG714" s="162">
        <f>IF(N714="zákl. přenesená",J714,0)</f>
        <v>0</v>
      </c>
      <c r="BH714" s="162">
        <f>IF(N714="sníž. přenesená",J714,0)</f>
        <v>0</v>
      </c>
      <c r="BI714" s="162">
        <f>IF(N714="nulová",J714,0)</f>
        <v>0</v>
      </c>
      <c r="BJ714" s="18" t="s">
        <v>32</v>
      </c>
      <c r="BK714" s="162">
        <f>ROUND(I714*H714,2)</f>
        <v>0</v>
      </c>
      <c r="BL714" s="18" t="s">
        <v>137</v>
      </c>
      <c r="BM714" s="161" t="s">
        <v>1622</v>
      </c>
    </row>
    <row r="715" spans="2:51" s="13" customFormat="1" ht="12">
      <c r="B715" s="163"/>
      <c r="D715" s="164" t="s">
        <v>139</v>
      </c>
      <c r="E715" s="165" t="s">
        <v>1</v>
      </c>
      <c r="F715" s="166" t="s">
        <v>2149</v>
      </c>
      <c r="H715" s="165" t="s">
        <v>1</v>
      </c>
      <c r="I715" s="167"/>
      <c r="L715" s="163"/>
      <c r="M715" s="168"/>
      <c r="N715" s="169"/>
      <c r="O715" s="169"/>
      <c r="P715" s="169"/>
      <c r="Q715" s="169"/>
      <c r="R715" s="169"/>
      <c r="S715" s="169"/>
      <c r="T715" s="170"/>
      <c r="AT715" s="165" t="s">
        <v>139</v>
      </c>
      <c r="AU715" s="165" t="s">
        <v>84</v>
      </c>
      <c r="AV715" s="13" t="s">
        <v>32</v>
      </c>
      <c r="AW715" s="13" t="s">
        <v>31</v>
      </c>
      <c r="AX715" s="13" t="s">
        <v>76</v>
      </c>
      <c r="AY715" s="165" t="s">
        <v>130</v>
      </c>
    </row>
    <row r="716" spans="2:51" s="14" customFormat="1" ht="12">
      <c r="B716" s="171"/>
      <c r="D716" s="164" t="s">
        <v>139</v>
      </c>
      <c r="E716" s="172" t="s">
        <v>1</v>
      </c>
      <c r="F716" s="173" t="s">
        <v>2150</v>
      </c>
      <c r="H716" s="174">
        <v>112.64</v>
      </c>
      <c r="I716" s="175"/>
      <c r="L716" s="171"/>
      <c r="M716" s="176"/>
      <c r="N716" s="177"/>
      <c r="O716" s="177"/>
      <c r="P716" s="177"/>
      <c r="Q716" s="177"/>
      <c r="R716" s="177"/>
      <c r="S716" s="177"/>
      <c r="T716" s="178"/>
      <c r="AT716" s="172" t="s">
        <v>139</v>
      </c>
      <c r="AU716" s="172" t="s">
        <v>84</v>
      </c>
      <c r="AV716" s="14" t="s">
        <v>84</v>
      </c>
      <c r="AW716" s="14" t="s">
        <v>31</v>
      </c>
      <c r="AX716" s="14" t="s">
        <v>76</v>
      </c>
      <c r="AY716" s="172" t="s">
        <v>130</v>
      </c>
    </row>
    <row r="717" spans="2:51" s="15" customFormat="1" ht="12">
      <c r="B717" s="179"/>
      <c r="D717" s="164" t="s">
        <v>139</v>
      </c>
      <c r="E717" s="180" t="s">
        <v>1</v>
      </c>
      <c r="F717" s="181" t="s">
        <v>144</v>
      </c>
      <c r="H717" s="182">
        <v>112.64</v>
      </c>
      <c r="I717" s="183"/>
      <c r="L717" s="179"/>
      <c r="M717" s="184"/>
      <c r="N717" s="185"/>
      <c r="O717" s="185"/>
      <c r="P717" s="185"/>
      <c r="Q717" s="185"/>
      <c r="R717" s="185"/>
      <c r="S717" s="185"/>
      <c r="T717" s="186"/>
      <c r="AT717" s="180" t="s">
        <v>139</v>
      </c>
      <c r="AU717" s="180" t="s">
        <v>84</v>
      </c>
      <c r="AV717" s="15" t="s">
        <v>137</v>
      </c>
      <c r="AW717" s="15" t="s">
        <v>31</v>
      </c>
      <c r="AX717" s="15" t="s">
        <v>32</v>
      </c>
      <c r="AY717" s="180" t="s">
        <v>130</v>
      </c>
    </row>
    <row r="718" spans="1:65" s="2" customFormat="1" ht="16.5" customHeight="1">
      <c r="A718" s="33"/>
      <c r="B718" s="149"/>
      <c r="C718" s="150" t="s">
        <v>1020</v>
      </c>
      <c r="D718" s="150" t="s">
        <v>132</v>
      </c>
      <c r="E718" s="151" t="s">
        <v>1628</v>
      </c>
      <c r="F718" s="152" t="s">
        <v>2151</v>
      </c>
      <c r="G718" s="153" t="s">
        <v>407</v>
      </c>
      <c r="H718" s="154">
        <v>36.755</v>
      </c>
      <c r="I718" s="155"/>
      <c r="J718" s="156">
        <f>ROUND(I718*H718,2)</f>
        <v>0</v>
      </c>
      <c r="K718" s="152" t="s">
        <v>1</v>
      </c>
      <c r="L718" s="34"/>
      <c r="M718" s="157" t="s">
        <v>1</v>
      </c>
      <c r="N718" s="158" t="s">
        <v>41</v>
      </c>
      <c r="O718" s="59"/>
      <c r="P718" s="159">
        <f>O718*H718</f>
        <v>0</v>
      </c>
      <c r="Q718" s="159">
        <v>0</v>
      </c>
      <c r="R718" s="159">
        <f>Q718*H718</f>
        <v>0</v>
      </c>
      <c r="S718" s="159">
        <v>0</v>
      </c>
      <c r="T718" s="160">
        <f>S718*H718</f>
        <v>0</v>
      </c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R718" s="161" t="s">
        <v>137</v>
      </c>
      <c r="AT718" s="161" t="s">
        <v>132</v>
      </c>
      <c r="AU718" s="161" t="s">
        <v>84</v>
      </c>
      <c r="AY718" s="18" t="s">
        <v>130</v>
      </c>
      <c r="BE718" s="162">
        <f>IF(N718="základní",J718,0)</f>
        <v>0</v>
      </c>
      <c r="BF718" s="162">
        <f>IF(N718="snížená",J718,0)</f>
        <v>0</v>
      </c>
      <c r="BG718" s="162">
        <f>IF(N718="zákl. přenesená",J718,0)</f>
        <v>0</v>
      </c>
      <c r="BH718" s="162">
        <f>IF(N718="sníž. přenesená",J718,0)</f>
        <v>0</v>
      </c>
      <c r="BI718" s="162">
        <f>IF(N718="nulová",J718,0)</f>
        <v>0</v>
      </c>
      <c r="BJ718" s="18" t="s">
        <v>32</v>
      </c>
      <c r="BK718" s="162">
        <f>ROUND(I718*H718,2)</f>
        <v>0</v>
      </c>
      <c r="BL718" s="18" t="s">
        <v>137</v>
      </c>
      <c r="BM718" s="161" t="s">
        <v>2152</v>
      </c>
    </row>
    <row r="719" spans="2:51" s="13" customFormat="1" ht="12">
      <c r="B719" s="163"/>
      <c r="D719" s="164" t="s">
        <v>139</v>
      </c>
      <c r="E719" s="165" t="s">
        <v>1</v>
      </c>
      <c r="F719" s="166" t="s">
        <v>2153</v>
      </c>
      <c r="H719" s="165" t="s">
        <v>1</v>
      </c>
      <c r="I719" s="167"/>
      <c r="L719" s="163"/>
      <c r="M719" s="168"/>
      <c r="N719" s="169"/>
      <c r="O719" s="169"/>
      <c r="P719" s="169"/>
      <c r="Q719" s="169"/>
      <c r="R719" s="169"/>
      <c r="S719" s="169"/>
      <c r="T719" s="170"/>
      <c r="AT719" s="165" t="s">
        <v>139</v>
      </c>
      <c r="AU719" s="165" t="s">
        <v>84</v>
      </c>
      <c r="AV719" s="13" t="s">
        <v>32</v>
      </c>
      <c r="AW719" s="13" t="s">
        <v>31</v>
      </c>
      <c r="AX719" s="13" t="s">
        <v>76</v>
      </c>
      <c r="AY719" s="165" t="s">
        <v>130</v>
      </c>
    </row>
    <row r="720" spans="2:51" s="14" customFormat="1" ht="12">
      <c r="B720" s="171"/>
      <c r="D720" s="164" t="s">
        <v>139</v>
      </c>
      <c r="E720" s="172" t="s">
        <v>1</v>
      </c>
      <c r="F720" s="173" t="s">
        <v>2154</v>
      </c>
      <c r="H720" s="174">
        <v>3.526</v>
      </c>
      <c r="I720" s="175"/>
      <c r="L720" s="171"/>
      <c r="M720" s="176"/>
      <c r="N720" s="177"/>
      <c r="O720" s="177"/>
      <c r="P720" s="177"/>
      <c r="Q720" s="177"/>
      <c r="R720" s="177"/>
      <c r="S720" s="177"/>
      <c r="T720" s="178"/>
      <c r="AT720" s="172" t="s">
        <v>139</v>
      </c>
      <c r="AU720" s="172" t="s">
        <v>84</v>
      </c>
      <c r="AV720" s="14" t="s">
        <v>84</v>
      </c>
      <c r="AW720" s="14" t="s">
        <v>31</v>
      </c>
      <c r="AX720" s="14" t="s">
        <v>76</v>
      </c>
      <c r="AY720" s="172" t="s">
        <v>130</v>
      </c>
    </row>
    <row r="721" spans="2:51" s="13" customFormat="1" ht="12">
      <c r="B721" s="163"/>
      <c r="D721" s="164" t="s">
        <v>139</v>
      </c>
      <c r="E721" s="165" t="s">
        <v>1</v>
      </c>
      <c r="F721" s="166" t="s">
        <v>2155</v>
      </c>
      <c r="H721" s="165" t="s">
        <v>1</v>
      </c>
      <c r="I721" s="167"/>
      <c r="L721" s="163"/>
      <c r="M721" s="168"/>
      <c r="N721" s="169"/>
      <c r="O721" s="169"/>
      <c r="P721" s="169"/>
      <c r="Q721" s="169"/>
      <c r="R721" s="169"/>
      <c r="S721" s="169"/>
      <c r="T721" s="170"/>
      <c r="AT721" s="165" t="s">
        <v>139</v>
      </c>
      <c r="AU721" s="165" t="s">
        <v>84</v>
      </c>
      <c r="AV721" s="13" t="s">
        <v>32</v>
      </c>
      <c r="AW721" s="13" t="s">
        <v>31</v>
      </c>
      <c r="AX721" s="13" t="s">
        <v>76</v>
      </c>
      <c r="AY721" s="165" t="s">
        <v>130</v>
      </c>
    </row>
    <row r="722" spans="2:51" s="14" customFormat="1" ht="12">
      <c r="B722" s="171"/>
      <c r="D722" s="164" t="s">
        <v>139</v>
      </c>
      <c r="E722" s="172" t="s">
        <v>1</v>
      </c>
      <c r="F722" s="173" t="s">
        <v>2156</v>
      </c>
      <c r="H722" s="174">
        <v>33.229</v>
      </c>
      <c r="I722" s="175"/>
      <c r="L722" s="171"/>
      <c r="M722" s="176"/>
      <c r="N722" s="177"/>
      <c r="O722" s="177"/>
      <c r="P722" s="177"/>
      <c r="Q722" s="177"/>
      <c r="R722" s="177"/>
      <c r="S722" s="177"/>
      <c r="T722" s="178"/>
      <c r="AT722" s="172" t="s">
        <v>139</v>
      </c>
      <c r="AU722" s="172" t="s">
        <v>84</v>
      </c>
      <c r="AV722" s="14" t="s">
        <v>84</v>
      </c>
      <c r="AW722" s="14" t="s">
        <v>31</v>
      </c>
      <c r="AX722" s="14" t="s">
        <v>76</v>
      </c>
      <c r="AY722" s="172" t="s">
        <v>130</v>
      </c>
    </row>
    <row r="723" spans="2:51" s="15" customFormat="1" ht="12">
      <c r="B723" s="179"/>
      <c r="D723" s="164" t="s">
        <v>139</v>
      </c>
      <c r="E723" s="180" t="s">
        <v>1</v>
      </c>
      <c r="F723" s="181" t="s">
        <v>144</v>
      </c>
      <c r="H723" s="182">
        <v>36.755</v>
      </c>
      <c r="I723" s="183"/>
      <c r="L723" s="179"/>
      <c r="M723" s="184"/>
      <c r="N723" s="185"/>
      <c r="O723" s="185"/>
      <c r="P723" s="185"/>
      <c r="Q723" s="185"/>
      <c r="R723" s="185"/>
      <c r="S723" s="185"/>
      <c r="T723" s="186"/>
      <c r="AT723" s="180" t="s">
        <v>139</v>
      </c>
      <c r="AU723" s="180" t="s">
        <v>84</v>
      </c>
      <c r="AV723" s="15" t="s">
        <v>137</v>
      </c>
      <c r="AW723" s="15" t="s">
        <v>31</v>
      </c>
      <c r="AX723" s="15" t="s">
        <v>32</v>
      </c>
      <c r="AY723" s="180" t="s">
        <v>130</v>
      </c>
    </row>
    <row r="724" spans="1:65" s="2" customFormat="1" ht="16.5" customHeight="1">
      <c r="A724" s="33"/>
      <c r="B724" s="149"/>
      <c r="C724" s="150" t="s">
        <v>1024</v>
      </c>
      <c r="D724" s="150" t="s">
        <v>132</v>
      </c>
      <c r="E724" s="151" t="s">
        <v>1634</v>
      </c>
      <c r="F724" s="152" t="s">
        <v>1635</v>
      </c>
      <c r="G724" s="153" t="s">
        <v>407</v>
      </c>
      <c r="H724" s="154">
        <v>348.87</v>
      </c>
      <c r="I724" s="155"/>
      <c r="J724" s="156">
        <f>ROUND(I724*H724,2)</f>
        <v>0</v>
      </c>
      <c r="K724" s="152" t="s">
        <v>136</v>
      </c>
      <c r="L724" s="34"/>
      <c r="M724" s="157" t="s">
        <v>1</v>
      </c>
      <c r="N724" s="158" t="s">
        <v>41</v>
      </c>
      <c r="O724" s="59"/>
      <c r="P724" s="159">
        <f>O724*H724</f>
        <v>0</v>
      </c>
      <c r="Q724" s="159">
        <v>0</v>
      </c>
      <c r="R724" s="159">
        <f>Q724*H724</f>
        <v>0</v>
      </c>
      <c r="S724" s="159">
        <v>0</v>
      </c>
      <c r="T724" s="160">
        <f>S724*H724</f>
        <v>0</v>
      </c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R724" s="161" t="s">
        <v>137</v>
      </c>
      <c r="AT724" s="161" t="s">
        <v>132</v>
      </c>
      <c r="AU724" s="161" t="s">
        <v>84</v>
      </c>
      <c r="AY724" s="18" t="s">
        <v>130</v>
      </c>
      <c r="BE724" s="162">
        <f>IF(N724="základní",J724,0)</f>
        <v>0</v>
      </c>
      <c r="BF724" s="162">
        <f>IF(N724="snížená",J724,0)</f>
        <v>0</v>
      </c>
      <c r="BG724" s="162">
        <f>IF(N724="zákl. přenesená",J724,0)</f>
        <v>0</v>
      </c>
      <c r="BH724" s="162">
        <f>IF(N724="sníž. přenesená",J724,0)</f>
        <v>0</v>
      </c>
      <c r="BI724" s="162">
        <f>IF(N724="nulová",J724,0)</f>
        <v>0</v>
      </c>
      <c r="BJ724" s="18" t="s">
        <v>32</v>
      </c>
      <c r="BK724" s="162">
        <f>ROUND(I724*H724,2)</f>
        <v>0</v>
      </c>
      <c r="BL724" s="18" t="s">
        <v>137</v>
      </c>
      <c r="BM724" s="161" t="s">
        <v>2157</v>
      </c>
    </row>
    <row r="725" spans="2:51" s="14" customFormat="1" ht="12">
      <c r="B725" s="171"/>
      <c r="D725" s="164" t="s">
        <v>139</v>
      </c>
      <c r="E725" s="172" t="s">
        <v>1</v>
      </c>
      <c r="F725" s="173" t="s">
        <v>2158</v>
      </c>
      <c r="H725" s="174">
        <v>385.625</v>
      </c>
      <c r="I725" s="175"/>
      <c r="L725" s="171"/>
      <c r="M725" s="176"/>
      <c r="N725" s="177"/>
      <c r="O725" s="177"/>
      <c r="P725" s="177"/>
      <c r="Q725" s="177"/>
      <c r="R725" s="177"/>
      <c r="S725" s="177"/>
      <c r="T725" s="178"/>
      <c r="AT725" s="172" t="s">
        <v>139</v>
      </c>
      <c r="AU725" s="172" t="s">
        <v>84</v>
      </c>
      <c r="AV725" s="14" t="s">
        <v>84</v>
      </c>
      <c r="AW725" s="14" t="s">
        <v>31</v>
      </c>
      <c r="AX725" s="14" t="s">
        <v>76</v>
      </c>
      <c r="AY725" s="172" t="s">
        <v>130</v>
      </c>
    </row>
    <row r="726" spans="2:51" s="14" customFormat="1" ht="12">
      <c r="B726" s="171"/>
      <c r="D726" s="164" t="s">
        <v>139</v>
      </c>
      <c r="E726" s="172" t="s">
        <v>1</v>
      </c>
      <c r="F726" s="173" t="s">
        <v>2159</v>
      </c>
      <c r="H726" s="174">
        <v>-3.526</v>
      </c>
      <c r="I726" s="175"/>
      <c r="L726" s="171"/>
      <c r="M726" s="176"/>
      <c r="N726" s="177"/>
      <c r="O726" s="177"/>
      <c r="P726" s="177"/>
      <c r="Q726" s="177"/>
      <c r="R726" s="177"/>
      <c r="S726" s="177"/>
      <c r="T726" s="178"/>
      <c r="AT726" s="172" t="s">
        <v>139</v>
      </c>
      <c r="AU726" s="172" t="s">
        <v>84</v>
      </c>
      <c r="AV726" s="14" t="s">
        <v>84</v>
      </c>
      <c r="AW726" s="14" t="s">
        <v>31</v>
      </c>
      <c r="AX726" s="14" t="s">
        <v>76</v>
      </c>
      <c r="AY726" s="172" t="s">
        <v>130</v>
      </c>
    </row>
    <row r="727" spans="2:51" s="14" customFormat="1" ht="12">
      <c r="B727" s="171"/>
      <c r="D727" s="164" t="s">
        <v>139</v>
      </c>
      <c r="E727" s="172" t="s">
        <v>1</v>
      </c>
      <c r="F727" s="173" t="s">
        <v>2160</v>
      </c>
      <c r="H727" s="174">
        <v>-33.229</v>
      </c>
      <c r="I727" s="175"/>
      <c r="L727" s="171"/>
      <c r="M727" s="176"/>
      <c r="N727" s="177"/>
      <c r="O727" s="177"/>
      <c r="P727" s="177"/>
      <c r="Q727" s="177"/>
      <c r="R727" s="177"/>
      <c r="S727" s="177"/>
      <c r="T727" s="178"/>
      <c r="AT727" s="172" t="s">
        <v>139</v>
      </c>
      <c r="AU727" s="172" t="s">
        <v>84</v>
      </c>
      <c r="AV727" s="14" t="s">
        <v>84</v>
      </c>
      <c r="AW727" s="14" t="s">
        <v>31</v>
      </c>
      <c r="AX727" s="14" t="s">
        <v>76</v>
      </c>
      <c r="AY727" s="172" t="s">
        <v>130</v>
      </c>
    </row>
    <row r="728" spans="2:51" s="15" customFormat="1" ht="12">
      <c r="B728" s="179"/>
      <c r="D728" s="164" t="s">
        <v>139</v>
      </c>
      <c r="E728" s="180" t="s">
        <v>1</v>
      </c>
      <c r="F728" s="181" t="s">
        <v>144</v>
      </c>
      <c r="H728" s="182">
        <v>348.87</v>
      </c>
      <c r="I728" s="183"/>
      <c r="L728" s="179"/>
      <c r="M728" s="184"/>
      <c r="N728" s="185"/>
      <c r="O728" s="185"/>
      <c r="P728" s="185"/>
      <c r="Q728" s="185"/>
      <c r="R728" s="185"/>
      <c r="S728" s="185"/>
      <c r="T728" s="186"/>
      <c r="AT728" s="180" t="s">
        <v>139</v>
      </c>
      <c r="AU728" s="180" t="s">
        <v>84</v>
      </c>
      <c r="AV728" s="15" t="s">
        <v>137</v>
      </c>
      <c r="AW728" s="15" t="s">
        <v>31</v>
      </c>
      <c r="AX728" s="15" t="s">
        <v>32</v>
      </c>
      <c r="AY728" s="180" t="s">
        <v>130</v>
      </c>
    </row>
    <row r="729" spans="1:65" s="2" customFormat="1" ht="16.5" customHeight="1">
      <c r="A729" s="33"/>
      <c r="B729" s="149"/>
      <c r="C729" s="150" t="s">
        <v>1028</v>
      </c>
      <c r="D729" s="150" t="s">
        <v>132</v>
      </c>
      <c r="E729" s="151" t="s">
        <v>1641</v>
      </c>
      <c r="F729" s="152" t="s">
        <v>1642</v>
      </c>
      <c r="G729" s="153" t="s">
        <v>407</v>
      </c>
      <c r="H729" s="154">
        <v>4884.18</v>
      </c>
      <c r="I729" s="155"/>
      <c r="J729" s="156">
        <f>ROUND(I729*H729,2)</f>
        <v>0</v>
      </c>
      <c r="K729" s="152" t="s">
        <v>136</v>
      </c>
      <c r="L729" s="34"/>
      <c r="M729" s="157" t="s">
        <v>1</v>
      </c>
      <c r="N729" s="158" t="s">
        <v>41</v>
      </c>
      <c r="O729" s="59"/>
      <c r="P729" s="159">
        <f>O729*H729</f>
        <v>0</v>
      </c>
      <c r="Q729" s="159">
        <v>0</v>
      </c>
      <c r="R729" s="159">
        <f>Q729*H729</f>
        <v>0</v>
      </c>
      <c r="S729" s="159">
        <v>0</v>
      </c>
      <c r="T729" s="160">
        <f>S729*H729</f>
        <v>0</v>
      </c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R729" s="161" t="s">
        <v>137</v>
      </c>
      <c r="AT729" s="161" t="s">
        <v>132</v>
      </c>
      <c r="AU729" s="161" t="s">
        <v>84</v>
      </c>
      <c r="AY729" s="18" t="s">
        <v>130</v>
      </c>
      <c r="BE729" s="162">
        <f>IF(N729="základní",J729,0)</f>
        <v>0</v>
      </c>
      <c r="BF729" s="162">
        <f>IF(N729="snížená",J729,0)</f>
        <v>0</v>
      </c>
      <c r="BG729" s="162">
        <f>IF(N729="zákl. přenesená",J729,0)</f>
        <v>0</v>
      </c>
      <c r="BH729" s="162">
        <f>IF(N729="sníž. přenesená",J729,0)</f>
        <v>0</v>
      </c>
      <c r="BI729" s="162">
        <f>IF(N729="nulová",J729,0)</f>
        <v>0</v>
      </c>
      <c r="BJ729" s="18" t="s">
        <v>32</v>
      </c>
      <c r="BK729" s="162">
        <f>ROUND(I729*H729,2)</f>
        <v>0</v>
      </c>
      <c r="BL729" s="18" t="s">
        <v>137</v>
      </c>
      <c r="BM729" s="161" t="s">
        <v>2161</v>
      </c>
    </row>
    <row r="730" spans="2:51" s="14" customFormat="1" ht="12">
      <c r="B730" s="171"/>
      <c r="D730" s="164" t="s">
        <v>139</v>
      </c>
      <c r="E730" s="172" t="s">
        <v>1</v>
      </c>
      <c r="F730" s="173" t="s">
        <v>2162</v>
      </c>
      <c r="H730" s="174">
        <v>4884.18</v>
      </c>
      <c r="I730" s="175"/>
      <c r="L730" s="171"/>
      <c r="M730" s="176"/>
      <c r="N730" s="177"/>
      <c r="O730" s="177"/>
      <c r="P730" s="177"/>
      <c r="Q730" s="177"/>
      <c r="R730" s="177"/>
      <c r="S730" s="177"/>
      <c r="T730" s="178"/>
      <c r="AT730" s="172" t="s">
        <v>139</v>
      </c>
      <c r="AU730" s="172" t="s">
        <v>84</v>
      </c>
      <c r="AV730" s="14" t="s">
        <v>84</v>
      </c>
      <c r="AW730" s="14" t="s">
        <v>31</v>
      </c>
      <c r="AX730" s="14" t="s">
        <v>76</v>
      </c>
      <c r="AY730" s="172" t="s">
        <v>130</v>
      </c>
    </row>
    <row r="731" spans="2:51" s="15" customFormat="1" ht="12">
      <c r="B731" s="179"/>
      <c r="D731" s="164" t="s">
        <v>139</v>
      </c>
      <c r="E731" s="180" t="s">
        <v>1</v>
      </c>
      <c r="F731" s="181" t="s">
        <v>144</v>
      </c>
      <c r="H731" s="182">
        <v>4884.18</v>
      </c>
      <c r="I731" s="183"/>
      <c r="L731" s="179"/>
      <c r="M731" s="184"/>
      <c r="N731" s="185"/>
      <c r="O731" s="185"/>
      <c r="P731" s="185"/>
      <c r="Q731" s="185"/>
      <c r="R731" s="185"/>
      <c r="S731" s="185"/>
      <c r="T731" s="186"/>
      <c r="AT731" s="180" t="s">
        <v>139</v>
      </c>
      <c r="AU731" s="180" t="s">
        <v>84</v>
      </c>
      <c r="AV731" s="15" t="s">
        <v>137</v>
      </c>
      <c r="AW731" s="15" t="s">
        <v>31</v>
      </c>
      <c r="AX731" s="15" t="s">
        <v>32</v>
      </c>
      <c r="AY731" s="180" t="s">
        <v>130</v>
      </c>
    </row>
    <row r="732" spans="1:65" s="2" customFormat="1" ht="16.5" customHeight="1">
      <c r="A732" s="33"/>
      <c r="B732" s="149"/>
      <c r="C732" s="150" t="s">
        <v>1032</v>
      </c>
      <c r="D732" s="150" t="s">
        <v>132</v>
      </c>
      <c r="E732" s="151" t="s">
        <v>1646</v>
      </c>
      <c r="F732" s="152" t="s">
        <v>565</v>
      </c>
      <c r="G732" s="153" t="s">
        <v>407</v>
      </c>
      <c r="H732" s="154">
        <v>296.213</v>
      </c>
      <c r="I732" s="155"/>
      <c r="J732" s="156">
        <f>ROUND(I732*H732,2)</f>
        <v>0</v>
      </c>
      <c r="K732" s="152" t="s">
        <v>1</v>
      </c>
      <c r="L732" s="34"/>
      <c r="M732" s="157" t="s">
        <v>1</v>
      </c>
      <c r="N732" s="158" t="s">
        <v>41</v>
      </c>
      <c r="O732" s="59"/>
      <c r="P732" s="159">
        <f>O732*H732</f>
        <v>0</v>
      </c>
      <c r="Q732" s="159">
        <v>0</v>
      </c>
      <c r="R732" s="159">
        <f>Q732*H732</f>
        <v>0</v>
      </c>
      <c r="S732" s="159">
        <v>0</v>
      </c>
      <c r="T732" s="160">
        <f>S732*H732</f>
        <v>0</v>
      </c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R732" s="161" t="s">
        <v>137</v>
      </c>
      <c r="AT732" s="161" t="s">
        <v>132</v>
      </c>
      <c r="AU732" s="161" t="s">
        <v>84</v>
      </c>
      <c r="AY732" s="18" t="s">
        <v>130</v>
      </c>
      <c r="BE732" s="162">
        <f>IF(N732="základní",J732,0)</f>
        <v>0</v>
      </c>
      <c r="BF732" s="162">
        <f>IF(N732="snížená",J732,0)</f>
        <v>0</v>
      </c>
      <c r="BG732" s="162">
        <f>IF(N732="zákl. přenesená",J732,0)</f>
        <v>0</v>
      </c>
      <c r="BH732" s="162">
        <f>IF(N732="sníž. přenesená",J732,0)</f>
        <v>0</v>
      </c>
      <c r="BI732" s="162">
        <f>IF(N732="nulová",J732,0)</f>
        <v>0</v>
      </c>
      <c r="BJ732" s="18" t="s">
        <v>32</v>
      </c>
      <c r="BK732" s="162">
        <f>ROUND(I732*H732,2)</f>
        <v>0</v>
      </c>
      <c r="BL732" s="18" t="s">
        <v>137</v>
      </c>
      <c r="BM732" s="161" t="s">
        <v>2163</v>
      </c>
    </row>
    <row r="733" spans="2:51" s="14" customFormat="1" ht="12">
      <c r="B733" s="171"/>
      <c r="D733" s="164" t="s">
        <v>139</v>
      </c>
      <c r="E733" s="172" t="s">
        <v>1</v>
      </c>
      <c r="F733" s="173" t="s">
        <v>2164</v>
      </c>
      <c r="H733" s="174">
        <v>296.213</v>
      </c>
      <c r="I733" s="175"/>
      <c r="L733" s="171"/>
      <c r="M733" s="176"/>
      <c r="N733" s="177"/>
      <c r="O733" s="177"/>
      <c r="P733" s="177"/>
      <c r="Q733" s="177"/>
      <c r="R733" s="177"/>
      <c r="S733" s="177"/>
      <c r="T733" s="178"/>
      <c r="AT733" s="172" t="s">
        <v>139</v>
      </c>
      <c r="AU733" s="172" t="s">
        <v>84</v>
      </c>
      <c r="AV733" s="14" t="s">
        <v>84</v>
      </c>
      <c r="AW733" s="14" t="s">
        <v>31</v>
      </c>
      <c r="AX733" s="14" t="s">
        <v>76</v>
      </c>
      <c r="AY733" s="172" t="s">
        <v>130</v>
      </c>
    </row>
    <row r="734" spans="2:51" s="15" customFormat="1" ht="12">
      <c r="B734" s="179"/>
      <c r="D734" s="164" t="s">
        <v>139</v>
      </c>
      <c r="E734" s="180" t="s">
        <v>1</v>
      </c>
      <c r="F734" s="181" t="s">
        <v>144</v>
      </c>
      <c r="H734" s="182">
        <v>296.213</v>
      </c>
      <c r="I734" s="183"/>
      <c r="L734" s="179"/>
      <c r="M734" s="184"/>
      <c r="N734" s="185"/>
      <c r="O734" s="185"/>
      <c r="P734" s="185"/>
      <c r="Q734" s="185"/>
      <c r="R734" s="185"/>
      <c r="S734" s="185"/>
      <c r="T734" s="186"/>
      <c r="AT734" s="180" t="s">
        <v>139</v>
      </c>
      <c r="AU734" s="180" t="s">
        <v>84</v>
      </c>
      <c r="AV734" s="15" t="s">
        <v>137</v>
      </c>
      <c r="AW734" s="15" t="s">
        <v>31</v>
      </c>
      <c r="AX734" s="15" t="s">
        <v>32</v>
      </c>
      <c r="AY734" s="180" t="s">
        <v>130</v>
      </c>
    </row>
    <row r="735" spans="1:65" s="2" customFormat="1" ht="16.5" customHeight="1">
      <c r="A735" s="33"/>
      <c r="B735" s="149"/>
      <c r="C735" s="150" t="s">
        <v>1036</v>
      </c>
      <c r="D735" s="150" t="s">
        <v>132</v>
      </c>
      <c r="E735" s="151" t="s">
        <v>1650</v>
      </c>
      <c r="F735" s="152" t="s">
        <v>1651</v>
      </c>
      <c r="G735" s="153" t="s">
        <v>407</v>
      </c>
      <c r="H735" s="154">
        <v>52.357</v>
      </c>
      <c r="I735" s="155"/>
      <c r="J735" s="156">
        <f>ROUND(I735*H735,2)</f>
        <v>0</v>
      </c>
      <c r="K735" s="152" t="s">
        <v>1</v>
      </c>
      <c r="L735" s="34"/>
      <c r="M735" s="157" t="s">
        <v>1</v>
      </c>
      <c r="N735" s="158" t="s">
        <v>41</v>
      </c>
      <c r="O735" s="59"/>
      <c r="P735" s="159">
        <f>O735*H735</f>
        <v>0</v>
      </c>
      <c r="Q735" s="159">
        <v>0</v>
      </c>
      <c r="R735" s="159">
        <f>Q735*H735</f>
        <v>0</v>
      </c>
      <c r="S735" s="159">
        <v>0</v>
      </c>
      <c r="T735" s="160">
        <f>S735*H735</f>
        <v>0</v>
      </c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R735" s="161" t="s">
        <v>137</v>
      </c>
      <c r="AT735" s="161" t="s">
        <v>132</v>
      </c>
      <c r="AU735" s="161" t="s">
        <v>84</v>
      </c>
      <c r="AY735" s="18" t="s">
        <v>130</v>
      </c>
      <c r="BE735" s="162">
        <f>IF(N735="základní",J735,0)</f>
        <v>0</v>
      </c>
      <c r="BF735" s="162">
        <f>IF(N735="snížená",J735,0)</f>
        <v>0</v>
      </c>
      <c r="BG735" s="162">
        <f>IF(N735="zákl. přenesená",J735,0)</f>
        <v>0</v>
      </c>
      <c r="BH735" s="162">
        <f>IF(N735="sníž. přenesená",J735,0)</f>
        <v>0</v>
      </c>
      <c r="BI735" s="162">
        <f>IF(N735="nulová",J735,0)</f>
        <v>0</v>
      </c>
      <c r="BJ735" s="18" t="s">
        <v>32</v>
      </c>
      <c r="BK735" s="162">
        <f>ROUND(I735*H735,2)</f>
        <v>0</v>
      </c>
      <c r="BL735" s="18" t="s">
        <v>137</v>
      </c>
      <c r="BM735" s="161" t="s">
        <v>2165</v>
      </c>
    </row>
    <row r="736" spans="2:51" s="14" customFormat="1" ht="12">
      <c r="B736" s="171"/>
      <c r="D736" s="164" t="s">
        <v>139</v>
      </c>
      <c r="E736" s="172" t="s">
        <v>1</v>
      </c>
      <c r="F736" s="173" t="s">
        <v>2166</v>
      </c>
      <c r="H736" s="174">
        <v>52.357</v>
      </c>
      <c r="I736" s="175"/>
      <c r="L736" s="171"/>
      <c r="M736" s="176"/>
      <c r="N736" s="177"/>
      <c r="O736" s="177"/>
      <c r="P736" s="177"/>
      <c r="Q736" s="177"/>
      <c r="R736" s="177"/>
      <c r="S736" s="177"/>
      <c r="T736" s="178"/>
      <c r="AT736" s="172" t="s">
        <v>139</v>
      </c>
      <c r="AU736" s="172" t="s">
        <v>84</v>
      </c>
      <c r="AV736" s="14" t="s">
        <v>84</v>
      </c>
      <c r="AW736" s="14" t="s">
        <v>31</v>
      </c>
      <c r="AX736" s="14" t="s">
        <v>76</v>
      </c>
      <c r="AY736" s="172" t="s">
        <v>130</v>
      </c>
    </row>
    <row r="737" spans="2:51" s="15" customFormat="1" ht="12">
      <c r="B737" s="179"/>
      <c r="D737" s="164" t="s">
        <v>139</v>
      </c>
      <c r="E737" s="180" t="s">
        <v>1</v>
      </c>
      <c r="F737" s="181" t="s">
        <v>144</v>
      </c>
      <c r="H737" s="182">
        <v>52.357</v>
      </c>
      <c r="I737" s="183"/>
      <c r="L737" s="179"/>
      <c r="M737" s="184"/>
      <c r="N737" s="185"/>
      <c r="O737" s="185"/>
      <c r="P737" s="185"/>
      <c r="Q737" s="185"/>
      <c r="R737" s="185"/>
      <c r="S737" s="185"/>
      <c r="T737" s="186"/>
      <c r="AT737" s="180" t="s">
        <v>139</v>
      </c>
      <c r="AU737" s="180" t="s">
        <v>84</v>
      </c>
      <c r="AV737" s="15" t="s">
        <v>137</v>
      </c>
      <c r="AW737" s="15" t="s">
        <v>31</v>
      </c>
      <c r="AX737" s="15" t="s">
        <v>32</v>
      </c>
      <c r="AY737" s="180" t="s">
        <v>130</v>
      </c>
    </row>
    <row r="738" spans="1:65" s="2" customFormat="1" ht="16.5" customHeight="1">
      <c r="A738" s="33"/>
      <c r="B738" s="149"/>
      <c r="C738" s="150" t="s">
        <v>1040</v>
      </c>
      <c r="D738" s="150" t="s">
        <v>132</v>
      </c>
      <c r="E738" s="151" t="s">
        <v>2167</v>
      </c>
      <c r="F738" s="152" t="s">
        <v>2168</v>
      </c>
      <c r="G738" s="153" t="s">
        <v>407</v>
      </c>
      <c r="H738" s="154">
        <v>104.494</v>
      </c>
      <c r="I738" s="155"/>
      <c r="J738" s="156">
        <f>ROUND(I738*H738,2)</f>
        <v>0</v>
      </c>
      <c r="K738" s="152" t="s">
        <v>136</v>
      </c>
      <c r="L738" s="34"/>
      <c r="M738" s="157" t="s">
        <v>1</v>
      </c>
      <c r="N738" s="158" t="s">
        <v>41</v>
      </c>
      <c r="O738" s="59"/>
      <c r="P738" s="159">
        <f>O738*H738</f>
        <v>0</v>
      </c>
      <c r="Q738" s="159">
        <v>0</v>
      </c>
      <c r="R738" s="159">
        <f>Q738*H738</f>
        <v>0</v>
      </c>
      <c r="S738" s="159">
        <v>0</v>
      </c>
      <c r="T738" s="160">
        <f>S738*H738</f>
        <v>0</v>
      </c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R738" s="161" t="s">
        <v>137</v>
      </c>
      <c r="AT738" s="161" t="s">
        <v>132</v>
      </c>
      <c r="AU738" s="161" t="s">
        <v>84</v>
      </c>
      <c r="AY738" s="18" t="s">
        <v>130</v>
      </c>
      <c r="BE738" s="162">
        <f>IF(N738="základní",J738,0)</f>
        <v>0</v>
      </c>
      <c r="BF738" s="162">
        <f>IF(N738="snížená",J738,0)</f>
        <v>0</v>
      </c>
      <c r="BG738" s="162">
        <f>IF(N738="zákl. přenesená",J738,0)</f>
        <v>0</v>
      </c>
      <c r="BH738" s="162">
        <f>IF(N738="sníž. přenesená",J738,0)</f>
        <v>0</v>
      </c>
      <c r="BI738" s="162">
        <f>IF(N738="nulová",J738,0)</f>
        <v>0</v>
      </c>
      <c r="BJ738" s="18" t="s">
        <v>32</v>
      </c>
      <c r="BK738" s="162">
        <f>ROUND(I738*H738,2)</f>
        <v>0</v>
      </c>
      <c r="BL738" s="18" t="s">
        <v>137</v>
      </c>
      <c r="BM738" s="161" t="s">
        <v>2169</v>
      </c>
    </row>
    <row r="739" spans="2:63" s="12" customFormat="1" ht="25.9" customHeight="1">
      <c r="B739" s="136"/>
      <c r="D739" s="137" t="s">
        <v>75</v>
      </c>
      <c r="E739" s="138" t="s">
        <v>2170</v>
      </c>
      <c r="F739" s="138" t="s">
        <v>2171</v>
      </c>
      <c r="I739" s="139"/>
      <c r="J739" s="140">
        <f>BK739</f>
        <v>0</v>
      </c>
      <c r="L739" s="136"/>
      <c r="M739" s="141"/>
      <c r="N739" s="142"/>
      <c r="O739" s="142"/>
      <c r="P739" s="143">
        <f>P740+P764</f>
        <v>0</v>
      </c>
      <c r="Q739" s="142"/>
      <c r="R739" s="143">
        <f>R740+R764</f>
        <v>0.29431050000000003</v>
      </c>
      <c r="S739" s="142"/>
      <c r="T739" s="144">
        <f>T740+T764</f>
        <v>0.2824</v>
      </c>
      <c r="AR739" s="137" t="s">
        <v>84</v>
      </c>
      <c r="AT739" s="145" t="s">
        <v>75</v>
      </c>
      <c r="AU739" s="145" t="s">
        <v>76</v>
      </c>
      <c r="AY739" s="137" t="s">
        <v>130</v>
      </c>
      <c r="BK739" s="146">
        <f>BK740+BK764</f>
        <v>0</v>
      </c>
    </row>
    <row r="740" spans="2:63" s="12" customFormat="1" ht="22.9" customHeight="1">
      <c r="B740" s="136"/>
      <c r="D740" s="137" t="s">
        <v>75</v>
      </c>
      <c r="E740" s="147" t="s">
        <v>2172</v>
      </c>
      <c r="F740" s="147" t="s">
        <v>2173</v>
      </c>
      <c r="I740" s="139"/>
      <c r="J740" s="148">
        <f>BK740</f>
        <v>0</v>
      </c>
      <c r="L740" s="136"/>
      <c r="M740" s="141"/>
      <c r="N740" s="142"/>
      <c r="O740" s="142"/>
      <c r="P740" s="143">
        <f>SUM(P741:P763)</f>
        <v>0</v>
      </c>
      <c r="Q740" s="142"/>
      <c r="R740" s="143">
        <f>SUM(R741:R763)</f>
        <v>0.0555105</v>
      </c>
      <c r="S740" s="142"/>
      <c r="T740" s="144">
        <f>SUM(T741:T763)</f>
        <v>0</v>
      </c>
      <c r="AR740" s="137" t="s">
        <v>84</v>
      </c>
      <c r="AT740" s="145" t="s">
        <v>75</v>
      </c>
      <c r="AU740" s="145" t="s">
        <v>32</v>
      </c>
      <c r="AY740" s="137" t="s">
        <v>130</v>
      </c>
      <c r="BK740" s="146">
        <f>SUM(BK741:BK763)</f>
        <v>0</v>
      </c>
    </row>
    <row r="741" spans="1:65" s="2" customFormat="1" ht="16.5" customHeight="1">
      <c r="A741" s="33"/>
      <c r="B741" s="149"/>
      <c r="C741" s="150" t="s">
        <v>1044</v>
      </c>
      <c r="D741" s="150" t="s">
        <v>132</v>
      </c>
      <c r="E741" s="151" t="s">
        <v>2174</v>
      </c>
      <c r="F741" s="152" t="s">
        <v>2175</v>
      </c>
      <c r="G741" s="153" t="s">
        <v>135</v>
      </c>
      <c r="H741" s="154">
        <v>2.7</v>
      </c>
      <c r="I741" s="155"/>
      <c r="J741" s="156">
        <f>ROUND(I741*H741,2)</f>
        <v>0</v>
      </c>
      <c r="K741" s="152" t="s">
        <v>136</v>
      </c>
      <c r="L741" s="34"/>
      <c r="M741" s="157" t="s">
        <v>1</v>
      </c>
      <c r="N741" s="158" t="s">
        <v>41</v>
      </c>
      <c r="O741" s="59"/>
      <c r="P741" s="159">
        <f>O741*H741</f>
        <v>0</v>
      </c>
      <c r="Q741" s="159">
        <v>0</v>
      </c>
      <c r="R741" s="159">
        <f>Q741*H741</f>
        <v>0</v>
      </c>
      <c r="S741" s="159">
        <v>0</v>
      </c>
      <c r="T741" s="160">
        <f>S741*H741</f>
        <v>0</v>
      </c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R741" s="161" t="s">
        <v>252</v>
      </c>
      <c r="AT741" s="161" t="s">
        <v>132</v>
      </c>
      <c r="AU741" s="161" t="s">
        <v>84</v>
      </c>
      <c r="AY741" s="18" t="s">
        <v>130</v>
      </c>
      <c r="BE741" s="162">
        <f>IF(N741="základní",J741,0)</f>
        <v>0</v>
      </c>
      <c r="BF741" s="162">
        <f>IF(N741="snížená",J741,0)</f>
        <v>0</v>
      </c>
      <c r="BG741" s="162">
        <f>IF(N741="zákl. přenesená",J741,0)</f>
        <v>0</v>
      </c>
      <c r="BH741" s="162">
        <f>IF(N741="sníž. přenesená",J741,0)</f>
        <v>0</v>
      </c>
      <c r="BI741" s="162">
        <f>IF(N741="nulová",J741,0)</f>
        <v>0</v>
      </c>
      <c r="BJ741" s="18" t="s">
        <v>32</v>
      </c>
      <c r="BK741" s="162">
        <f>ROUND(I741*H741,2)</f>
        <v>0</v>
      </c>
      <c r="BL741" s="18" t="s">
        <v>252</v>
      </c>
      <c r="BM741" s="161" t="s">
        <v>2176</v>
      </c>
    </row>
    <row r="742" spans="2:51" s="14" customFormat="1" ht="12">
      <c r="B742" s="171"/>
      <c r="D742" s="164" t="s">
        <v>139</v>
      </c>
      <c r="E742" s="172" t="s">
        <v>1</v>
      </c>
      <c r="F742" s="173" t="s">
        <v>2177</v>
      </c>
      <c r="H742" s="174">
        <v>2.7</v>
      </c>
      <c r="I742" s="175"/>
      <c r="L742" s="171"/>
      <c r="M742" s="176"/>
      <c r="N742" s="177"/>
      <c r="O742" s="177"/>
      <c r="P742" s="177"/>
      <c r="Q742" s="177"/>
      <c r="R742" s="177"/>
      <c r="S742" s="177"/>
      <c r="T742" s="178"/>
      <c r="AT742" s="172" t="s">
        <v>139</v>
      </c>
      <c r="AU742" s="172" t="s">
        <v>84</v>
      </c>
      <c r="AV742" s="14" t="s">
        <v>84</v>
      </c>
      <c r="AW742" s="14" t="s">
        <v>31</v>
      </c>
      <c r="AX742" s="14" t="s">
        <v>32</v>
      </c>
      <c r="AY742" s="172" t="s">
        <v>130</v>
      </c>
    </row>
    <row r="743" spans="1:65" s="2" customFormat="1" ht="16.5" customHeight="1">
      <c r="A743" s="33"/>
      <c r="B743" s="149"/>
      <c r="C743" s="195" t="s">
        <v>882</v>
      </c>
      <c r="D743" s="195" t="s">
        <v>268</v>
      </c>
      <c r="E743" s="196" t="s">
        <v>2178</v>
      </c>
      <c r="F743" s="197" t="s">
        <v>2179</v>
      </c>
      <c r="G743" s="198" t="s">
        <v>407</v>
      </c>
      <c r="H743" s="199">
        <v>0.001</v>
      </c>
      <c r="I743" s="200"/>
      <c r="J743" s="201">
        <f>ROUND(I743*H743,2)</f>
        <v>0</v>
      </c>
      <c r="K743" s="197" t="s">
        <v>136</v>
      </c>
      <c r="L743" s="202"/>
      <c r="M743" s="203" t="s">
        <v>1</v>
      </c>
      <c r="N743" s="204" t="s">
        <v>41</v>
      </c>
      <c r="O743" s="59"/>
      <c r="P743" s="159">
        <f>O743*H743</f>
        <v>0</v>
      </c>
      <c r="Q743" s="159">
        <v>1</v>
      </c>
      <c r="R743" s="159">
        <f>Q743*H743</f>
        <v>0.001</v>
      </c>
      <c r="S743" s="159">
        <v>0</v>
      </c>
      <c r="T743" s="160">
        <f>S743*H743</f>
        <v>0</v>
      </c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R743" s="161" t="s">
        <v>362</v>
      </c>
      <c r="AT743" s="161" t="s">
        <v>268</v>
      </c>
      <c r="AU743" s="161" t="s">
        <v>84</v>
      </c>
      <c r="AY743" s="18" t="s">
        <v>130</v>
      </c>
      <c r="BE743" s="162">
        <f>IF(N743="základní",J743,0)</f>
        <v>0</v>
      </c>
      <c r="BF743" s="162">
        <f>IF(N743="snížená",J743,0)</f>
        <v>0</v>
      </c>
      <c r="BG743" s="162">
        <f>IF(N743="zákl. přenesená",J743,0)</f>
        <v>0</v>
      </c>
      <c r="BH743" s="162">
        <f>IF(N743="sníž. přenesená",J743,0)</f>
        <v>0</v>
      </c>
      <c r="BI743" s="162">
        <f>IF(N743="nulová",J743,0)</f>
        <v>0</v>
      </c>
      <c r="BJ743" s="18" t="s">
        <v>32</v>
      </c>
      <c r="BK743" s="162">
        <f>ROUND(I743*H743,2)</f>
        <v>0</v>
      </c>
      <c r="BL743" s="18" t="s">
        <v>252</v>
      </c>
      <c r="BM743" s="161" t="s">
        <v>2180</v>
      </c>
    </row>
    <row r="744" spans="2:51" s="14" customFormat="1" ht="12">
      <c r="B744" s="171"/>
      <c r="D744" s="164" t="s">
        <v>139</v>
      </c>
      <c r="F744" s="173" t="s">
        <v>2181</v>
      </c>
      <c r="H744" s="174">
        <v>0.001</v>
      </c>
      <c r="I744" s="175"/>
      <c r="L744" s="171"/>
      <c r="M744" s="176"/>
      <c r="N744" s="177"/>
      <c r="O744" s="177"/>
      <c r="P744" s="177"/>
      <c r="Q744" s="177"/>
      <c r="R744" s="177"/>
      <c r="S744" s="177"/>
      <c r="T744" s="178"/>
      <c r="AT744" s="172" t="s">
        <v>139</v>
      </c>
      <c r="AU744" s="172" t="s">
        <v>84</v>
      </c>
      <c r="AV744" s="14" t="s">
        <v>84</v>
      </c>
      <c r="AW744" s="14" t="s">
        <v>3</v>
      </c>
      <c r="AX744" s="14" t="s">
        <v>32</v>
      </c>
      <c r="AY744" s="172" t="s">
        <v>130</v>
      </c>
    </row>
    <row r="745" spans="1:65" s="2" customFormat="1" ht="16.5" customHeight="1">
      <c r="A745" s="33"/>
      <c r="B745" s="149"/>
      <c r="C745" s="150" t="s">
        <v>1052</v>
      </c>
      <c r="D745" s="150" t="s">
        <v>132</v>
      </c>
      <c r="E745" s="151" t="s">
        <v>2182</v>
      </c>
      <c r="F745" s="152" t="s">
        <v>2183</v>
      </c>
      <c r="G745" s="153" t="s">
        <v>135</v>
      </c>
      <c r="H745" s="154">
        <v>0.72</v>
      </c>
      <c r="I745" s="155"/>
      <c r="J745" s="156">
        <f>ROUND(I745*H745,2)</f>
        <v>0</v>
      </c>
      <c r="K745" s="152" t="s">
        <v>136</v>
      </c>
      <c r="L745" s="34"/>
      <c r="M745" s="157" t="s">
        <v>1</v>
      </c>
      <c r="N745" s="158" t="s">
        <v>41</v>
      </c>
      <c r="O745" s="59"/>
      <c r="P745" s="159">
        <f>O745*H745</f>
        <v>0</v>
      </c>
      <c r="Q745" s="159">
        <v>0</v>
      </c>
      <c r="R745" s="159">
        <f>Q745*H745</f>
        <v>0</v>
      </c>
      <c r="S745" s="159">
        <v>0</v>
      </c>
      <c r="T745" s="160">
        <f>S745*H745</f>
        <v>0</v>
      </c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R745" s="161" t="s">
        <v>252</v>
      </c>
      <c r="AT745" s="161" t="s">
        <v>132</v>
      </c>
      <c r="AU745" s="161" t="s">
        <v>84</v>
      </c>
      <c r="AY745" s="18" t="s">
        <v>130</v>
      </c>
      <c r="BE745" s="162">
        <f>IF(N745="základní",J745,0)</f>
        <v>0</v>
      </c>
      <c r="BF745" s="162">
        <f>IF(N745="snížená",J745,0)</f>
        <v>0</v>
      </c>
      <c r="BG745" s="162">
        <f>IF(N745="zákl. přenesená",J745,0)</f>
        <v>0</v>
      </c>
      <c r="BH745" s="162">
        <f>IF(N745="sníž. přenesená",J745,0)</f>
        <v>0</v>
      </c>
      <c r="BI745" s="162">
        <f>IF(N745="nulová",J745,0)</f>
        <v>0</v>
      </c>
      <c r="BJ745" s="18" t="s">
        <v>32</v>
      </c>
      <c r="BK745" s="162">
        <f>ROUND(I745*H745,2)</f>
        <v>0</v>
      </c>
      <c r="BL745" s="18" t="s">
        <v>252</v>
      </c>
      <c r="BM745" s="161" t="s">
        <v>2184</v>
      </c>
    </row>
    <row r="746" spans="2:51" s="14" customFormat="1" ht="12">
      <c r="B746" s="171"/>
      <c r="D746" s="164" t="s">
        <v>139</v>
      </c>
      <c r="E746" s="172" t="s">
        <v>1</v>
      </c>
      <c r="F746" s="173" t="s">
        <v>2185</v>
      </c>
      <c r="H746" s="174">
        <v>0.72</v>
      </c>
      <c r="I746" s="175"/>
      <c r="L746" s="171"/>
      <c r="M746" s="176"/>
      <c r="N746" s="177"/>
      <c r="O746" s="177"/>
      <c r="P746" s="177"/>
      <c r="Q746" s="177"/>
      <c r="R746" s="177"/>
      <c r="S746" s="177"/>
      <c r="T746" s="178"/>
      <c r="AT746" s="172" t="s">
        <v>139</v>
      </c>
      <c r="AU746" s="172" t="s">
        <v>84</v>
      </c>
      <c r="AV746" s="14" t="s">
        <v>84</v>
      </c>
      <c r="AW746" s="14" t="s">
        <v>31</v>
      </c>
      <c r="AX746" s="14" t="s">
        <v>32</v>
      </c>
      <c r="AY746" s="172" t="s">
        <v>130</v>
      </c>
    </row>
    <row r="747" spans="1:65" s="2" customFormat="1" ht="16.5" customHeight="1">
      <c r="A747" s="33"/>
      <c r="B747" s="149"/>
      <c r="C747" s="195" t="s">
        <v>1056</v>
      </c>
      <c r="D747" s="195" t="s">
        <v>268</v>
      </c>
      <c r="E747" s="196" t="s">
        <v>2186</v>
      </c>
      <c r="F747" s="197" t="s">
        <v>2187</v>
      </c>
      <c r="G747" s="198" t="s">
        <v>470</v>
      </c>
      <c r="H747" s="199">
        <v>1.08</v>
      </c>
      <c r="I747" s="200"/>
      <c r="J747" s="201">
        <f>ROUND(I747*H747,2)</f>
        <v>0</v>
      </c>
      <c r="K747" s="197" t="s">
        <v>136</v>
      </c>
      <c r="L747" s="202"/>
      <c r="M747" s="203" t="s">
        <v>1</v>
      </c>
      <c r="N747" s="204" t="s">
        <v>41</v>
      </c>
      <c r="O747" s="59"/>
      <c r="P747" s="159">
        <f>O747*H747</f>
        <v>0</v>
      </c>
      <c r="Q747" s="159">
        <v>0.001</v>
      </c>
      <c r="R747" s="159">
        <f>Q747*H747</f>
        <v>0.00108</v>
      </c>
      <c r="S747" s="159">
        <v>0</v>
      </c>
      <c r="T747" s="160">
        <f>S747*H747</f>
        <v>0</v>
      </c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R747" s="161" t="s">
        <v>362</v>
      </c>
      <c r="AT747" s="161" t="s">
        <v>268</v>
      </c>
      <c r="AU747" s="161" t="s">
        <v>84</v>
      </c>
      <c r="AY747" s="18" t="s">
        <v>130</v>
      </c>
      <c r="BE747" s="162">
        <f>IF(N747="základní",J747,0)</f>
        <v>0</v>
      </c>
      <c r="BF747" s="162">
        <f>IF(N747="snížená",J747,0)</f>
        <v>0</v>
      </c>
      <c r="BG747" s="162">
        <f>IF(N747="zákl. přenesená",J747,0)</f>
        <v>0</v>
      </c>
      <c r="BH747" s="162">
        <f>IF(N747="sníž. přenesená",J747,0)</f>
        <v>0</v>
      </c>
      <c r="BI747" s="162">
        <f>IF(N747="nulová",J747,0)</f>
        <v>0</v>
      </c>
      <c r="BJ747" s="18" t="s">
        <v>32</v>
      </c>
      <c r="BK747" s="162">
        <f>ROUND(I747*H747,2)</f>
        <v>0</v>
      </c>
      <c r="BL747" s="18" t="s">
        <v>252</v>
      </c>
      <c r="BM747" s="161" t="s">
        <v>2188</v>
      </c>
    </row>
    <row r="748" spans="2:51" s="14" customFormat="1" ht="12">
      <c r="B748" s="171"/>
      <c r="D748" s="164" t="s">
        <v>139</v>
      </c>
      <c r="F748" s="173" t="s">
        <v>2189</v>
      </c>
      <c r="H748" s="174">
        <v>1.08</v>
      </c>
      <c r="I748" s="175"/>
      <c r="L748" s="171"/>
      <c r="M748" s="176"/>
      <c r="N748" s="177"/>
      <c r="O748" s="177"/>
      <c r="P748" s="177"/>
      <c r="Q748" s="177"/>
      <c r="R748" s="177"/>
      <c r="S748" s="177"/>
      <c r="T748" s="178"/>
      <c r="AT748" s="172" t="s">
        <v>139</v>
      </c>
      <c r="AU748" s="172" t="s">
        <v>84</v>
      </c>
      <c r="AV748" s="14" t="s">
        <v>84</v>
      </c>
      <c r="AW748" s="14" t="s">
        <v>3</v>
      </c>
      <c r="AX748" s="14" t="s">
        <v>32</v>
      </c>
      <c r="AY748" s="172" t="s">
        <v>130</v>
      </c>
    </row>
    <row r="749" spans="1:65" s="2" customFormat="1" ht="16.5" customHeight="1">
      <c r="A749" s="33"/>
      <c r="B749" s="149"/>
      <c r="C749" s="150" t="s">
        <v>1060</v>
      </c>
      <c r="D749" s="150" t="s">
        <v>132</v>
      </c>
      <c r="E749" s="151" t="s">
        <v>2190</v>
      </c>
      <c r="F749" s="152" t="s">
        <v>2191</v>
      </c>
      <c r="G749" s="153" t="s">
        <v>135</v>
      </c>
      <c r="H749" s="154">
        <v>5.76</v>
      </c>
      <c r="I749" s="155"/>
      <c r="J749" s="156">
        <f>ROUND(I749*H749,2)</f>
        <v>0</v>
      </c>
      <c r="K749" s="152" t="s">
        <v>136</v>
      </c>
      <c r="L749" s="34"/>
      <c r="M749" s="157" t="s">
        <v>1</v>
      </c>
      <c r="N749" s="158" t="s">
        <v>41</v>
      </c>
      <c r="O749" s="59"/>
      <c r="P749" s="159">
        <f>O749*H749</f>
        <v>0</v>
      </c>
      <c r="Q749" s="159">
        <v>0</v>
      </c>
      <c r="R749" s="159">
        <f>Q749*H749</f>
        <v>0</v>
      </c>
      <c r="S749" s="159">
        <v>0</v>
      </c>
      <c r="T749" s="160">
        <f>S749*H749</f>
        <v>0</v>
      </c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R749" s="161" t="s">
        <v>252</v>
      </c>
      <c r="AT749" s="161" t="s">
        <v>132</v>
      </c>
      <c r="AU749" s="161" t="s">
        <v>84</v>
      </c>
      <c r="AY749" s="18" t="s">
        <v>130</v>
      </c>
      <c r="BE749" s="162">
        <f>IF(N749="základní",J749,0)</f>
        <v>0</v>
      </c>
      <c r="BF749" s="162">
        <f>IF(N749="snížená",J749,0)</f>
        <v>0</v>
      </c>
      <c r="BG749" s="162">
        <f>IF(N749="zákl. přenesená",J749,0)</f>
        <v>0</v>
      </c>
      <c r="BH749" s="162">
        <f>IF(N749="sníž. přenesená",J749,0)</f>
        <v>0</v>
      </c>
      <c r="BI749" s="162">
        <f>IF(N749="nulová",J749,0)</f>
        <v>0</v>
      </c>
      <c r="BJ749" s="18" t="s">
        <v>32</v>
      </c>
      <c r="BK749" s="162">
        <f>ROUND(I749*H749,2)</f>
        <v>0</v>
      </c>
      <c r="BL749" s="18" t="s">
        <v>252</v>
      </c>
      <c r="BM749" s="161" t="s">
        <v>2192</v>
      </c>
    </row>
    <row r="750" spans="2:51" s="14" customFormat="1" ht="12">
      <c r="B750" s="171"/>
      <c r="D750" s="164" t="s">
        <v>139</v>
      </c>
      <c r="E750" s="172" t="s">
        <v>1</v>
      </c>
      <c r="F750" s="173" t="s">
        <v>2193</v>
      </c>
      <c r="H750" s="174">
        <v>5.76</v>
      </c>
      <c r="I750" s="175"/>
      <c r="L750" s="171"/>
      <c r="M750" s="176"/>
      <c r="N750" s="177"/>
      <c r="O750" s="177"/>
      <c r="P750" s="177"/>
      <c r="Q750" s="177"/>
      <c r="R750" s="177"/>
      <c r="S750" s="177"/>
      <c r="T750" s="178"/>
      <c r="AT750" s="172" t="s">
        <v>139</v>
      </c>
      <c r="AU750" s="172" t="s">
        <v>84</v>
      </c>
      <c r="AV750" s="14" t="s">
        <v>84</v>
      </c>
      <c r="AW750" s="14" t="s">
        <v>31</v>
      </c>
      <c r="AX750" s="14" t="s">
        <v>32</v>
      </c>
      <c r="AY750" s="172" t="s">
        <v>130</v>
      </c>
    </row>
    <row r="751" spans="1:65" s="2" customFormat="1" ht="16.5" customHeight="1">
      <c r="A751" s="33"/>
      <c r="B751" s="149"/>
      <c r="C751" s="195" t="s">
        <v>1064</v>
      </c>
      <c r="D751" s="195" t="s">
        <v>268</v>
      </c>
      <c r="E751" s="196" t="s">
        <v>2178</v>
      </c>
      <c r="F751" s="197" t="s">
        <v>2179</v>
      </c>
      <c r="G751" s="198" t="s">
        <v>407</v>
      </c>
      <c r="H751" s="199">
        <v>0.002</v>
      </c>
      <c r="I751" s="200"/>
      <c r="J751" s="201">
        <f>ROUND(I751*H751,2)</f>
        <v>0</v>
      </c>
      <c r="K751" s="197" t="s">
        <v>136</v>
      </c>
      <c r="L751" s="202"/>
      <c r="M751" s="203" t="s">
        <v>1</v>
      </c>
      <c r="N751" s="204" t="s">
        <v>41</v>
      </c>
      <c r="O751" s="59"/>
      <c r="P751" s="159">
        <f>O751*H751</f>
        <v>0</v>
      </c>
      <c r="Q751" s="159">
        <v>1</v>
      </c>
      <c r="R751" s="159">
        <f>Q751*H751</f>
        <v>0.002</v>
      </c>
      <c r="S751" s="159">
        <v>0</v>
      </c>
      <c r="T751" s="160">
        <f>S751*H751</f>
        <v>0</v>
      </c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R751" s="161" t="s">
        <v>362</v>
      </c>
      <c r="AT751" s="161" t="s">
        <v>268</v>
      </c>
      <c r="AU751" s="161" t="s">
        <v>84</v>
      </c>
      <c r="AY751" s="18" t="s">
        <v>130</v>
      </c>
      <c r="BE751" s="162">
        <f>IF(N751="základní",J751,0)</f>
        <v>0</v>
      </c>
      <c r="BF751" s="162">
        <f>IF(N751="snížená",J751,0)</f>
        <v>0</v>
      </c>
      <c r="BG751" s="162">
        <f>IF(N751="zákl. přenesená",J751,0)</f>
        <v>0</v>
      </c>
      <c r="BH751" s="162">
        <f>IF(N751="sníž. přenesená",J751,0)</f>
        <v>0</v>
      </c>
      <c r="BI751" s="162">
        <f>IF(N751="nulová",J751,0)</f>
        <v>0</v>
      </c>
      <c r="BJ751" s="18" t="s">
        <v>32</v>
      </c>
      <c r="BK751" s="162">
        <f>ROUND(I751*H751,2)</f>
        <v>0</v>
      </c>
      <c r="BL751" s="18" t="s">
        <v>252</v>
      </c>
      <c r="BM751" s="161" t="s">
        <v>2194</v>
      </c>
    </row>
    <row r="752" spans="2:51" s="14" customFormat="1" ht="12">
      <c r="B752" s="171"/>
      <c r="D752" s="164" t="s">
        <v>139</v>
      </c>
      <c r="F752" s="173" t="s">
        <v>2195</v>
      </c>
      <c r="H752" s="174">
        <v>0.002</v>
      </c>
      <c r="I752" s="175"/>
      <c r="L752" s="171"/>
      <c r="M752" s="176"/>
      <c r="N752" s="177"/>
      <c r="O752" s="177"/>
      <c r="P752" s="177"/>
      <c r="Q752" s="177"/>
      <c r="R752" s="177"/>
      <c r="S752" s="177"/>
      <c r="T752" s="178"/>
      <c r="AT752" s="172" t="s">
        <v>139</v>
      </c>
      <c r="AU752" s="172" t="s">
        <v>84</v>
      </c>
      <c r="AV752" s="14" t="s">
        <v>84</v>
      </c>
      <c r="AW752" s="14" t="s">
        <v>3</v>
      </c>
      <c r="AX752" s="14" t="s">
        <v>32</v>
      </c>
      <c r="AY752" s="172" t="s">
        <v>130</v>
      </c>
    </row>
    <row r="753" spans="1:65" s="2" customFormat="1" ht="16.5" customHeight="1">
      <c r="A753" s="33"/>
      <c r="B753" s="149"/>
      <c r="C753" s="150" t="s">
        <v>1068</v>
      </c>
      <c r="D753" s="150" t="s">
        <v>132</v>
      </c>
      <c r="E753" s="151" t="s">
        <v>2196</v>
      </c>
      <c r="F753" s="152" t="s">
        <v>2197</v>
      </c>
      <c r="G753" s="153" t="s">
        <v>135</v>
      </c>
      <c r="H753" s="154">
        <v>1.8</v>
      </c>
      <c r="I753" s="155"/>
      <c r="J753" s="156">
        <f>ROUND(I753*H753,2)</f>
        <v>0</v>
      </c>
      <c r="K753" s="152" t="s">
        <v>136</v>
      </c>
      <c r="L753" s="34"/>
      <c r="M753" s="157" t="s">
        <v>1</v>
      </c>
      <c r="N753" s="158" t="s">
        <v>41</v>
      </c>
      <c r="O753" s="59"/>
      <c r="P753" s="159">
        <f>O753*H753</f>
        <v>0</v>
      </c>
      <c r="Q753" s="159">
        <v>0</v>
      </c>
      <c r="R753" s="159">
        <f>Q753*H753</f>
        <v>0</v>
      </c>
      <c r="S753" s="159">
        <v>0</v>
      </c>
      <c r="T753" s="160">
        <f>S753*H753</f>
        <v>0</v>
      </c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R753" s="161" t="s">
        <v>252</v>
      </c>
      <c r="AT753" s="161" t="s">
        <v>132</v>
      </c>
      <c r="AU753" s="161" t="s">
        <v>84</v>
      </c>
      <c r="AY753" s="18" t="s">
        <v>130</v>
      </c>
      <c r="BE753" s="162">
        <f>IF(N753="základní",J753,0)</f>
        <v>0</v>
      </c>
      <c r="BF753" s="162">
        <f>IF(N753="snížená",J753,0)</f>
        <v>0</v>
      </c>
      <c r="BG753" s="162">
        <f>IF(N753="zákl. přenesená",J753,0)</f>
        <v>0</v>
      </c>
      <c r="BH753" s="162">
        <f>IF(N753="sníž. přenesená",J753,0)</f>
        <v>0</v>
      </c>
      <c r="BI753" s="162">
        <f>IF(N753="nulová",J753,0)</f>
        <v>0</v>
      </c>
      <c r="BJ753" s="18" t="s">
        <v>32</v>
      </c>
      <c r="BK753" s="162">
        <f>ROUND(I753*H753,2)</f>
        <v>0</v>
      </c>
      <c r="BL753" s="18" t="s">
        <v>252</v>
      </c>
      <c r="BM753" s="161" t="s">
        <v>2198</v>
      </c>
    </row>
    <row r="754" spans="2:51" s="14" customFormat="1" ht="12">
      <c r="B754" s="171"/>
      <c r="D754" s="164" t="s">
        <v>139</v>
      </c>
      <c r="E754" s="172" t="s">
        <v>1</v>
      </c>
      <c r="F754" s="173" t="s">
        <v>2199</v>
      </c>
      <c r="H754" s="174">
        <v>1.8</v>
      </c>
      <c r="I754" s="175"/>
      <c r="L754" s="171"/>
      <c r="M754" s="176"/>
      <c r="N754" s="177"/>
      <c r="O754" s="177"/>
      <c r="P754" s="177"/>
      <c r="Q754" s="177"/>
      <c r="R754" s="177"/>
      <c r="S754" s="177"/>
      <c r="T754" s="178"/>
      <c r="AT754" s="172" t="s">
        <v>139</v>
      </c>
      <c r="AU754" s="172" t="s">
        <v>84</v>
      </c>
      <c r="AV754" s="14" t="s">
        <v>84</v>
      </c>
      <c r="AW754" s="14" t="s">
        <v>31</v>
      </c>
      <c r="AX754" s="14" t="s">
        <v>32</v>
      </c>
      <c r="AY754" s="172" t="s">
        <v>130</v>
      </c>
    </row>
    <row r="755" spans="1:65" s="2" customFormat="1" ht="16.5" customHeight="1">
      <c r="A755" s="33"/>
      <c r="B755" s="149"/>
      <c r="C755" s="195" t="s">
        <v>1072</v>
      </c>
      <c r="D755" s="195" t="s">
        <v>268</v>
      </c>
      <c r="E755" s="196" t="s">
        <v>2186</v>
      </c>
      <c r="F755" s="197" t="s">
        <v>2187</v>
      </c>
      <c r="G755" s="198" t="s">
        <v>470</v>
      </c>
      <c r="H755" s="199">
        <v>2.97</v>
      </c>
      <c r="I755" s="200"/>
      <c r="J755" s="201">
        <f>ROUND(I755*H755,2)</f>
        <v>0</v>
      </c>
      <c r="K755" s="197" t="s">
        <v>136</v>
      </c>
      <c r="L755" s="202"/>
      <c r="M755" s="203" t="s">
        <v>1</v>
      </c>
      <c r="N755" s="204" t="s">
        <v>41</v>
      </c>
      <c r="O755" s="59"/>
      <c r="P755" s="159">
        <f>O755*H755</f>
        <v>0</v>
      </c>
      <c r="Q755" s="159">
        <v>0.001</v>
      </c>
      <c r="R755" s="159">
        <f>Q755*H755</f>
        <v>0.0029700000000000004</v>
      </c>
      <c r="S755" s="159">
        <v>0</v>
      </c>
      <c r="T755" s="160">
        <f>S755*H755</f>
        <v>0</v>
      </c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R755" s="161" t="s">
        <v>362</v>
      </c>
      <c r="AT755" s="161" t="s">
        <v>268</v>
      </c>
      <c r="AU755" s="161" t="s">
        <v>84</v>
      </c>
      <c r="AY755" s="18" t="s">
        <v>130</v>
      </c>
      <c r="BE755" s="162">
        <f>IF(N755="základní",J755,0)</f>
        <v>0</v>
      </c>
      <c r="BF755" s="162">
        <f>IF(N755="snížená",J755,0)</f>
        <v>0</v>
      </c>
      <c r="BG755" s="162">
        <f>IF(N755="zákl. přenesená",J755,0)</f>
        <v>0</v>
      </c>
      <c r="BH755" s="162">
        <f>IF(N755="sníž. přenesená",J755,0)</f>
        <v>0</v>
      </c>
      <c r="BI755" s="162">
        <f>IF(N755="nulová",J755,0)</f>
        <v>0</v>
      </c>
      <c r="BJ755" s="18" t="s">
        <v>32</v>
      </c>
      <c r="BK755" s="162">
        <f>ROUND(I755*H755,2)</f>
        <v>0</v>
      </c>
      <c r="BL755" s="18" t="s">
        <v>252</v>
      </c>
      <c r="BM755" s="161" t="s">
        <v>2200</v>
      </c>
    </row>
    <row r="756" spans="2:51" s="14" customFormat="1" ht="12">
      <c r="B756" s="171"/>
      <c r="D756" s="164" t="s">
        <v>139</v>
      </c>
      <c r="F756" s="173" t="s">
        <v>2201</v>
      </c>
      <c r="H756" s="174">
        <v>2.97</v>
      </c>
      <c r="I756" s="175"/>
      <c r="L756" s="171"/>
      <c r="M756" s="176"/>
      <c r="N756" s="177"/>
      <c r="O756" s="177"/>
      <c r="P756" s="177"/>
      <c r="Q756" s="177"/>
      <c r="R756" s="177"/>
      <c r="S756" s="177"/>
      <c r="T756" s="178"/>
      <c r="AT756" s="172" t="s">
        <v>139</v>
      </c>
      <c r="AU756" s="172" t="s">
        <v>84</v>
      </c>
      <c r="AV756" s="14" t="s">
        <v>84</v>
      </c>
      <c r="AW756" s="14" t="s">
        <v>3</v>
      </c>
      <c r="AX756" s="14" t="s">
        <v>32</v>
      </c>
      <c r="AY756" s="172" t="s">
        <v>130</v>
      </c>
    </row>
    <row r="757" spans="1:65" s="2" customFormat="1" ht="16.5" customHeight="1">
      <c r="A757" s="33"/>
      <c r="B757" s="149"/>
      <c r="C757" s="150" t="s">
        <v>1077</v>
      </c>
      <c r="D757" s="150" t="s">
        <v>132</v>
      </c>
      <c r="E757" s="151" t="s">
        <v>2202</v>
      </c>
      <c r="F757" s="152" t="s">
        <v>2203</v>
      </c>
      <c r="G757" s="153" t="s">
        <v>135</v>
      </c>
      <c r="H757" s="154">
        <v>2.7</v>
      </c>
      <c r="I757" s="155"/>
      <c r="J757" s="156">
        <f>ROUND(I757*H757,2)</f>
        <v>0</v>
      </c>
      <c r="K757" s="152" t="s">
        <v>136</v>
      </c>
      <c r="L757" s="34"/>
      <c r="M757" s="157" t="s">
        <v>1</v>
      </c>
      <c r="N757" s="158" t="s">
        <v>41</v>
      </c>
      <c r="O757" s="59"/>
      <c r="P757" s="159">
        <f>O757*H757</f>
        <v>0</v>
      </c>
      <c r="Q757" s="159">
        <v>0.0004</v>
      </c>
      <c r="R757" s="159">
        <f>Q757*H757</f>
        <v>0.0010800000000000002</v>
      </c>
      <c r="S757" s="159">
        <v>0</v>
      </c>
      <c r="T757" s="160">
        <f>S757*H757</f>
        <v>0</v>
      </c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R757" s="161" t="s">
        <v>252</v>
      </c>
      <c r="AT757" s="161" t="s">
        <v>132</v>
      </c>
      <c r="AU757" s="161" t="s">
        <v>84</v>
      </c>
      <c r="AY757" s="18" t="s">
        <v>130</v>
      </c>
      <c r="BE757" s="162">
        <f>IF(N757="základní",J757,0)</f>
        <v>0</v>
      </c>
      <c r="BF757" s="162">
        <f>IF(N757="snížená",J757,0)</f>
        <v>0</v>
      </c>
      <c r="BG757" s="162">
        <f>IF(N757="zákl. přenesená",J757,0)</f>
        <v>0</v>
      </c>
      <c r="BH757" s="162">
        <f>IF(N757="sníž. přenesená",J757,0)</f>
        <v>0</v>
      </c>
      <c r="BI757" s="162">
        <f>IF(N757="nulová",J757,0)</f>
        <v>0</v>
      </c>
      <c r="BJ757" s="18" t="s">
        <v>32</v>
      </c>
      <c r="BK757" s="162">
        <f>ROUND(I757*H757,2)</f>
        <v>0</v>
      </c>
      <c r="BL757" s="18" t="s">
        <v>252</v>
      </c>
      <c r="BM757" s="161" t="s">
        <v>2204</v>
      </c>
    </row>
    <row r="758" spans="1:65" s="2" customFormat="1" ht="24.2" customHeight="1">
      <c r="A758" s="33"/>
      <c r="B758" s="149"/>
      <c r="C758" s="195" t="s">
        <v>1082</v>
      </c>
      <c r="D758" s="195" t="s">
        <v>268</v>
      </c>
      <c r="E758" s="196" t="s">
        <v>2205</v>
      </c>
      <c r="F758" s="197" t="s">
        <v>2206</v>
      </c>
      <c r="G758" s="198" t="s">
        <v>135</v>
      </c>
      <c r="H758" s="199">
        <v>3.105</v>
      </c>
      <c r="I758" s="200"/>
      <c r="J758" s="201">
        <f>ROUND(I758*H758,2)</f>
        <v>0</v>
      </c>
      <c r="K758" s="197" t="s">
        <v>136</v>
      </c>
      <c r="L758" s="202"/>
      <c r="M758" s="203" t="s">
        <v>1</v>
      </c>
      <c r="N758" s="204" t="s">
        <v>41</v>
      </c>
      <c r="O758" s="59"/>
      <c r="P758" s="159">
        <f>O758*H758</f>
        <v>0</v>
      </c>
      <c r="Q758" s="159">
        <v>0.0045</v>
      </c>
      <c r="R758" s="159">
        <f>Q758*H758</f>
        <v>0.013972499999999999</v>
      </c>
      <c r="S758" s="159">
        <v>0</v>
      </c>
      <c r="T758" s="160">
        <f>S758*H758</f>
        <v>0</v>
      </c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R758" s="161" t="s">
        <v>362</v>
      </c>
      <c r="AT758" s="161" t="s">
        <v>268</v>
      </c>
      <c r="AU758" s="161" t="s">
        <v>84</v>
      </c>
      <c r="AY758" s="18" t="s">
        <v>130</v>
      </c>
      <c r="BE758" s="162">
        <f>IF(N758="základní",J758,0)</f>
        <v>0</v>
      </c>
      <c r="BF758" s="162">
        <f>IF(N758="snížená",J758,0)</f>
        <v>0</v>
      </c>
      <c r="BG758" s="162">
        <f>IF(N758="zákl. přenesená",J758,0)</f>
        <v>0</v>
      </c>
      <c r="BH758" s="162">
        <f>IF(N758="sníž. přenesená",J758,0)</f>
        <v>0</v>
      </c>
      <c r="BI758" s="162">
        <f>IF(N758="nulová",J758,0)</f>
        <v>0</v>
      </c>
      <c r="BJ758" s="18" t="s">
        <v>32</v>
      </c>
      <c r="BK758" s="162">
        <f>ROUND(I758*H758,2)</f>
        <v>0</v>
      </c>
      <c r="BL758" s="18" t="s">
        <v>252</v>
      </c>
      <c r="BM758" s="161" t="s">
        <v>2207</v>
      </c>
    </row>
    <row r="759" spans="2:51" s="14" customFormat="1" ht="12">
      <c r="B759" s="171"/>
      <c r="D759" s="164" t="s">
        <v>139</v>
      </c>
      <c r="F759" s="173" t="s">
        <v>2208</v>
      </c>
      <c r="H759" s="174">
        <v>3.105</v>
      </c>
      <c r="I759" s="175"/>
      <c r="L759" s="171"/>
      <c r="M759" s="176"/>
      <c r="N759" s="177"/>
      <c r="O759" s="177"/>
      <c r="P759" s="177"/>
      <c r="Q759" s="177"/>
      <c r="R759" s="177"/>
      <c r="S759" s="177"/>
      <c r="T759" s="178"/>
      <c r="AT759" s="172" t="s">
        <v>139</v>
      </c>
      <c r="AU759" s="172" t="s">
        <v>84</v>
      </c>
      <c r="AV759" s="14" t="s">
        <v>84</v>
      </c>
      <c r="AW759" s="14" t="s">
        <v>3</v>
      </c>
      <c r="AX759" s="14" t="s">
        <v>32</v>
      </c>
      <c r="AY759" s="172" t="s">
        <v>130</v>
      </c>
    </row>
    <row r="760" spans="1:65" s="2" customFormat="1" ht="16.5" customHeight="1">
      <c r="A760" s="33"/>
      <c r="B760" s="149"/>
      <c r="C760" s="150" t="s">
        <v>1086</v>
      </c>
      <c r="D760" s="150" t="s">
        <v>132</v>
      </c>
      <c r="E760" s="151" t="s">
        <v>2209</v>
      </c>
      <c r="F760" s="152" t="s">
        <v>2210</v>
      </c>
      <c r="G760" s="153" t="s">
        <v>135</v>
      </c>
      <c r="H760" s="154">
        <v>5.76</v>
      </c>
      <c r="I760" s="155"/>
      <c r="J760" s="156">
        <f>ROUND(I760*H760,2)</f>
        <v>0</v>
      </c>
      <c r="K760" s="152" t="s">
        <v>136</v>
      </c>
      <c r="L760" s="34"/>
      <c r="M760" s="157" t="s">
        <v>1</v>
      </c>
      <c r="N760" s="158" t="s">
        <v>41</v>
      </c>
      <c r="O760" s="59"/>
      <c r="P760" s="159">
        <f>O760*H760</f>
        <v>0</v>
      </c>
      <c r="Q760" s="159">
        <v>0.0004</v>
      </c>
      <c r="R760" s="159">
        <f>Q760*H760</f>
        <v>0.002304</v>
      </c>
      <c r="S760" s="159">
        <v>0</v>
      </c>
      <c r="T760" s="160">
        <f>S760*H760</f>
        <v>0</v>
      </c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R760" s="161" t="s">
        <v>252</v>
      </c>
      <c r="AT760" s="161" t="s">
        <v>132</v>
      </c>
      <c r="AU760" s="161" t="s">
        <v>84</v>
      </c>
      <c r="AY760" s="18" t="s">
        <v>130</v>
      </c>
      <c r="BE760" s="162">
        <f>IF(N760="základní",J760,0)</f>
        <v>0</v>
      </c>
      <c r="BF760" s="162">
        <f>IF(N760="snížená",J760,0)</f>
        <v>0</v>
      </c>
      <c r="BG760" s="162">
        <f>IF(N760="zákl. přenesená",J760,0)</f>
        <v>0</v>
      </c>
      <c r="BH760" s="162">
        <f>IF(N760="sníž. přenesená",J760,0)</f>
        <v>0</v>
      </c>
      <c r="BI760" s="162">
        <f>IF(N760="nulová",J760,0)</f>
        <v>0</v>
      </c>
      <c r="BJ760" s="18" t="s">
        <v>32</v>
      </c>
      <c r="BK760" s="162">
        <f>ROUND(I760*H760,2)</f>
        <v>0</v>
      </c>
      <c r="BL760" s="18" t="s">
        <v>252</v>
      </c>
      <c r="BM760" s="161" t="s">
        <v>2211</v>
      </c>
    </row>
    <row r="761" spans="1:65" s="2" customFormat="1" ht="24.2" customHeight="1">
      <c r="A761" s="33"/>
      <c r="B761" s="149"/>
      <c r="C761" s="195" t="s">
        <v>1091</v>
      </c>
      <c r="D761" s="195" t="s">
        <v>268</v>
      </c>
      <c r="E761" s="196" t="s">
        <v>2205</v>
      </c>
      <c r="F761" s="197" t="s">
        <v>2206</v>
      </c>
      <c r="G761" s="198" t="s">
        <v>135</v>
      </c>
      <c r="H761" s="199">
        <v>6.912</v>
      </c>
      <c r="I761" s="200"/>
      <c r="J761" s="201">
        <f>ROUND(I761*H761,2)</f>
        <v>0</v>
      </c>
      <c r="K761" s="197" t="s">
        <v>136</v>
      </c>
      <c r="L761" s="202"/>
      <c r="M761" s="203" t="s">
        <v>1</v>
      </c>
      <c r="N761" s="204" t="s">
        <v>41</v>
      </c>
      <c r="O761" s="59"/>
      <c r="P761" s="159">
        <f>O761*H761</f>
        <v>0</v>
      </c>
      <c r="Q761" s="159">
        <v>0.0045</v>
      </c>
      <c r="R761" s="159">
        <f>Q761*H761</f>
        <v>0.031103999999999996</v>
      </c>
      <c r="S761" s="159">
        <v>0</v>
      </c>
      <c r="T761" s="160">
        <f>S761*H761</f>
        <v>0</v>
      </c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R761" s="161" t="s">
        <v>362</v>
      </c>
      <c r="AT761" s="161" t="s">
        <v>268</v>
      </c>
      <c r="AU761" s="161" t="s">
        <v>84</v>
      </c>
      <c r="AY761" s="18" t="s">
        <v>130</v>
      </c>
      <c r="BE761" s="162">
        <f>IF(N761="základní",J761,0)</f>
        <v>0</v>
      </c>
      <c r="BF761" s="162">
        <f>IF(N761="snížená",J761,0)</f>
        <v>0</v>
      </c>
      <c r="BG761" s="162">
        <f>IF(N761="zákl. přenesená",J761,0)</f>
        <v>0</v>
      </c>
      <c r="BH761" s="162">
        <f>IF(N761="sníž. přenesená",J761,0)</f>
        <v>0</v>
      </c>
      <c r="BI761" s="162">
        <f>IF(N761="nulová",J761,0)</f>
        <v>0</v>
      </c>
      <c r="BJ761" s="18" t="s">
        <v>32</v>
      </c>
      <c r="BK761" s="162">
        <f>ROUND(I761*H761,2)</f>
        <v>0</v>
      </c>
      <c r="BL761" s="18" t="s">
        <v>252</v>
      </c>
      <c r="BM761" s="161" t="s">
        <v>2212</v>
      </c>
    </row>
    <row r="762" spans="2:51" s="14" customFormat="1" ht="12">
      <c r="B762" s="171"/>
      <c r="D762" s="164" t="s">
        <v>139</v>
      </c>
      <c r="F762" s="173" t="s">
        <v>2213</v>
      </c>
      <c r="H762" s="174">
        <v>6.912</v>
      </c>
      <c r="I762" s="175"/>
      <c r="L762" s="171"/>
      <c r="M762" s="176"/>
      <c r="N762" s="177"/>
      <c r="O762" s="177"/>
      <c r="P762" s="177"/>
      <c r="Q762" s="177"/>
      <c r="R762" s="177"/>
      <c r="S762" s="177"/>
      <c r="T762" s="178"/>
      <c r="AT762" s="172" t="s">
        <v>139</v>
      </c>
      <c r="AU762" s="172" t="s">
        <v>84</v>
      </c>
      <c r="AV762" s="14" t="s">
        <v>84</v>
      </c>
      <c r="AW762" s="14" t="s">
        <v>3</v>
      </c>
      <c r="AX762" s="14" t="s">
        <v>32</v>
      </c>
      <c r="AY762" s="172" t="s">
        <v>130</v>
      </c>
    </row>
    <row r="763" spans="1:65" s="2" customFormat="1" ht="16.5" customHeight="1">
      <c r="A763" s="33"/>
      <c r="B763" s="149"/>
      <c r="C763" s="150" t="s">
        <v>1095</v>
      </c>
      <c r="D763" s="150" t="s">
        <v>132</v>
      </c>
      <c r="E763" s="151" t="s">
        <v>2214</v>
      </c>
      <c r="F763" s="152" t="s">
        <v>2215</v>
      </c>
      <c r="G763" s="153" t="s">
        <v>2216</v>
      </c>
      <c r="H763" s="210"/>
      <c r="I763" s="155"/>
      <c r="J763" s="156">
        <f>ROUND(I763*H763,2)</f>
        <v>0</v>
      </c>
      <c r="K763" s="152" t="s">
        <v>136</v>
      </c>
      <c r="L763" s="34"/>
      <c r="M763" s="157" t="s">
        <v>1</v>
      </c>
      <c r="N763" s="158" t="s">
        <v>41</v>
      </c>
      <c r="O763" s="59"/>
      <c r="P763" s="159">
        <f>O763*H763</f>
        <v>0</v>
      </c>
      <c r="Q763" s="159">
        <v>0</v>
      </c>
      <c r="R763" s="159">
        <f>Q763*H763</f>
        <v>0</v>
      </c>
      <c r="S763" s="159">
        <v>0</v>
      </c>
      <c r="T763" s="160">
        <f>S763*H763</f>
        <v>0</v>
      </c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R763" s="161" t="s">
        <v>252</v>
      </c>
      <c r="AT763" s="161" t="s">
        <v>132</v>
      </c>
      <c r="AU763" s="161" t="s">
        <v>84</v>
      </c>
      <c r="AY763" s="18" t="s">
        <v>130</v>
      </c>
      <c r="BE763" s="162">
        <f>IF(N763="základní",J763,0)</f>
        <v>0</v>
      </c>
      <c r="BF763" s="162">
        <f>IF(N763="snížená",J763,0)</f>
        <v>0</v>
      </c>
      <c r="BG763" s="162">
        <f>IF(N763="zákl. přenesená",J763,0)</f>
        <v>0</v>
      </c>
      <c r="BH763" s="162">
        <f>IF(N763="sníž. přenesená",J763,0)</f>
        <v>0</v>
      </c>
      <c r="BI763" s="162">
        <f>IF(N763="nulová",J763,0)</f>
        <v>0</v>
      </c>
      <c r="BJ763" s="18" t="s">
        <v>32</v>
      </c>
      <c r="BK763" s="162">
        <f>ROUND(I763*H763,2)</f>
        <v>0</v>
      </c>
      <c r="BL763" s="18" t="s">
        <v>252</v>
      </c>
      <c r="BM763" s="161" t="s">
        <v>2217</v>
      </c>
    </row>
    <row r="764" spans="2:63" s="12" customFormat="1" ht="22.9" customHeight="1">
      <c r="B764" s="136"/>
      <c r="D764" s="137" t="s">
        <v>75</v>
      </c>
      <c r="E764" s="147" t="s">
        <v>2218</v>
      </c>
      <c r="F764" s="147" t="s">
        <v>2219</v>
      </c>
      <c r="I764" s="139"/>
      <c r="J764" s="148">
        <f>BK764</f>
        <v>0</v>
      </c>
      <c r="L764" s="136"/>
      <c r="M764" s="141"/>
      <c r="N764" s="142"/>
      <c r="O764" s="142"/>
      <c r="P764" s="143">
        <f>SUM(P765:P773)</f>
        <v>0</v>
      </c>
      <c r="Q764" s="142"/>
      <c r="R764" s="143">
        <f>SUM(R765:R773)</f>
        <v>0.2388</v>
      </c>
      <c r="S764" s="142"/>
      <c r="T764" s="144">
        <f>SUM(T765:T773)</f>
        <v>0.2824</v>
      </c>
      <c r="AR764" s="137" t="s">
        <v>84</v>
      </c>
      <c r="AT764" s="145" t="s">
        <v>75</v>
      </c>
      <c r="AU764" s="145" t="s">
        <v>32</v>
      </c>
      <c r="AY764" s="137" t="s">
        <v>130</v>
      </c>
      <c r="BK764" s="146">
        <f>SUM(BK765:BK773)</f>
        <v>0</v>
      </c>
    </row>
    <row r="765" spans="1:65" s="2" customFormat="1" ht="16.5" customHeight="1">
      <c r="A765" s="33"/>
      <c r="B765" s="149"/>
      <c r="C765" s="150" t="s">
        <v>1100</v>
      </c>
      <c r="D765" s="150" t="s">
        <v>132</v>
      </c>
      <c r="E765" s="151" t="s">
        <v>2220</v>
      </c>
      <c r="F765" s="152" t="s">
        <v>2221</v>
      </c>
      <c r="G765" s="153" t="s">
        <v>135</v>
      </c>
      <c r="H765" s="154">
        <v>8</v>
      </c>
      <c r="I765" s="155"/>
      <c r="J765" s="156">
        <f>ROUND(I765*H765,2)</f>
        <v>0</v>
      </c>
      <c r="K765" s="152" t="s">
        <v>136</v>
      </c>
      <c r="L765" s="34"/>
      <c r="M765" s="157" t="s">
        <v>1</v>
      </c>
      <c r="N765" s="158" t="s">
        <v>41</v>
      </c>
      <c r="O765" s="59"/>
      <c r="P765" s="159">
        <f>O765*H765</f>
        <v>0</v>
      </c>
      <c r="Q765" s="159">
        <v>0.0003</v>
      </c>
      <c r="R765" s="159">
        <f>Q765*H765</f>
        <v>0.0024</v>
      </c>
      <c r="S765" s="159">
        <v>0</v>
      </c>
      <c r="T765" s="160">
        <f>S765*H765</f>
        <v>0</v>
      </c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R765" s="161" t="s">
        <v>252</v>
      </c>
      <c r="AT765" s="161" t="s">
        <v>132</v>
      </c>
      <c r="AU765" s="161" t="s">
        <v>84</v>
      </c>
      <c r="AY765" s="18" t="s">
        <v>130</v>
      </c>
      <c r="BE765" s="162">
        <f>IF(N765="základní",J765,0)</f>
        <v>0</v>
      </c>
      <c r="BF765" s="162">
        <f>IF(N765="snížená",J765,0)</f>
        <v>0</v>
      </c>
      <c r="BG765" s="162">
        <f>IF(N765="zákl. přenesená",J765,0)</f>
        <v>0</v>
      </c>
      <c r="BH765" s="162">
        <f>IF(N765="sníž. přenesená",J765,0)</f>
        <v>0</v>
      </c>
      <c r="BI765" s="162">
        <f>IF(N765="nulová",J765,0)</f>
        <v>0</v>
      </c>
      <c r="BJ765" s="18" t="s">
        <v>32</v>
      </c>
      <c r="BK765" s="162">
        <f>ROUND(I765*H765,2)</f>
        <v>0</v>
      </c>
      <c r="BL765" s="18" t="s">
        <v>252</v>
      </c>
      <c r="BM765" s="161" t="s">
        <v>2222</v>
      </c>
    </row>
    <row r="766" spans="1:65" s="2" customFormat="1" ht="16.5" customHeight="1">
      <c r="A766" s="33"/>
      <c r="B766" s="149"/>
      <c r="C766" s="150" t="s">
        <v>1105</v>
      </c>
      <c r="D766" s="150" t="s">
        <v>132</v>
      </c>
      <c r="E766" s="151" t="s">
        <v>2223</v>
      </c>
      <c r="F766" s="152" t="s">
        <v>2224</v>
      </c>
      <c r="G766" s="153" t="s">
        <v>135</v>
      </c>
      <c r="H766" s="154">
        <v>8</v>
      </c>
      <c r="I766" s="155"/>
      <c r="J766" s="156">
        <f>ROUND(I766*H766,2)</f>
        <v>0</v>
      </c>
      <c r="K766" s="152" t="s">
        <v>136</v>
      </c>
      <c r="L766" s="34"/>
      <c r="M766" s="157" t="s">
        <v>1</v>
      </c>
      <c r="N766" s="158" t="s">
        <v>41</v>
      </c>
      <c r="O766" s="59"/>
      <c r="P766" s="159">
        <f>O766*H766</f>
        <v>0</v>
      </c>
      <c r="Q766" s="159">
        <v>0.00758</v>
      </c>
      <c r="R766" s="159">
        <f>Q766*H766</f>
        <v>0.06064</v>
      </c>
      <c r="S766" s="159">
        <v>0</v>
      </c>
      <c r="T766" s="160">
        <f>S766*H766</f>
        <v>0</v>
      </c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R766" s="161" t="s">
        <v>252</v>
      </c>
      <c r="AT766" s="161" t="s">
        <v>132</v>
      </c>
      <c r="AU766" s="161" t="s">
        <v>84</v>
      </c>
      <c r="AY766" s="18" t="s">
        <v>130</v>
      </c>
      <c r="BE766" s="162">
        <f>IF(N766="základní",J766,0)</f>
        <v>0</v>
      </c>
      <c r="BF766" s="162">
        <f>IF(N766="snížená",J766,0)</f>
        <v>0</v>
      </c>
      <c r="BG766" s="162">
        <f>IF(N766="zákl. přenesená",J766,0)</f>
        <v>0</v>
      </c>
      <c r="BH766" s="162">
        <f>IF(N766="sníž. přenesená",J766,0)</f>
        <v>0</v>
      </c>
      <c r="BI766" s="162">
        <f>IF(N766="nulová",J766,0)</f>
        <v>0</v>
      </c>
      <c r="BJ766" s="18" t="s">
        <v>32</v>
      </c>
      <c r="BK766" s="162">
        <f>ROUND(I766*H766,2)</f>
        <v>0</v>
      </c>
      <c r="BL766" s="18" t="s">
        <v>252</v>
      </c>
      <c r="BM766" s="161" t="s">
        <v>2225</v>
      </c>
    </row>
    <row r="767" spans="1:65" s="2" customFormat="1" ht="16.5" customHeight="1">
      <c r="A767" s="33"/>
      <c r="B767" s="149"/>
      <c r="C767" s="150" t="s">
        <v>1109</v>
      </c>
      <c r="D767" s="150" t="s">
        <v>132</v>
      </c>
      <c r="E767" s="151" t="s">
        <v>2226</v>
      </c>
      <c r="F767" s="152" t="s">
        <v>2227</v>
      </c>
      <c r="G767" s="153" t="s">
        <v>135</v>
      </c>
      <c r="H767" s="154">
        <v>8</v>
      </c>
      <c r="I767" s="155"/>
      <c r="J767" s="156">
        <f>ROUND(I767*H767,2)</f>
        <v>0</v>
      </c>
      <c r="K767" s="152" t="s">
        <v>136</v>
      </c>
      <c r="L767" s="34"/>
      <c r="M767" s="157" t="s">
        <v>1</v>
      </c>
      <c r="N767" s="158" t="s">
        <v>41</v>
      </c>
      <c r="O767" s="59"/>
      <c r="P767" s="159">
        <f>O767*H767</f>
        <v>0</v>
      </c>
      <c r="Q767" s="159">
        <v>0</v>
      </c>
      <c r="R767" s="159">
        <f>Q767*H767</f>
        <v>0</v>
      </c>
      <c r="S767" s="159">
        <v>0.0353</v>
      </c>
      <c r="T767" s="160">
        <f>S767*H767</f>
        <v>0.2824</v>
      </c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R767" s="161" t="s">
        <v>252</v>
      </c>
      <c r="AT767" s="161" t="s">
        <v>132</v>
      </c>
      <c r="AU767" s="161" t="s">
        <v>84</v>
      </c>
      <c r="AY767" s="18" t="s">
        <v>130</v>
      </c>
      <c r="BE767" s="162">
        <f>IF(N767="základní",J767,0)</f>
        <v>0</v>
      </c>
      <c r="BF767" s="162">
        <f>IF(N767="snížená",J767,0)</f>
        <v>0</v>
      </c>
      <c r="BG767" s="162">
        <f>IF(N767="zákl. přenesená",J767,0)</f>
        <v>0</v>
      </c>
      <c r="BH767" s="162">
        <f>IF(N767="sníž. přenesená",J767,0)</f>
        <v>0</v>
      </c>
      <c r="BI767" s="162">
        <f>IF(N767="nulová",J767,0)</f>
        <v>0</v>
      </c>
      <c r="BJ767" s="18" t="s">
        <v>32</v>
      </c>
      <c r="BK767" s="162">
        <f>ROUND(I767*H767,2)</f>
        <v>0</v>
      </c>
      <c r="BL767" s="18" t="s">
        <v>252</v>
      </c>
      <c r="BM767" s="161" t="s">
        <v>2228</v>
      </c>
    </row>
    <row r="768" spans="1:65" s="2" customFormat="1" ht="16.5" customHeight="1">
      <c r="A768" s="33"/>
      <c r="B768" s="149"/>
      <c r="C768" s="150" t="s">
        <v>1113</v>
      </c>
      <c r="D768" s="150" t="s">
        <v>132</v>
      </c>
      <c r="E768" s="151" t="s">
        <v>2229</v>
      </c>
      <c r="F768" s="152" t="s">
        <v>2230</v>
      </c>
      <c r="G768" s="153" t="s">
        <v>135</v>
      </c>
      <c r="H768" s="154">
        <v>8</v>
      </c>
      <c r="I768" s="155"/>
      <c r="J768" s="156">
        <f>ROUND(I768*H768,2)</f>
        <v>0</v>
      </c>
      <c r="K768" s="152" t="s">
        <v>136</v>
      </c>
      <c r="L768" s="34"/>
      <c r="M768" s="157" t="s">
        <v>1</v>
      </c>
      <c r="N768" s="158" t="s">
        <v>41</v>
      </c>
      <c r="O768" s="59"/>
      <c r="P768" s="159">
        <f>O768*H768</f>
        <v>0</v>
      </c>
      <c r="Q768" s="159">
        <v>0.00635</v>
      </c>
      <c r="R768" s="159">
        <f>Q768*H768</f>
        <v>0.0508</v>
      </c>
      <c r="S768" s="159">
        <v>0</v>
      </c>
      <c r="T768" s="160">
        <f>S768*H768</f>
        <v>0</v>
      </c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R768" s="161" t="s">
        <v>252</v>
      </c>
      <c r="AT768" s="161" t="s">
        <v>132</v>
      </c>
      <c r="AU768" s="161" t="s">
        <v>84</v>
      </c>
      <c r="AY768" s="18" t="s">
        <v>130</v>
      </c>
      <c r="BE768" s="162">
        <f>IF(N768="základní",J768,0)</f>
        <v>0</v>
      </c>
      <c r="BF768" s="162">
        <f>IF(N768="snížená",J768,0)</f>
        <v>0</v>
      </c>
      <c r="BG768" s="162">
        <f>IF(N768="zákl. přenesená",J768,0)</f>
        <v>0</v>
      </c>
      <c r="BH768" s="162">
        <f>IF(N768="sníž. přenesená",J768,0)</f>
        <v>0</v>
      </c>
      <c r="BI768" s="162">
        <f>IF(N768="nulová",J768,0)</f>
        <v>0</v>
      </c>
      <c r="BJ768" s="18" t="s">
        <v>32</v>
      </c>
      <c r="BK768" s="162">
        <f>ROUND(I768*H768,2)</f>
        <v>0</v>
      </c>
      <c r="BL768" s="18" t="s">
        <v>252</v>
      </c>
      <c r="BM768" s="161" t="s">
        <v>2231</v>
      </c>
    </row>
    <row r="769" spans="2:51" s="14" customFormat="1" ht="12">
      <c r="B769" s="171"/>
      <c r="D769" s="164" t="s">
        <v>139</v>
      </c>
      <c r="E769" s="172" t="s">
        <v>1</v>
      </c>
      <c r="F769" s="173" t="s">
        <v>2232</v>
      </c>
      <c r="H769" s="174">
        <v>8</v>
      </c>
      <c r="I769" s="175"/>
      <c r="L769" s="171"/>
      <c r="M769" s="176"/>
      <c r="N769" s="177"/>
      <c r="O769" s="177"/>
      <c r="P769" s="177"/>
      <c r="Q769" s="177"/>
      <c r="R769" s="177"/>
      <c r="S769" s="177"/>
      <c r="T769" s="178"/>
      <c r="AT769" s="172" t="s">
        <v>139</v>
      </c>
      <c r="AU769" s="172" t="s">
        <v>84</v>
      </c>
      <c r="AV769" s="14" t="s">
        <v>84</v>
      </c>
      <c r="AW769" s="14" t="s">
        <v>31</v>
      </c>
      <c r="AX769" s="14" t="s">
        <v>32</v>
      </c>
      <c r="AY769" s="172" t="s">
        <v>130</v>
      </c>
    </row>
    <row r="770" spans="1:65" s="2" customFormat="1" ht="16.5" customHeight="1">
      <c r="A770" s="33"/>
      <c r="B770" s="149"/>
      <c r="C770" s="195" t="s">
        <v>1118</v>
      </c>
      <c r="D770" s="195" t="s">
        <v>268</v>
      </c>
      <c r="E770" s="196" t="s">
        <v>2233</v>
      </c>
      <c r="F770" s="197" t="s">
        <v>2234</v>
      </c>
      <c r="G770" s="198" t="s">
        <v>135</v>
      </c>
      <c r="H770" s="199">
        <v>8.8</v>
      </c>
      <c r="I770" s="200"/>
      <c r="J770" s="201">
        <f>ROUND(I770*H770,2)</f>
        <v>0</v>
      </c>
      <c r="K770" s="197" t="s">
        <v>1</v>
      </c>
      <c r="L770" s="202"/>
      <c r="M770" s="203" t="s">
        <v>1</v>
      </c>
      <c r="N770" s="204" t="s">
        <v>41</v>
      </c>
      <c r="O770" s="59"/>
      <c r="P770" s="159">
        <f>O770*H770</f>
        <v>0</v>
      </c>
      <c r="Q770" s="159">
        <v>0.0142</v>
      </c>
      <c r="R770" s="159">
        <f>Q770*H770</f>
        <v>0.12496000000000002</v>
      </c>
      <c r="S770" s="159">
        <v>0</v>
      </c>
      <c r="T770" s="160">
        <f>S770*H770</f>
        <v>0</v>
      </c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R770" s="161" t="s">
        <v>362</v>
      </c>
      <c r="AT770" s="161" t="s">
        <v>268</v>
      </c>
      <c r="AU770" s="161" t="s">
        <v>84</v>
      </c>
      <c r="AY770" s="18" t="s">
        <v>130</v>
      </c>
      <c r="BE770" s="162">
        <f>IF(N770="základní",J770,0)</f>
        <v>0</v>
      </c>
      <c r="BF770" s="162">
        <f>IF(N770="snížená",J770,0)</f>
        <v>0</v>
      </c>
      <c r="BG770" s="162">
        <f>IF(N770="zákl. přenesená",J770,0)</f>
        <v>0</v>
      </c>
      <c r="BH770" s="162">
        <f>IF(N770="sníž. přenesená",J770,0)</f>
        <v>0</v>
      </c>
      <c r="BI770" s="162">
        <f>IF(N770="nulová",J770,0)</f>
        <v>0</v>
      </c>
      <c r="BJ770" s="18" t="s">
        <v>32</v>
      </c>
      <c r="BK770" s="162">
        <f>ROUND(I770*H770,2)</f>
        <v>0</v>
      </c>
      <c r="BL770" s="18" t="s">
        <v>252</v>
      </c>
      <c r="BM770" s="161" t="s">
        <v>2235</v>
      </c>
    </row>
    <row r="771" spans="2:51" s="14" customFormat="1" ht="12">
      <c r="B771" s="171"/>
      <c r="D771" s="164" t="s">
        <v>139</v>
      </c>
      <c r="F771" s="173" t="s">
        <v>2236</v>
      </c>
      <c r="H771" s="174">
        <v>8.8</v>
      </c>
      <c r="I771" s="175"/>
      <c r="L771" s="171"/>
      <c r="M771" s="176"/>
      <c r="N771" s="177"/>
      <c r="O771" s="177"/>
      <c r="P771" s="177"/>
      <c r="Q771" s="177"/>
      <c r="R771" s="177"/>
      <c r="S771" s="177"/>
      <c r="T771" s="178"/>
      <c r="AT771" s="172" t="s">
        <v>139</v>
      </c>
      <c r="AU771" s="172" t="s">
        <v>84</v>
      </c>
      <c r="AV771" s="14" t="s">
        <v>84</v>
      </c>
      <c r="AW771" s="14" t="s">
        <v>3</v>
      </c>
      <c r="AX771" s="14" t="s">
        <v>32</v>
      </c>
      <c r="AY771" s="172" t="s">
        <v>130</v>
      </c>
    </row>
    <row r="772" spans="1:65" s="2" customFormat="1" ht="16.5" customHeight="1">
      <c r="A772" s="33"/>
      <c r="B772" s="149"/>
      <c r="C772" s="150" t="s">
        <v>1123</v>
      </c>
      <c r="D772" s="150" t="s">
        <v>132</v>
      </c>
      <c r="E772" s="151" t="s">
        <v>2237</v>
      </c>
      <c r="F772" s="152" t="s">
        <v>2238</v>
      </c>
      <c r="G772" s="153" t="s">
        <v>135</v>
      </c>
      <c r="H772" s="154">
        <v>8</v>
      </c>
      <c r="I772" s="155"/>
      <c r="J772" s="156">
        <f>ROUND(I772*H772,2)</f>
        <v>0</v>
      </c>
      <c r="K772" s="152" t="s">
        <v>136</v>
      </c>
      <c r="L772" s="34"/>
      <c r="M772" s="157" t="s">
        <v>1</v>
      </c>
      <c r="N772" s="158" t="s">
        <v>41</v>
      </c>
      <c r="O772" s="59"/>
      <c r="P772" s="159">
        <f>O772*H772</f>
        <v>0</v>
      </c>
      <c r="Q772" s="159">
        <v>0</v>
      </c>
      <c r="R772" s="159">
        <f>Q772*H772</f>
        <v>0</v>
      </c>
      <c r="S772" s="159">
        <v>0</v>
      </c>
      <c r="T772" s="160">
        <f>S772*H772</f>
        <v>0</v>
      </c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R772" s="161" t="s">
        <v>252</v>
      </c>
      <c r="AT772" s="161" t="s">
        <v>132</v>
      </c>
      <c r="AU772" s="161" t="s">
        <v>84</v>
      </c>
      <c r="AY772" s="18" t="s">
        <v>130</v>
      </c>
      <c r="BE772" s="162">
        <f>IF(N772="základní",J772,0)</f>
        <v>0</v>
      </c>
      <c r="BF772" s="162">
        <f>IF(N772="snížená",J772,0)</f>
        <v>0</v>
      </c>
      <c r="BG772" s="162">
        <f>IF(N772="zákl. přenesená",J772,0)</f>
        <v>0</v>
      </c>
      <c r="BH772" s="162">
        <f>IF(N772="sníž. přenesená",J772,0)</f>
        <v>0</v>
      </c>
      <c r="BI772" s="162">
        <f>IF(N772="nulová",J772,0)</f>
        <v>0</v>
      </c>
      <c r="BJ772" s="18" t="s">
        <v>32</v>
      </c>
      <c r="BK772" s="162">
        <f>ROUND(I772*H772,2)</f>
        <v>0</v>
      </c>
      <c r="BL772" s="18" t="s">
        <v>252</v>
      </c>
      <c r="BM772" s="161" t="s">
        <v>2239</v>
      </c>
    </row>
    <row r="773" spans="1:65" s="2" customFormat="1" ht="16.5" customHeight="1">
      <c r="A773" s="33"/>
      <c r="B773" s="149"/>
      <c r="C773" s="150" t="s">
        <v>1127</v>
      </c>
      <c r="D773" s="150" t="s">
        <v>132</v>
      </c>
      <c r="E773" s="151" t="s">
        <v>2240</v>
      </c>
      <c r="F773" s="152" t="s">
        <v>2241</v>
      </c>
      <c r="G773" s="153" t="s">
        <v>2216</v>
      </c>
      <c r="H773" s="210"/>
      <c r="I773" s="155"/>
      <c r="J773" s="156">
        <f>ROUND(I773*H773,2)</f>
        <v>0</v>
      </c>
      <c r="K773" s="152" t="s">
        <v>136</v>
      </c>
      <c r="L773" s="34"/>
      <c r="M773" s="205" t="s">
        <v>1</v>
      </c>
      <c r="N773" s="206" t="s">
        <v>41</v>
      </c>
      <c r="O773" s="207"/>
      <c r="P773" s="208">
        <f>O773*H773</f>
        <v>0</v>
      </c>
      <c r="Q773" s="208">
        <v>0</v>
      </c>
      <c r="R773" s="208">
        <f>Q773*H773</f>
        <v>0</v>
      </c>
      <c r="S773" s="208">
        <v>0</v>
      </c>
      <c r="T773" s="209">
        <f>S773*H773</f>
        <v>0</v>
      </c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R773" s="161" t="s">
        <v>252</v>
      </c>
      <c r="AT773" s="161" t="s">
        <v>132</v>
      </c>
      <c r="AU773" s="161" t="s">
        <v>84</v>
      </c>
      <c r="AY773" s="18" t="s">
        <v>130</v>
      </c>
      <c r="BE773" s="162">
        <f>IF(N773="základní",J773,0)</f>
        <v>0</v>
      </c>
      <c r="BF773" s="162">
        <f>IF(N773="snížená",J773,0)</f>
        <v>0</v>
      </c>
      <c r="BG773" s="162">
        <f>IF(N773="zákl. přenesená",J773,0)</f>
        <v>0</v>
      </c>
      <c r="BH773" s="162">
        <f>IF(N773="sníž. přenesená",J773,0)</f>
        <v>0</v>
      </c>
      <c r="BI773" s="162">
        <f>IF(N773="nulová",J773,0)</f>
        <v>0</v>
      </c>
      <c r="BJ773" s="18" t="s">
        <v>32</v>
      </c>
      <c r="BK773" s="162">
        <f>ROUND(I773*H773,2)</f>
        <v>0</v>
      </c>
      <c r="BL773" s="18" t="s">
        <v>252</v>
      </c>
      <c r="BM773" s="161" t="s">
        <v>2242</v>
      </c>
    </row>
    <row r="774" spans="1:31" s="2" customFormat="1" ht="6.95" customHeight="1">
      <c r="A774" s="33"/>
      <c r="B774" s="48"/>
      <c r="C774" s="49"/>
      <c r="D774" s="49"/>
      <c r="E774" s="49"/>
      <c r="F774" s="49"/>
      <c r="G774" s="49"/>
      <c r="H774" s="49"/>
      <c r="I774" s="49"/>
      <c r="J774" s="49"/>
      <c r="K774" s="49"/>
      <c r="L774" s="34"/>
      <c r="M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</row>
  </sheetData>
  <autoFilter ref="C131:K773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 topLeftCell="A1">
      <selection activeCell="J14" sqref="J1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3" t="s">
        <v>5</v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AT2" s="18" t="s">
        <v>95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96</v>
      </c>
      <c r="L4" s="21"/>
      <c r="M4" s="9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58" t="str">
        <f>'Rekapitulace stavby'!K6</f>
        <v xml:space="preserve">  Modřice, Masarykova - Rekonstrukce vodovodu</v>
      </c>
      <c r="F7" s="259"/>
      <c r="G7" s="259"/>
      <c r="H7" s="259"/>
      <c r="L7" s="21"/>
    </row>
    <row r="8" spans="2:12" s="1" customFormat="1" ht="12" customHeight="1">
      <c r="B8" s="21"/>
      <c r="D8" s="28" t="s">
        <v>97</v>
      </c>
      <c r="L8" s="21"/>
    </row>
    <row r="9" spans="1:31" s="2" customFormat="1" ht="16.5" customHeight="1">
      <c r="A9" s="33"/>
      <c r="B9" s="34"/>
      <c r="C9" s="33"/>
      <c r="D9" s="33"/>
      <c r="E9" s="258" t="s">
        <v>98</v>
      </c>
      <c r="F9" s="257"/>
      <c r="G9" s="257"/>
      <c r="H9" s="25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99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35" t="s">
        <v>2243</v>
      </c>
      <c r="F11" s="257"/>
      <c r="G11" s="257"/>
      <c r="H11" s="257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28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28" t="s">
        <v>22</v>
      </c>
      <c r="J14" s="56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23</v>
      </c>
      <c r="E16" s="33"/>
      <c r="F16" s="33"/>
      <c r="G16" s="33"/>
      <c r="H16" s="33"/>
      <c r="I16" s="28" t="s">
        <v>24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25</v>
      </c>
      <c r="F17" s="33"/>
      <c r="G17" s="33"/>
      <c r="H17" s="33"/>
      <c r="I17" s="28" t="s">
        <v>26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28" t="s">
        <v>24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60" t="str">
        <f>'Rekapitulace stavby'!E14</f>
        <v>Vyplň údaj</v>
      </c>
      <c r="F20" s="252"/>
      <c r="G20" s="252"/>
      <c r="H20" s="252"/>
      <c r="I20" s="28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28" t="s">
        <v>24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30</v>
      </c>
      <c r="F23" s="33"/>
      <c r="G23" s="33"/>
      <c r="H23" s="33"/>
      <c r="I23" s="28" t="s">
        <v>26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28" t="s">
        <v>24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28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56" t="s">
        <v>1</v>
      </c>
      <c r="F29" s="256"/>
      <c r="G29" s="256"/>
      <c r="H29" s="256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3" t="s">
        <v>36</v>
      </c>
      <c r="E32" s="33"/>
      <c r="F32" s="33"/>
      <c r="G32" s="33"/>
      <c r="H32" s="33"/>
      <c r="I32" s="33"/>
      <c r="J32" s="72">
        <f>ROUND(J122,0)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37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04" t="s">
        <v>40</v>
      </c>
      <c r="E35" s="28" t="s">
        <v>41</v>
      </c>
      <c r="F35" s="105">
        <f>ROUND((SUM(BE122:BE180)),0)</f>
        <v>0</v>
      </c>
      <c r="G35" s="33"/>
      <c r="H35" s="33"/>
      <c r="I35" s="106">
        <v>0.21</v>
      </c>
      <c r="J35" s="105">
        <f>ROUND(((SUM(BE122:BE180))*I35),0)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42</v>
      </c>
      <c r="F36" s="105">
        <f>ROUND((SUM(BF122:BF180)),0)</f>
        <v>0</v>
      </c>
      <c r="G36" s="33"/>
      <c r="H36" s="33"/>
      <c r="I36" s="106">
        <v>0.15</v>
      </c>
      <c r="J36" s="105">
        <f>ROUND(((SUM(BF122:BF180))*I36),0)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43</v>
      </c>
      <c r="F37" s="105">
        <f>ROUND((SUM(BG122:BG180)),0)</f>
        <v>0</v>
      </c>
      <c r="G37" s="33"/>
      <c r="H37" s="33"/>
      <c r="I37" s="106">
        <v>0.21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44</v>
      </c>
      <c r="F38" s="105">
        <f>ROUND((SUM(BH122:BH180)),0)</f>
        <v>0</v>
      </c>
      <c r="G38" s="33"/>
      <c r="H38" s="33"/>
      <c r="I38" s="106">
        <v>0.15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45</v>
      </c>
      <c r="F39" s="105">
        <f>ROUND((SUM(BI122:BI180)),0)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08" t="s">
        <v>46</v>
      </c>
      <c r="E41" s="61"/>
      <c r="F41" s="61"/>
      <c r="G41" s="109" t="s">
        <v>47</v>
      </c>
      <c r="H41" s="110" t="s">
        <v>48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36"/>
      <c r="J61" s="114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36"/>
      <c r="J76" s="114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101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58" t="str">
        <f>E7</f>
        <v xml:space="preserve">  Modřice, Masarykova - Rekonstrukce vodovodu</v>
      </c>
      <c r="F85" s="259"/>
      <c r="G85" s="259"/>
      <c r="H85" s="25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97</v>
      </c>
      <c r="L86" s="21"/>
    </row>
    <row r="87" spans="1:31" s="2" customFormat="1" ht="16.5" customHeight="1">
      <c r="A87" s="33"/>
      <c r="B87" s="34"/>
      <c r="C87" s="33"/>
      <c r="D87" s="33"/>
      <c r="E87" s="258" t="s">
        <v>98</v>
      </c>
      <c r="F87" s="257"/>
      <c r="G87" s="257"/>
      <c r="H87" s="25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99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5" t="str">
        <f>E11</f>
        <v>003 - Ostatní a vedlejší náklady</v>
      </c>
      <c r="F89" s="257"/>
      <c r="G89" s="257"/>
      <c r="H89" s="257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28" t="s">
        <v>22</v>
      </c>
      <c r="J91" s="56" t="str">
        <f>IF(J14="","",J14)</f>
        <v/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25.7" customHeight="1">
      <c r="A93" s="33"/>
      <c r="B93" s="34"/>
      <c r="C93" s="28" t="s">
        <v>23</v>
      </c>
      <c r="D93" s="33"/>
      <c r="E93" s="33"/>
      <c r="F93" s="26" t="str">
        <f>E17</f>
        <v>Statutární město Brno</v>
      </c>
      <c r="G93" s="33"/>
      <c r="H93" s="33"/>
      <c r="I93" s="28" t="s">
        <v>29</v>
      </c>
      <c r="J93" s="31" t="str">
        <f>E23</f>
        <v>Sweco Hydroprojekt a.s., divize Morava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28" t="s">
        <v>33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102</v>
      </c>
      <c r="D96" s="107"/>
      <c r="E96" s="107"/>
      <c r="F96" s="107"/>
      <c r="G96" s="107"/>
      <c r="H96" s="107"/>
      <c r="I96" s="107"/>
      <c r="J96" s="116" t="s">
        <v>103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17" t="s">
        <v>104</v>
      </c>
      <c r="D98" s="33"/>
      <c r="E98" s="33"/>
      <c r="F98" s="33"/>
      <c r="G98" s="33"/>
      <c r="H98" s="33"/>
      <c r="I98" s="33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105</v>
      </c>
    </row>
    <row r="99" spans="2:12" s="9" customFormat="1" ht="24.95" customHeight="1">
      <c r="B99" s="118"/>
      <c r="D99" s="119" t="s">
        <v>106</v>
      </c>
      <c r="E99" s="120"/>
      <c r="F99" s="120"/>
      <c r="G99" s="120"/>
      <c r="H99" s="120"/>
      <c r="I99" s="120"/>
      <c r="J99" s="121">
        <f>J123</f>
        <v>0</v>
      </c>
      <c r="L99" s="118"/>
    </row>
    <row r="100" spans="2:12" s="10" customFormat="1" ht="19.9" customHeight="1">
      <c r="B100" s="122"/>
      <c r="D100" s="123" t="s">
        <v>114</v>
      </c>
      <c r="E100" s="124"/>
      <c r="F100" s="124"/>
      <c r="G100" s="124"/>
      <c r="H100" s="124"/>
      <c r="I100" s="124"/>
      <c r="J100" s="125">
        <f>J124</f>
        <v>0</v>
      </c>
      <c r="L100" s="122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115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58" t="str">
        <f>E7</f>
        <v xml:space="preserve">  Modřice, Masarykova - Rekonstrukce vodovodu</v>
      </c>
      <c r="F110" s="259"/>
      <c r="G110" s="259"/>
      <c r="H110" s="259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1"/>
      <c r="C111" s="28" t="s">
        <v>97</v>
      </c>
      <c r="L111" s="21"/>
    </row>
    <row r="112" spans="1:31" s="2" customFormat="1" ht="16.5" customHeight="1">
      <c r="A112" s="33"/>
      <c r="B112" s="34"/>
      <c r="C112" s="33"/>
      <c r="D112" s="33"/>
      <c r="E112" s="258" t="s">
        <v>98</v>
      </c>
      <c r="F112" s="257"/>
      <c r="G112" s="257"/>
      <c r="H112" s="257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99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35" t="str">
        <f>E11</f>
        <v>003 - Ostatní a vedlejší náklady</v>
      </c>
      <c r="F114" s="257"/>
      <c r="G114" s="257"/>
      <c r="H114" s="257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3"/>
      <c r="E116" s="33"/>
      <c r="F116" s="26" t="str">
        <f>F14</f>
        <v xml:space="preserve"> </v>
      </c>
      <c r="G116" s="33"/>
      <c r="H116" s="33"/>
      <c r="I116" s="28" t="s">
        <v>22</v>
      </c>
      <c r="J116" s="56" t="str">
        <f>IF(J14="","",J14)</f>
        <v/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5.7" customHeight="1">
      <c r="A118" s="33"/>
      <c r="B118" s="34"/>
      <c r="C118" s="28" t="s">
        <v>23</v>
      </c>
      <c r="D118" s="33"/>
      <c r="E118" s="33"/>
      <c r="F118" s="26" t="str">
        <f>E17</f>
        <v>Statutární město Brno</v>
      </c>
      <c r="G118" s="33"/>
      <c r="H118" s="33"/>
      <c r="I118" s="28" t="s">
        <v>29</v>
      </c>
      <c r="J118" s="31" t="str">
        <f>E23</f>
        <v>Sweco Hydroprojekt a.s., divize Morava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28" t="s">
        <v>33</v>
      </c>
      <c r="J119" s="31" t="str">
        <f>E26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26"/>
      <c r="B121" s="127"/>
      <c r="C121" s="128" t="s">
        <v>116</v>
      </c>
      <c r="D121" s="129" t="s">
        <v>61</v>
      </c>
      <c r="E121" s="129" t="s">
        <v>57</v>
      </c>
      <c r="F121" s="129" t="s">
        <v>58</v>
      </c>
      <c r="G121" s="129" t="s">
        <v>117</v>
      </c>
      <c r="H121" s="129" t="s">
        <v>118</v>
      </c>
      <c r="I121" s="129" t="s">
        <v>119</v>
      </c>
      <c r="J121" s="129" t="s">
        <v>103</v>
      </c>
      <c r="K121" s="130" t="s">
        <v>120</v>
      </c>
      <c r="L121" s="131"/>
      <c r="M121" s="63" t="s">
        <v>1</v>
      </c>
      <c r="N121" s="64" t="s">
        <v>40</v>
      </c>
      <c r="O121" s="64" t="s">
        <v>121</v>
      </c>
      <c r="P121" s="64" t="s">
        <v>122</v>
      </c>
      <c r="Q121" s="64" t="s">
        <v>123</v>
      </c>
      <c r="R121" s="64" t="s">
        <v>124</v>
      </c>
      <c r="S121" s="64" t="s">
        <v>125</v>
      </c>
      <c r="T121" s="65" t="s">
        <v>126</v>
      </c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1:63" s="2" customFormat="1" ht="22.9" customHeight="1">
      <c r="A122" s="33"/>
      <c r="B122" s="34"/>
      <c r="C122" s="70" t="s">
        <v>127</v>
      </c>
      <c r="D122" s="33"/>
      <c r="E122" s="33"/>
      <c r="F122" s="33"/>
      <c r="G122" s="33"/>
      <c r="H122" s="33"/>
      <c r="I122" s="33"/>
      <c r="J122" s="132">
        <f>BK122</f>
        <v>0</v>
      </c>
      <c r="K122" s="33"/>
      <c r="L122" s="34"/>
      <c r="M122" s="66"/>
      <c r="N122" s="57"/>
      <c r="O122" s="67"/>
      <c r="P122" s="133">
        <f>P123</f>
        <v>0</v>
      </c>
      <c r="Q122" s="67"/>
      <c r="R122" s="133">
        <f>R123</f>
        <v>0</v>
      </c>
      <c r="S122" s="67"/>
      <c r="T122" s="134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75</v>
      </c>
      <c r="AU122" s="18" t="s">
        <v>105</v>
      </c>
      <c r="BK122" s="135">
        <f>BK123</f>
        <v>0</v>
      </c>
    </row>
    <row r="123" spans="2:63" s="12" customFormat="1" ht="25.9" customHeight="1">
      <c r="B123" s="136"/>
      <c r="D123" s="137" t="s">
        <v>75</v>
      </c>
      <c r="E123" s="138" t="s">
        <v>128</v>
      </c>
      <c r="F123" s="138" t="s">
        <v>129</v>
      </c>
      <c r="I123" s="139"/>
      <c r="J123" s="140">
        <f>BK123</f>
        <v>0</v>
      </c>
      <c r="L123" s="136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7" t="s">
        <v>32</v>
      </c>
      <c r="AT123" s="145" t="s">
        <v>75</v>
      </c>
      <c r="AU123" s="145" t="s">
        <v>76</v>
      </c>
      <c r="AY123" s="137" t="s">
        <v>130</v>
      </c>
      <c r="BK123" s="146">
        <f>BK124</f>
        <v>0</v>
      </c>
    </row>
    <row r="124" spans="2:63" s="12" customFormat="1" ht="22.9" customHeight="1">
      <c r="B124" s="136"/>
      <c r="D124" s="137" t="s">
        <v>75</v>
      </c>
      <c r="E124" s="147" t="s">
        <v>198</v>
      </c>
      <c r="F124" s="147" t="s">
        <v>1597</v>
      </c>
      <c r="I124" s="139"/>
      <c r="J124" s="148">
        <f>BK124</f>
        <v>0</v>
      </c>
      <c r="L124" s="136"/>
      <c r="M124" s="141"/>
      <c r="N124" s="142"/>
      <c r="O124" s="142"/>
      <c r="P124" s="143">
        <f>SUM(P125:P180)</f>
        <v>0</v>
      </c>
      <c r="Q124" s="142"/>
      <c r="R124" s="143">
        <f>SUM(R125:R180)</f>
        <v>0</v>
      </c>
      <c r="S124" s="142"/>
      <c r="T124" s="144">
        <f>SUM(T125:T180)</f>
        <v>0</v>
      </c>
      <c r="AR124" s="137" t="s">
        <v>32</v>
      </c>
      <c r="AT124" s="145" t="s">
        <v>75</v>
      </c>
      <c r="AU124" s="145" t="s">
        <v>32</v>
      </c>
      <c r="AY124" s="137" t="s">
        <v>130</v>
      </c>
      <c r="BK124" s="146">
        <f>SUM(BK125:BK180)</f>
        <v>0</v>
      </c>
    </row>
    <row r="125" spans="1:65" s="2" customFormat="1" ht="16.5" customHeight="1">
      <c r="A125" s="33"/>
      <c r="B125" s="149"/>
      <c r="C125" s="150" t="s">
        <v>32</v>
      </c>
      <c r="D125" s="150" t="s">
        <v>132</v>
      </c>
      <c r="E125" s="151" t="s">
        <v>2244</v>
      </c>
      <c r="F125" s="152" t="s">
        <v>2245</v>
      </c>
      <c r="G125" s="153" t="s">
        <v>1312</v>
      </c>
      <c r="H125" s="154">
        <v>1</v>
      </c>
      <c r="I125" s="155"/>
      <c r="J125" s="156">
        <f>ROUND(I125*H125,2)</f>
        <v>0</v>
      </c>
      <c r="K125" s="152" t="s">
        <v>1</v>
      </c>
      <c r="L125" s="34"/>
      <c r="M125" s="157" t="s">
        <v>1</v>
      </c>
      <c r="N125" s="158" t="s">
        <v>41</v>
      </c>
      <c r="O125" s="59"/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1" t="s">
        <v>137</v>
      </c>
      <c r="AT125" s="161" t="s">
        <v>132</v>
      </c>
      <c r="AU125" s="161" t="s">
        <v>84</v>
      </c>
      <c r="AY125" s="18" t="s">
        <v>130</v>
      </c>
      <c r="BE125" s="162">
        <f>IF(N125="základní",J125,0)</f>
        <v>0</v>
      </c>
      <c r="BF125" s="162">
        <f>IF(N125="snížená",J125,0)</f>
        <v>0</v>
      </c>
      <c r="BG125" s="162">
        <f>IF(N125="zákl. přenesená",J125,0)</f>
        <v>0</v>
      </c>
      <c r="BH125" s="162">
        <f>IF(N125="sníž. přenesená",J125,0)</f>
        <v>0</v>
      </c>
      <c r="BI125" s="162">
        <f>IF(N125="nulová",J125,0)</f>
        <v>0</v>
      </c>
      <c r="BJ125" s="18" t="s">
        <v>32</v>
      </c>
      <c r="BK125" s="162">
        <f>ROUND(I125*H125,2)</f>
        <v>0</v>
      </c>
      <c r="BL125" s="18" t="s">
        <v>137</v>
      </c>
      <c r="BM125" s="161" t="s">
        <v>2246</v>
      </c>
    </row>
    <row r="126" spans="2:51" s="14" customFormat="1" ht="12">
      <c r="B126" s="171"/>
      <c r="D126" s="164" t="s">
        <v>139</v>
      </c>
      <c r="E126" s="172" t="s">
        <v>1</v>
      </c>
      <c r="F126" s="173" t="s">
        <v>32</v>
      </c>
      <c r="H126" s="174">
        <v>1</v>
      </c>
      <c r="I126" s="175"/>
      <c r="L126" s="171"/>
      <c r="M126" s="176"/>
      <c r="N126" s="177"/>
      <c r="O126" s="177"/>
      <c r="P126" s="177"/>
      <c r="Q126" s="177"/>
      <c r="R126" s="177"/>
      <c r="S126" s="177"/>
      <c r="T126" s="178"/>
      <c r="AT126" s="172" t="s">
        <v>139</v>
      </c>
      <c r="AU126" s="172" t="s">
        <v>84</v>
      </c>
      <c r="AV126" s="14" t="s">
        <v>84</v>
      </c>
      <c r="AW126" s="14" t="s">
        <v>31</v>
      </c>
      <c r="AX126" s="14" t="s">
        <v>32</v>
      </c>
      <c r="AY126" s="172" t="s">
        <v>130</v>
      </c>
    </row>
    <row r="127" spans="1:65" s="2" customFormat="1" ht="16.5" customHeight="1">
      <c r="A127" s="33"/>
      <c r="B127" s="149"/>
      <c r="C127" s="150" t="s">
        <v>84</v>
      </c>
      <c r="D127" s="150" t="s">
        <v>132</v>
      </c>
      <c r="E127" s="151" t="s">
        <v>2247</v>
      </c>
      <c r="F127" s="152" t="s">
        <v>2248</v>
      </c>
      <c r="G127" s="153" t="s">
        <v>1312</v>
      </c>
      <c r="H127" s="154">
        <v>1</v>
      </c>
      <c r="I127" s="155"/>
      <c r="J127" s="156">
        <f>ROUND(I127*H127,2)</f>
        <v>0</v>
      </c>
      <c r="K127" s="152" t="s">
        <v>1</v>
      </c>
      <c r="L127" s="34"/>
      <c r="M127" s="157" t="s">
        <v>1</v>
      </c>
      <c r="N127" s="158" t="s">
        <v>41</v>
      </c>
      <c r="O127" s="59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1" t="s">
        <v>137</v>
      </c>
      <c r="AT127" s="161" t="s">
        <v>132</v>
      </c>
      <c r="AU127" s="161" t="s">
        <v>84</v>
      </c>
      <c r="AY127" s="18" t="s">
        <v>130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8" t="s">
        <v>32</v>
      </c>
      <c r="BK127" s="162">
        <f>ROUND(I127*H127,2)</f>
        <v>0</v>
      </c>
      <c r="BL127" s="18" t="s">
        <v>137</v>
      </c>
      <c r="BM127" s="161" t="s">
        <v>2249</v>
      </c>
    </row>
    <row r="128" spans="2:51" s="14" customFormat="1" ht="12">
      <c r="B128" s="171"/>
      <c r="D128" s="164" t="s">
        <v>139</v>
      </c>
      <c r="E128" s="172" t="s">
        <v>1</v>
      </c>
      <c r="F128" s="173" t="s">
        <v>32</v>
      </c>
      <c r="H128" s="174">
        <v>1</v>
      </c>
      <c r="I128" s="175"/>
      <c r="L128" s="171"/>
      <c r="M128" s="176"/>
      <c r="N128" s="177"/>
      <c r="O128" s="177"/>
      <c r="P128" s="177"/>
      <c r="Q128" s="177"/>
      <c r="R128" s="177"/>
      <c r="S128" s="177"/>
      <c r="T128" s="178"/>
      <c r="AT128" s="172" t="s">
        <v>139</v>
      </c>
      <c r="AU128" s="172" t="s">
        <v>84</v>
      </c>
      <c r="AV128" s="14" t="s">
        <v>84</v>
      </c>
      <c r="AW128" s="14" t="s">
        <v>31</v>
      </c>
      <c r="AX128" s="14" t="s">
        <v>32</v>
      </c>
      <c r="AY128" s="172" t="s">
        <v>130</v>
      </c>
    </row>
    <row r="129" spans="1:65" s="2" customFormat="1" ht="16.5" customHeight="1">
      <c r="A129" s="33"/>
      <c r="B129" s="149"/>
      <c r="C129" s="150" t="s">
        <v>148</v>
      </c>
      <c r="D129" s="150" t="s">
        <v>132</v>
      </c>
      <c r="E129" s="151" t="s">
        <v>2250</v>
      </c>
      <c r="F129" s="152" t="s">
        <v>2251</v>
      </c>
      <c r="G129" s="153" t="s">
        <v>1312</v>
      </c>
      <c r="H129" s="154">
        <v>1</v>
      </c>
      <c r="I129" s="155"/>
      <c r="J129" s="156">
        <f>ROUND(I129*H129,2)</f>
        <v>0</v>
      </c>
      <c r="K129" s="152" t="s">
        <v>1</v>
      </c>
      <c r="L129" s="34"/>
      <c r="M129" s="157" t="s">
        <v>1</v>
      </c>
      <c r="N129" s="158" t="s">
        <v>41</v>
      </c>
      <c r="O129" s="59"/>
      <c r="P129" s="159">
        <f>O129*H129</f>
        <v>0</v>
      </c>
      <c r="Q129" s="159">
        <v>0</v>
      </c>
      <c r="R129" s="159">
        <f>Q129*H129</f>
        <v>0</v>
      </c>
      <c r="S129" s="159">
        <v>0</v>
      </c>
      <c r="T129" s="160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1" t="s">
        <v>137</v>
      </c>
      <c r="AT129" s="161" t="s">
        <v>132</v>
      </c>
      <c r="AU129" s="161" t="s">
        <v>84</v>
      </c>
      <c r="AY129" s="18" t="s">
        <v>130</v>
      </c>
      <c r="BE129" s="162">
        <f>IF(N129="základní",J129,0)</f>
        <v>0</v>
      </c>
      <c r="BF129" s="162">
        <f>IF(N129="snížená",J129,0)</f>
        <v>0</v>
      </c>
      <c r="BG129" s="162">
        <f>IF(N129="zákl. přenesená",J129,0)</f>
        <v>0</v>
      </c>
      <c r="BH129" s="162">
        <f>IF(N129="sníž. přenesená",J129,0)</f>
        <v>0</v>
      </c>
      <c r="BI129" s="162">
        <f>IF(N129="nulová",J129,0)</f>
        <v>0</v>
      </c>
      <c r="BJ129" s="18" t="s">
        <v>32</v>
      </c>
      <c r="BK129" s="162">
        <f>ROUND(I129*H129,2)</f>
        <v>0</v>
      </c>
      <c r="BL129" s="18" t="s">
        <v>137</v>
      </c>
      <c r="BM129" s="161" t="s">
        <v>2252</v>
      </c>
    </row>
    <row r="130" spans="2:51" s="14" customFormat="1" ht="12">
      <c r="B130" s="171"/>
      <c r="D130" s="164" t="s">
        <v>139</v>
      </c>
      <c r="E130" s="172" t="s">
        <v>1</v>
      </c>
      <c r="F130" s="173" t="s">
        <v>32</v>
      </c>
      <c r="H130" s="174">
        <v>1</v>
      </c>
      <c r="I130" s="175"/>
      <c r="L130" s="171"/>
      <c r="M130" s="176"/>
      <c r="N130" s="177"/>
      <c r="O130" s="177"/>
      <c r="P130" s="177"/>
      <c r="Q130" s="177"/>
      <c r="R130" s="177"/>
      <c r="S130" s="177"/>
      <c r="T130" s="178"/>
      <c r="AT130" s="172" t="s">
        <v>139</v>
      </c>
      <c r="AU130" s="172" t="s">
        <v>84</v>
      </c>
      <c r="AV130" s="14" t="s">
        <v>84</v>
      </c>
      <c r="AW130" s="14" t="s">
        <v>31</v>
      </c>
      <c r="AX130" s="14" t="s">
        <v>32</v>
      </c>
      <c r="AY130" s="172" t="s">
        <v>130</v>
      </c>
    </row>
    <row r="131" spans="1:65" s="2" customFormat="1" ht="16.5" customHeight="1">
      <c r="A131" s="33"/>
      <c r="B131" s="149"/>
      <c r="C131" s="150" t="s">
        <v>137</v>
      </c>
      <c r="D131" s="150" t="s">
        <v>132</v>
      </c>
      <c r="E131" s="151" t="s">
        <v>2253</v>
      </c>
      <c r="F131" s="152" t="s">
        <v>2254</v>
      </c>
      <c r="G131" s="153" t="s">
        <v>1312</v>
      </c>
      <c r="H131" s="154">
        <v>1</v>
      </c>
      <c r="I131" s="155"/>
      <c r="J131" s="156">
        <f>ROUND(I131*H131,2)</f>
        <v>0</v>
      </c>
      <c r="K131" s="152" t="s">
        <v>1</v>
      </c>
      <c r="L131" s="34"/>
      <c r="M131" s="157" t="s">
        <v>1</v>
      </c>
      <c r="N131" s="158" t="s">
        <v>41</v>
      </c>
      <c r="O131" s="59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1" t="s">
        <v>137</v>
      </c>
      <c r="AT131" s="161" t="s">
        <v>132</v>
      </c>
      <c r="AU131" s="161" t="s">
        <v>84</v>
      </c>
      <c r="AY131" s="18" t="s">
        <v>130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8" t="s">
        <v>32</v>
      </c>
      <c r="BK131" s="162">
        <f>ROUND(I131*H131,2)</f>
        <v>0</v>
      </c>
      <c r="BL131" s="18" t="s">
        <v>137</v>
      </c>
      <c r="BM131" s="161" t="s">
        <v>2255</v>
      </c>
    </row>
    <row r="132" spans="2:51" s="14" customFormat="1" ht="12">
      <c r="B132" s="171"/>
      <c r="D132" s="164" t="s">
        <v>139</v>
      </c>
      <c r="E132" s="172" t="s">
        <v>1</v>
      </c>
      <c r="F132" s="173" t="s">
        <v>32</v>
      </c>
      <c r="H132" s="174">
        <v>1</v>
      </c>
      <c r="I132" s="175"/>
      <c r="L132" s="171"/>
      <c r="M132" s="176"/>
      <c r="N132" s="177"/>
      <c r="O132" s="177"/>
      <c r="P132" s="177"/>
      <c r="Q132" s="177"/>
      <c r="R132" s="177"/>
      <c r="S132" s="177"/>
      <c r="T132" s="178"/>
      <c r="AT132" s="172" t="s">
        <v>139</v>
      </c>
      <c r="AU132" s="172" t="s">
        <v>84</v>
      </c>
      <c r="AV132" s="14" t="s">
        <v>84</v>
      </c>
      <c r="AW132" s="14" t="s">
        <v>31</v>
      </c>
      <c r="AX132" s="14" t="s">
        <v>32</v>
      </c>
      <c r="AY132" s="172" t="s">
        <v>130</v>
      </c>
    </row>
    <row r="133" spans="1:65" s="2" customFormat="1" ht="16.5" customHeight="1">
      <c r="A133" s="33"/>
      <c r="B133" s="149"/>
      <c r="C133" s="150" t="s">
        <v>159</v>
      </c>
      <c r="D133" s="150" t="s">
        <v>132</v>
      </c>
      <c r="E133" s="151" t="s">
        <v>2256</v>
      </c>
      <c r="F133" s="152" t="s">
        <v>2257</v>
      </c>
      <c r="G133" s="153" t="s">
        <v>1312</v>
      </c>
      <c r="H133" s="154">
        <v>1</v>
      </c>
      <c r="I133" s="155"/>
      <c r="J133" s="156">
        <f>ROUND(I133*H133,2)</f>
        <v>0</v>
      </c>
      <c r="K133" s="152" t="s">
        <v>1</v>
      </c>
      <c r="L133" s="34"/>
      <c r="M133" s="157" t="s">
        <v>1</v>
      </c>
      <c r="N133" s="158" t="s">
        <v>41</v>
      </c>
      <c r="O133" s="59"/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1" t="s">
        <v>137</v>
      </c>
      <c r="AT133" s="161" t="s">
        <v>132</v>
      </c>
      <c r="AU133" s="161" t="s">
        <v>84</v>
      </c>
      <c r="AY133" s="18" t="s">
        <v>130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8" t="s">
        <v>32</v>
      </c>
      <c r="BK133" s="162">
        <f>ROUND(I133*H133,2)</f>
        <v>0</v>
      </c>
      <c r="BL133" s="18" t="s">
        <v>137</v>
      </c>
      <c r="BM133" s="161" t="s">
        <v>2258</v>
      </c>
    </row>
    <row r="134" spans="2:51" s="13" customFormat="1" ht="12">
      <c r="B134" s="163"/>
      <c r="D134" s="164" t="s">
        <v>139</v>
      </c>
      <c r="E134" s="165" t="s">
        <v>1</v>
      </c>
      <c r="F134" s="166" t="s">
        <v>2259</v>
      </c>
      <c r="H134" s="165" t="s">
        <v>1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5" t="s">
        <v>139</v>
      </c>
      <c r="AU134" s="165" t="s">
        <v>84</v>
      </c>
      <c r="AV134" s="13" t="s">
        <v>32</v>
      </c>
      <c r="AW134" s="13" t="s">
        <v>31</v>
      </c>
      <c r="AX134" s="13" t="s">
        <v>76</v>
      </c>
      <c r="AY134" s="165" t="s">
        <v>130</v>
      </c>
    </row>
    <row r="135" spans="2:51" s="14" customFormat="1" ht="12">
      <c r="B135" s="171"/>
      <c r="D135" s="164" t="s">
        <v>139</v>
      </c>
      <c r="E135" s="172" t="s">
        <v>1</v>
      </c>
      <c r="F135" s="173" t="s">
        <v>32</v>
      </c>
      <c r="H135" s="174">
        <v>1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139</v>
      </c>
      <c r="AU135" s="172" t="s">
        <v>84</v>
      </c>
      <c r="AV135" s="14" t="s">
        <v>84</v>
      </c>
      <c r="AW135" s="14" t="s">
        <v>31</v>
      </c>
      <c r="AX135" s="14" t="s">
        <v>32</v>
      </c>
      <c r="AY135" s="172" t="s">
        <v>130</v>
      </c>
    </row>
    <row r="136" spans="1:65" s="2" customFormat="1" ht="24.2" customHeight="1">
      <c r="A136" s="33"/>
      <c r="B136" s="149"/>
      <c r="C136" s="150" t="s">
        <v>170</v>
      </c>
      <c r="D136" s="150" t="s">
        <v>132</v>
      </c>
      <c r="E136" s="151" t="s">
        <v>2260</v>
      </c>
      <c r="F136" s="152" t="s">
        <v>2261</v>
      </c>
      <c r="G136" s="153" t="s">
        <v>1312</v>
      </c>
      <c r="H136" s="154">
        <v>1</v>
      </c>
      <c r="I136" s="155"/>
      <c r="J136" s="156">
        <f>ROUND(I136*H136,2)</f>
        <v>0</v>
      </c>
      <c r="K136" s="152" t="s">
        <v>1</v>
      </c>
      <c r="L136" s="34"/>
      <c r="M136" s="157" t="s">
        <v>1</v>
      </c>
      <c r="N136" s="158" t="s">
        <v>41</v>
      </c>
      <c r="O136" s="59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1" t="s">
        <v>137</v>
      </c>
      <c r="AT136" s="161" t="s">
        <v>132</v>
      </c>
      <c r="AU136" s="161" t="s">
        <v>84</v>
      </c>
      <c r="AY136" s="18" t="s">
        <v>130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8" t="s">
        <v>32</v>
      </c>
      <c r="BK136" s="162">
        <f>ROUND(I136*H136,2)</f>
        <v>0</v>
      </c>
      <c r="BL136" s="18" t="s">
        <v>137</v>
      </c>
      <c r="BM136" s="161" t="s">
        <v>2262</v>
      </c>
    </row>
    <row r="137" spans="2:51" s="14" customFormat="1" ht="12">
      <c r="B137" s="171"/>
      <c r="D137" s="164" t="s">
        <v>139</v>
      </c>
      <c r="E137" s="172" t="s">
        <v>1</v>
      </c>
      <c r="F137" s="173" t="s">
        <v>32</v>
      </c>
      <c r="H137" s="174">
        <v>1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139</v>
      </c>
      <c r="AU137" s="172" t="s">
        <v>84</v>
      </c>
      <c r="AV137" s="14" t="s">
        <v>84</v>
      </c>
      <c r="AW137" s="14" t="s">
        <v>31</v>
      </c>
      <c r="AX137" s="14" t="s">
        <v>32</v>
      </c>
      <c r="AY137" s="172" t="s">
        <v>130</v>
      </c>
    </row>
    <row r="138" spans="1:65" s="2" customFormat="1" ht="16.5" customHeight="1">
      <c r="A138" s="33"/>
      <c r="B138" s="149"/>
      <c r="C138" s="150" t="s">
        <v>177</v>
      </c>
      <c r="D138" s="150" t="s">
        <v>132</v>
      </c>
      <c r="E138" s="151" t="s">
        <v>2263</v>
      </c>
      <c r="F138" s="152" t="s">
        <v>2264</v>
      </c>
      <c r="G138" s="153" t="s">
        <v>1312</v>
      </c>
      <c r="H138" s="154">
        <v>1</v>
      </c>
      <c r="I138" s="155"/>
      <c r="J138" s="156">
        <f>ROUND(I138*H138,2)</f>
        <v>0</v>
      </c>
      <c r="K138" s="152" t="s">
        <v>1</v>
      </c>
      <c r="L138" s="34"/>
      <c r="M138" s="157" t="s">
        <v>1</v>
      </c>
      <c r="N138" s="158" t="s">
        <v>41</v>
      </c>
      <c r="O138" s="59"/>
      <c r="P138" s="159">
        <f>O138*H138</f>
        <v>0</v>
      </c>
      <c r="Q138" s="159">
        <v>0</v>
      </c>
      <c r="R138" s="159">
        <f>Q138*H138</f>
        <v>0</v>
      </c>
      <c r="S138" s="159">
        <v>0</v>
      </c>
      <c r="T138" s="160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1" t="s">
        <v>137</v>
      </c>
      <c r="AT138" s="161" t="s">
        <v>132</v>
      </c>
      <c r="AU138" s="161" t="s">
        <v>84</v>
      </c>
      <c r="AY138" s="18" t="s">
        <v>130</v>
      </c>
      <c r="BE138" s="162">
        <f>IF(N138="základní",J138,0)</f>
        <v>0</v>
      </c>
      <c r="BF138" s="162">
        <f>IF(N138="snížená",J138,0)</f>
        <v>0</v>
      </c>
      <c r="BG138" s="162">
        <f>IF(N138="zákl. přenesená",J138,0)</f>
        <v>0</v>
      </c>
      <c r="BH138" s="162">
        <f>IF(N138="sníž. přenesená",J138,0)</f>
        <v>0</v>
      </c>
      <c r="BI138" s="162">
        <f>IF(N138="nulová",J138,0)</f>
        <v>0</v>
      </c>
      <c r="BJ138" s="18" t="s">
        <v>32</v>
      </c>
      <c r="BK138" s="162">
        <f>ROUND(I138*H138,2)</f>
        <v>0</v>
      </c>
      <c r="BL138" s="18" t="s">
        <v>137</v>
      </c>
      <c r="BM138" s="161" t="s">
        <v>2265</v>
      </c>
    </row>
    <row r="139" spans="2:51" s="14" customFormat="1" ht="12">
      <c r="B139" s="171"/>
      <c r="D139" s="164" t="s">
        <v>139</v>
      </c>
      <c r="E139" s="172" t="s">
        <v>1</v>
      </c>
      <c r="F139" s="173" t="s">
        <v>32</v>
      </c>
      <c r="H139" s="174">
        <v>1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139</v>
      </c>
      <c r="AU139" s="172" t="s">
        <v>84</v>
      </c>
      <c r="AV139" s="14" t="s">
        <v>84</v>
      </c>
      <c r="AW139" s="14" t="s">
        <v>31</v>
      </c>
      <c r="AX139" s="14" t="s">
        <v>32</v>
      </c>
      <c r="AY139" s="172" t="s">
        <v>130</v>
      </c>
    </row>
    <row r="140" spans="1:65" s="2" customFormat="1" ht="16.5" customHeight="1">
      <c r="A140" s="33"/>
      <c r="B140" s="149"/>
      <c r="C140" s="150" t="s">
        <v>184</v>
      </c>
      <c r="D140" s="150" t="s">
        <v>132</v>
      </c>
      <c r="E140" s="151" t="s">
        <v>2266</v>
      </c>
      <c r="F140" s="152" t="s">
        <v>2267</v>
      </c>
      <c r="G140" s="153" t="s">
        <v>1312</v>
      </c>
      <c r="H140" s="154">
        <v>1</v>
      </c>
      <c r="I140" s="155"/>
      <c r="J140" s="156">
        <f>ROUND(I140*H140,2)</f>
        <v>0</v>
      </c>
      <c r="K140" s="152" t="s">
        <v>1</v>
      </c>
      <c r="L140" s="34"/>
      <c r="M140" s="157" t="s">
        <v>1</v>
      </c>
      <c r="N140" s="158" t="s">
        <v>41</v>
      </c>
      <c r="O140" s="59"/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1" t="s">
        <v>137</v>
      </c>
      <c r="AT140" s="161" t="s">
        <v>132</v>
      </c>
      <c r="AU140" s="161" t="s">
        <v>84</v>
      </c>
      <c r="AY140" s="18" t="s">
        <v>130</v>
      </c>
      <c r="BE140" s="162">
        <f>IF(N140="základní",J140,0)</f>
        <v>0</v>
      </c>
      <c r="BF140" s="162">
        <f>IF(N140="snížená",J140,0)</f>
        <v>0</v>
      </c>
      <c r="BG140" s="162">
        <f>IF(N140="zákl. přenesená",J140,0)</f>
        <v>0</v>
      </c>
      <c r="BH140" s="162">
        <f>IF(N140="sníž. přenesená",J140,0)</f>
        <v>0</v>
      </c>
      <c r="BI140" s="162">
        <f>IF(N140="nulová",J140,0)</f>
        <v>0</v>
      </c>
      <c r="BJ140" s="18" t="s">
        <v>32</v>
      </c>
      <c r="BK140" s="162">
        <f>ROUND(I140*H140,2)</f>
        <v>0</v>
      </c>
      <c r="BL140" s="18" t="s">
        <v>137</v>
      </c>
      <c r="BM140" s="161" t="s">
        <v>2268</v>
      </c>
    </row>
    <row r="141" spans="2:51" s="14" customFormat="1" ht="12">
      <c r="B141" s="171"/>
      <c r="D141" s="164" t="s">
        <v>139</v>
      </c>
      <c r="E141" s="172" t="s">
        <v>1</v>
      </c>
      <c r="F141" s="173" t="s">
        <v>32</v>
      </c>
      <c r="H141" s="174">
        <v>1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139</v>
      </c>
      <c r="AU141" s="172" t="s">
        <v>84</v>
      </c>
      <c r="AV141" s="14" t="s">
        <v>84</v>
      </c>
      <c r="AW141" s="14" t="s">
        <v>31</v>
      </c>
      <c r="AX141" s="14" t="s">
        <v>32</v>
      </c>
      <c r="AY141" s="172" t="s">
        <v>130</v>
      </c>
    </row>
    <row r="142" spans="1:65" s="2" customFormat="1" ht="16.5" customHeight="1">
      <c r="A142" s="33"/>
      <c r="B142" s="149"/>
      <c r="C142" s="150" t="s">
        <v>198</v>
      </c>
      <c r="D142" s="150" t="s">
        <v>132</v>
      </c>
      <c r="E142" s="151" t="s">
        <v>2269</v>
      </c>
      <c r="F142" s="152" t="s">
        <v>2270</v>
      </c>
      <c r="G142" s="153" t="s">
        <v>1312</v>
      </c>
      <c r="H142" s="154">
        <v>1</v>
      </c>
      <c r="I142" s="155"/>
      <c r="J142" s="156">
        <f>ROUND(I142*H142,2)</f>
        <v>0</v>
      </c>
      <c r="K142" s="152" t="s">
        <v>1</v>
      </c>
      <c r="L142" s="34"/>
      <c r="M142" s="157" t="s">
        <v>1</v>
      </c>
      <c r="N142" s="158" t="s">
        <v>41</v>
      </c>
      <c r="O142" s="59"/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1" t="s">
        <v>137</v>
      </c>
      <c r="AT142" s="161" t="s">
        <v>132</v>
      </c>
      <c r="AU142" s="161" t="s">
        <v>84</v>
      </c>
      <c r="AY142" s="18" t="s">
        <v>130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8" t="s">
        <v>32</v>
      </c>
      <c r="BK142" s="162">
        <f>ROUND(I142*H142,2)</f>
        <v>0</v>
      </c>
      <c r="BL142" s="18" t="s">
        <v>137</v>
      </c>
      <c r="BM142" s="161" t="s">
        <v>2271</v>
      </c>
    </row>
    <row r="143" spans="2:51" s="14" customFormat="1" ht="12">
      <c r="B143" s="171"/>
      <c r="D143" s="164" t="s">
        <v>139</v>
      </c>
      <c r="E143" s="172" t="s">
        <v>1</v>
      </c>
      <c r="F143" s="173" t="s">
        <v>32</v>
      </c>
      <c r="H143" s="174">
        <v>1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139</v>
      </c>
      <c r="AU143" s="172" t="s">
        <v>84</v>
      </c>
      <c r="AV143" s="14" t="s">
        <v>84</v>
      </c>
      <c r="AW143" s="14" t="s">
        <v>31</v>
      </c>
      <c r="AX143" s="14" t="s">
        <v>32</v>
      </c>
      <c r="AY143" s="172" t="s">
        <v>130</v>
      </c>
    </row>
    <row r="144" spans="1:65" s="2" customFormat="1" ht="16.5" customHeight="1">
      <c r="A144" s="33"/>
      <c r="B144" s="149"/>
      <c r="C144" s="150" t="s">
        <v>34</v>
      </c>
      <c r="D144" s="150" t="s">
        <v>132</v>
      </c>
      <c r="E144" s="151" t="s">
        <v>2272</v>
      </c>
      <c r="F144" s="152" t="s">
        <v>2273</v>
      </c>
      <c r="G144" s="153" t="s">
        <v>1312</v>
      </c>
      <c r="H144" s="154">
        <v>1</v>
      </c>
      <c r="I144" s="155"/>
      <c r="J144" s="156">
        <f>ROUND(I144*H144,2)</f>
        <v>0</v>
      </c>
      <c r="K144" s="152" t="s">
        <v>1</v>
      </c>
      <c r="L144" s="34"/>
      <c r="M144" s="157" t="s">
        <v>1</v>
      </c>
      <c r="N144" s="158" t="s">
        <v>41</v>
      </c>
      <c r="O144" s="59"/>
      <c r="P144" s="159">
        <f>O144*H144</f>
        <v>0</v>
      </c>
      <c r="Q144" s="159">
        <v>0</v>
      </c>
      <c r="R144" s="159">
        <f>Q144*H144</f>
        <v>0</v>
      </c>
      <c r="S144" s="159">
        <v>0</v>
      </c>
      <c r="T144" s="160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1" t="s">
        <v>137</v>
      </c>
      <c r="AT144" s="161" t="s">
        <v>132</v>
      </c>
      <c r="AU144" s="161" t="s">
        <v>84</v>
      </c>
      <c r="AY144" s="18" t="s">
        <v>130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8" t="s">
        <v>32</v>
      </c>
      <c r="BK144" s="162">
        <f>ROUND(I144*H144,2)</f>
        <v>0</v>
      </c>
      <c r="BL144" s="18" t="s">
        <v>137</v>
      </c>
      <c r="BM144" s="161" t="s">
        <v>2274</v>
      </c>
    </row>
    <row r="145" spans="2:51" s="14" customFormat="1" ht="12">
      <c r="B145" s="171"/>
      <c r="D145" s="164" t="s">
        <v>139</v>
      </c>
      <c r="E145" s="172" t="s">
        <v>1</v>
      </c>
      <c r="F145" s="173" t="s">
        <v>32</v>
      </c>
      <c r="H145" s="174">
        <v>1</v>
      </c>
      <c r="I145" s="175"/>
      <c r="L145" s="171"/>
      <c r="M145" s="176"/>
      <c r="N145" s="177"/>
      <c r="O145" s="177"/>
      <c r="P145" s="177"/>
      <c r="Q145" s="177"/>
      <c r="R145" s="177"/>
      <c r="S145" s="177"/>
      <c r="T145" s="178"/>
      <c r="AT145" s="172" t="s">
        <v>139</v>
      </c>
      <c r="AU145" s="172" t="s">
        <v>84</v>
      </c>
      <c r="AV145" s="14" t="s">
        <v>84</v>
      </c>
      <c r="AW145" s="14" t="s">
        <v>31</v>
      </c>
      <c r="AX145" s="14" t="s">
        <v>32</v>
      </c>
      <c r="AY145" s="172" t="s">
        <v>130</v>
      </c>
    </row>
    <row r="146" spans="1:65" s="2" customFormat="1" ht="16.5" customHeight="1">
      <c r="A146" s="33"/>
      <c r="B146" s="149"/>
      <c r="C146" s="150" t="s">
        <v>217</v>
      </c>
      <c r="D146" s="150" t="s">
        <v>132</v>
      </c>
      <c r="E146" s="151" t="s">
        <v>2275</v>
      </c>
      <c r="F146" s="152" t="s">
        <v>2276</v>
      </c>
      <c r="G146" s="153" t="s">
        <v>1312</v>
      </c>
      <c r="H146" s="154">
        <v>1</v>
      </c>
      <c r="I146" s="155"/>
      <c r="J146" s="156">
        <f>ROUND(I146*H146,2)</f>
        <v>0</v>
      </c>
      <c r="K146" s="152" t="s">
        <v>1</v>
      </c>
      <c r="L146" s="34"/>
      <c r="M146" s="157" t="s">
        <v>1</v>
      </c>
      <c r="N146" s="158" t="s">
        <v>41</v>
      </c>
      <c r="O146" s="59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1" t="s">
        <v>137</v>
      </c>
      <c r="AT146" s="161" t="s">
        <v>132</v>
      </c>
      <c r="AU146" s="161" t="s">
        <v>84</v>
      </c>
      <c r="AY146" s="18" t="s">
        <v>130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8" t="s">
        <v>32</v>
      </c>
      <c r="BK146" s="162">
        <f>ROUND(I146*H146,2)</f>
        <v>0</v>
      </c>
      <c r="BL146" s="18" t="s">
        <v>137</v>
      </c>
      <c r="BM146" s="161" t="s">
        <v>2277</v>
      </c>
    </row>
    <row r="147" spans="2:51" s="14" customFormat="1" ht="12">
      <c r="B147" s="171"/>
      <c r="D147" s="164" t="s">
        <v>139</v>
      </c>
      <c r="E147" s="172" t="s">
        <v>1</v>
      </c>
      <c r="F147" s="173" t="s">
        <v>32</v>
      </c>
      <c r="H147" s="174">
        <v>1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139</v>
      </c>
      <c r="AU147" s="172" t="s">
        <v>84</v>
      </c>
      <c r="AV147" s="14" t="s">
        <v>84</v>
      </c>
      <c r="AW147" s="14" t="s">
        <v>31</v>
      </c>
      <c r="AX147" s="14" t="s">
        <v>32</v>
      </c>
      <c r="AY147" s="172" t="s">
        <v>130</v>
      </c>
    </row>
    <row r="148" spans="1:65" s="2" customFormat="1" ht="16.5" customHeight="1">
      <c r="A148" s="33"/>
      <c r="B148" s="149"/>
      <c r="C148" s="150" t="s">
        <v>222</v>
      </c>
      <c r="D148" s="150" t="s">
        <v>132</v>
      </c>
      <c r="E148" s="151" t="s">
        <v>2278</v>
      </c>
      <c r="F148" s="152" t="s">
        <v>2279</v>
      </c>
      <c r="G148" s="153" t="s">
        <v>1312</v>
      </c>
      <c r="H148" s="154">
        <v>1</v>
      </c>
      <c r="I148" s="155"/>
      <c r="J148" s="156">
        <f>ROUND(I148*H148,2)</f>
        <v>0</v>
      </c>
      <c r="K148" s="152" t="s">
        <v>1</v>
      </c>
      <c r="L148" s="34"/>
      <c r="M148" s="157" t="s">
        <v>1</v>
      </c>
      <c r="N148" s="158" t="s">
        <v>41</v>
      </c>
      <c r="O148" s="59"/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1" t="s">
        <v>137</v>
      </c>
      <c r="AT148" s="161" t="s">
        <v>132</v>
      </c>
      <c r="AU148" s="161" t="s">
        <v>84</v>
      </c>
      <c r="AY148" s="18" t="s">
        <v>130</v>
      </c>
      <c r="BE148" s="162">
        <f>IF(N148="základní",J148,0)</f>
        <v>0</v>
      </c>
      <c r="BF148" s="162">
        <f>IF(N148="snížená",J148,0)</f>
        <v>0</v>
      </c>
      <c r="BG148" s="162">
        <f>IF(N148="zákl. přenesená",J148,0)</f>
        <v>0</v>
      </c>
      <c r="BH148" s="162">
        <f>IF(N148="sníž. přenesená",J148,0)</f>
        <v>0</v>
      </c>
      <c r="BI148" s="162">
        <f>IF(N148="nulová",J148,0)</f>
        <v>0</v>
      </c>
      <c r="BJ148" s="18" t="s">
        <v>32</v>
      </c>
      <c r="BK148" s="162">
        <f>ROUND(I148*H148,2)</f>
        <v>0</v>
      </c>
      <c r="BL148" s="18" t="s">
        <v>137</v>
      </c>
      <c r="BM148" s="161" t="s">
        <v>2280</v>
      </c>
    </row>
    <row r="149" spans="2:51" s="14" customFormat="1" ht="12">
      <c r="B149" s="171"/>
      <c r="D149" s="164" t="s">
        <v>139</v>
      </c>
      <c r="E149" s="172" t="s">
        <v>1</v>
      </c>
      <c r="F149" s="173" t="s">
        <v>32</v>
      </c>
      <c r="H149" s="174">
        <v>1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139</v>
      </c>
      <c r="AU149" s="172" t="s">
        <v>84</v>
      </c>
      <c r="AV149" s="14" t="s">
        <v>84</v>
      </c>
      <c r="AW149" s="14" t="s">
        <v>31</v>
      </c>
      <c r="AX149" s="14" t="s">
        <v>32</v>
      </c>
      <c r="AY149" s="172" t="s">
        <v>130</v>
      </c>
    </row>
    <row r="150" spans="1:65" s="2" customFormat="1" ht="16.5" customHeight="1">
      <c r="A150" s="33"/>
      <c r="B150" s="149"/>
      <c r="C150" s="150" t="s">
        <v>229</v>
      </c>
      <c r="D150" s="150" t="s">
        <v>132</v>
      </c>
      <c r="E150" s="151" t="s">
        <v>2281</v>
      </c>
      <c r="F150" s="152" t="s">
        <v>2282</v>
      </c>
      <c r="G150" s="153" t="s">
        <v>1312</v>
      </c>
      <c r="H150" s="154">
        <v>1</v>
      </c>
      <c r="I150" s="155"/>
      <c r="J150" s="156">
        <f>ROUND(I150*H150,2)</f>
        <v>0</v>
      </c>
      <c r="K150" s="152" t="s">
        <v>1</v>
      </c>
      <c r="L150" s="34"/>
      <c r="M150" s="157" t="s">
        <v>1</v>
      </c>
      <c r="N150" s="158" t="s">
        <v>41</v>
      </c>
      <c r="O150" s="59"/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1" t="s">
        <v>137</v>
      </c>
      <c r="AT150" s="161" t="s">
        <v>132</v>
      </c>
      <c r="AU150" s="161" t="s">
        <v>84</v>
      </c>
      <c r="AY150" s="18" t="s">
        <v>130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8" t="s">
        <v>32</v>
      </c>
      <c r="BK150" s="162">
        <f>ROUND(I150*H150,2)</f>
        <v>0</v>
      </c>
      <c r="BL150" s="18" t="s">
        <v>137</v>
      </c>
      <c r="BM150" s="161" t="s">
        <v>2283</v>
      </c>
    </row>
    <row r="151" spans="2:51" s="14" customFormat="1" ht="12">
      <c r="B151" s="171"/>
      <c r="D151" s="164" t="s">
        <v>139</v>
      </c>
      <c r="E151" s="172" t="s">
        <v>1</v>
      </c>
      <c r="F151" s="173" t="s">
        <v>32</v>
      </c>
      <c r="H151" s="174">
        <v>1</v>
      </c>
      <c r="I151" s="175"/>
      <c r="L151" s="171"/>
      <c r="M151" s="176"/>
      <c r="N151" s="177"/>
      <c r="O151" s="177"/>
      <c r="P151" s="177"/>
      <c r="Q151" s="177"/>
      <c r="R151" s="177"/>
      <c r="S151" s="177"/>
      <c r="T151" s="178"/>
      <c r="AT151" s="172" t="s">
        <v>139</v>
      </c>
      <c r="AU151" s="172" t="s">
        <v>84</v>
      </c>
      <c r="AV151" s="14" t="s">
        <v>84</v>
      </c>
      <c r="AW151" s="14" t="s">
        <v>31</v>
      </c>
      <c r="AX151" s="14" t="s">
        <v>32</v>
      </c>
      <c r="AY151" s="172" t="s">
        <v>130</v>
      </c>
    </row>
    <row r="152" spans="1:65" s="2" customFormat="1" ht="16.5" customHeight="1">
      <c r="A152" s="33"/>
      <c r="B152" s="149"/>
      <c r="C152" s="150" t="s">
        <v>234</v>
      </c>
      <c r="D152" s="150" t="s">
        <v>132</v>
      </c>
      <c r="E152" s="151" t="s">
        <v>2284</v>
      </c>
      <c r="F152" s="152" t="s">
        <v>2285</v>
      </c>
      <c r="G152" s="153" t="s">
        <v>1312</v>
      </c>
      <c r="H152" s="154">
        <v>1</v>
      </c>
      <c r="I152" s="155"/>
      <c r="J152" s="156">
        <f>ROUND(I152*H152,2)</f>
        <v>0</v>
      </c>
      <c r="K152" s="152" t="s">
        <v>1</v>
      </c>
      <c r="L152" s="34"/>
      <c r="M152" s="157" t="s">
        <v>1</v>
      </c>
      <c r="N152" s="158" t="s">
        <v>41</v>
      </c>
      <c r="O152" s="59"/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1" t="s">
        <v>137</v>
      </c>
      <c r="AT152" s="161" t="s">
        <v>132</v>
      </c>
      <c r="AU152" s="161" t="s">
        <v>84</v>
      </c>
      <c r="AY152" s="18" t="s">
        <v>130</v>
      </c>
      <c r="BE152" s="162">
        <f>IF(N152="základní",J152,0)</f>
        <v>0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8" t="s">
        <v>32</v>
      </c>
      <c r="BK152" s="162">
        <f>ROUND(I152*H152,2)</f>
        <v>0</v>
      </c>
      <c r="BL152" s="18" t="s">
        <v>137</v>
      </c>
      <c r="BM152" s="161" t="s">
        <v>2286</v>
      </c>
    </row>
    <row r="153" spans="2:51" s="14" customFormat="1" ht="12">
      <c r="B153" s="171"/>
      <c r="D153" s="164" t="s">
        <v>139</v>
      </c>
      <c r="E153" s="172" t="s">
        <v>1</v>
      </c>
      <c r="F153" s="173" t="s">
        <v>32</v>
      </c>
      <c r="H153" s="174">
        <v>1</v>
      </c>
      <c r="I153" s="175"/>
      <c r="L153" s="171"/>
      <c r="M153" s="176"/>
      <c r="N153" s="177"/>
      <c r="O153" s="177"/>
      <c r="P153" s="177"/>
      <c r="Q153" s="177"/>
      <c r="R153" s="177"/>
      <c r="S153" s="177"/>
      <c r="T153" s="178"/>
      <c r="AT153" s="172" t="s">
        <v>139</v>
      </c>
      <c r="AU153" s="172" t="s">
        <v>84</v>
      </c>
      <c r="AV153" s="14" t="s">
        <v>84</v>
      </c>
      <c r="AW153" s="14" t="s">
        <v>31</v>
      </c>
      <c r="AX153" s="14" t="s">
        <v>32</v>
      </c>
      <c r="AY153" s="172" t="s">
        <v>130</v>
      </c>
    </row>
    <row r="154" spans="1:65" s="2" customFormat="1" ht="16.5" customHeight="1">
      <c r="A154" s="33"/>
      <c r="B154" s="149"/>
      <c r="C154" s="150" t="s">
        <v>8</v>
      </c>
      <c r="D154" s="150" t="s">
        <v>132</v>
      </c>
      <c r="E154" s="151" t="s">
        <v>2287</v>
      </c>
      <c r="F154" s="152" t="s">
        <v>2288</v>
      </c>
      <c r="G154" s="153" t="s">
        <v>1312</v>
      </c>
      <c r="H154" s="154">
        <v>1</v>
      </c>
      <c r="I154" s="155"/>
      <c r="J154" s="156">
        <f>ROUND(I154*H154,2)</f>
        <v>0</v>
      </c>
      <c r="K154" s="152" t="s">
        <v>1</v>
      </c>
      <c r="L154" s="34"/>
      <c r="M154" s="157" t="s">
        <v>1</v>
      </c>
      <c r="N154" s="158" t="s">
        <v>41</v>
      </c>
      <c r="O154" s="59"/>
      <c r="P154" s="159">
        <f>O154*H154</f>
        <v>0</v>
      </c>
      <c r="Q154" s="159">
        <v>0</v>
      </c>
      <c r="R154" s="159">
        <f>Q154*H154</f>
        <v>0</v>
      </c>
      <c r="S154" s="159">
        <v>0</v>
      </c>
      <c r="T154" s="160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1" t="s">
        <v>137</v>
      </c>
      <c r="AT154" s="161" t="s">
        <v>132</v>
      </c>
      <c r="AU154" s="161" t="s">
        <v>84</v>
      </c>
      <c r="AY154" s="18" t="s">
        <v>130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8" t="s">
        <v>32</v>
      </c>
      <c r="BK154" s="162">
        <f>ROUND(I154*H154,2)</f>
        <v>0</v>
      </c>
      <c r="BL154" s="18" t="s">
        <v>137</v>
      </c>
      <c r="BM154" s="161" t="s">
        <v>2289</v>
      </c>
    </row>
    <row r="155" spans="2:51" s="14" customFormat="1" ht="12">
      <c r="B155" s="171"/>
      <c r="D155" s="164" t="s">
        <v>139</v>
      </c>
      <c r="E155" s="172" t="s">
        <v>1</v>
      </c>
      <c r="F155" s="173" t="s">
        <v>32</v>
      </c>
      <c r="H155" s="174">
        <v>1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2" t="s">
        <v>139</v>
      </c>
      <c r="AU155" s="172" t="s">
        <v>84</v>
      </c>
      <c r="AV155" s="14" t="s">
        <v>84</v>
      </c>
      <c r="AW155" s="14" t="s">
        <v>31</v>
      </c>
      <c r="AX155" s="14" t="s">
        <v>32</v>
      </c>
      <c r="AY155" s="172" t="s">
        <v>130</v>
      </c>
    </row>
    <row r="156" spans="1:65" s="2" customFormat="1" ht="16.5" customHeight="1">
      <c r="A156" s="33"/>
      <c r="B156" s="149"/>
      <c r="C156" s="150" t="s">
        <v>252</v>
      </c>
      <c r="D156" s="150" t="s">
        <v>132</v>
      </c>
      <c r="E156" s="151" t="s">
        <v>2290</v>
      </c>
      <c r="F156" s="152" t="s">
        <v>2291</v>
      </c>
      <c r="G156" s="153" t="s">
        <v>1312</v>
      </c>
      <c r="H156" s="154">
        <v>1</v>
      </c>
      <c r="I156" s="155"/>
      <c r="J156" s="156">
        <f>ROUND(I156*H156,2)</f>
        <v>0</v>
      </c>
      <c r="K156" s="152" t="s">
        <v>1</v>
      </c>
      <c r="L156" s="34"/>
      <c r="M156" s="157" t="s">
        <v>1</v>
      </c>
      <c r="N156" s="158" t="s">
        <v>41</v>
      </c>
      <c r="O156" s="59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1" t="s">
        <v>137</v>
      </c>
      <c r="AT156" s="161" t="s">
        <v>132</v>
      </c>
      <c r="AU156" s="161" t="s">
        <v>84</v>
      </c>
      <c r="AY156" s="18" t="s">
        <v>130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8" t="s">
        <v>32</v>
      </c>
      <c r="BK156" s="162">
        <f>ROUND(I156*H156,2)</f>
        <v>0</v>
      </c>
      <c r="BL156" s="18" t="s">
        <v>137</v>
      </c>
      <c r="BM156" s="161" t="s">
        <v>2292</v>
      </c>
    </row>
    <row r="157" spans="2:51" s="13" customFormat="1" ht="12">
      <c r="B157" s="163"/>
      <c r="D157" s="164" t="s">
        <v>139</v>
      </c>
      <c r="E157" s="165" t="s">
        <v>1</v>
      </c>
      <c r="F157" s="166" t="s">
        <v>2293</v>
      </c>
      <c r="H157" s="165" t="s">
        <v>1</v>
      </c>
      <c r="I157" s="167"/>
      <c r="L157" s="163"/>
      <c r="M157" s="168"/>
      <c r="N157" s="169"/>
      <c r="O157" s="169"/>
      <c r="P157" s="169"/>
      <c r="Q157" s="169"/>
      <c r="R157" s="169"/>
      <c r="S157" s="169"/>
      <c r="T157" s="170"/>
      <c r="AT157" s="165" t="s">
        <v>139</v>
      </c>
      <c r="AU157" s="165" t="s">
        <v>84</v>
      </c>
      <c r="AV157" s="13" t="s">
        <v>32</v>
      </c>
      <c r="AW157" s="13" t="s">
        <v>31</v>
      </c>
      <c r="AX157" s="13" t="s">
        <v>76</v>
      </c>
      <c r="AY157" s="165" t="s">
        <v>130</v>
      </c>
    </row>
    <row r="158" spans="2:51" s="13" customFormat="1" ht="12">
      <c r="B158" s="163"/>
      <c r="D158" s="164" t="s">
        <v>139</v>
      </c>
      <c r="E158" s="165" t="s">
        <v>1</v>
      </c>
      <c r="F158" s="166" t="s">
        <v>2294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139</v>
      </c>
      <c r="AU158" s="165" t="s">
        <v>84</v>
      </c>
      <c r="AV158" s="13" t="s">
        <v>32</v>
      </c>
      <c r="AW158" s="13" t="s">
        <v>31</v>
      </c>
      <c r="AX158" s="13" t="s">
        <v>76</v>
      </c>
      <c r="AY158" s="165" t="s">
        <v>130</v>
      </c>
    </row>
    <row r="159" spans="2:51" s="13" customFormat="1" ht="12">
      <c r="B159" s="163"/>
      <c r="D159" s="164" t="s">
        <v>139</v>
      </c>
      <c r="E159" s="165" t="s">
        <v>1</v>
      </c>
      <c r="F159" s="166" t="s">
        <v>2295</v>
      </c>
      <c r="H159" s="165" t="s">
        <v>1</v>
      </c>
      <c r="I159" s="167"/>
      <c r="L159" s="163"/>
      <c r="M159" s="168"/>
      <c r="N159" s="169"/>
      <c r="O159" s="169"/>
      <c r="P159" s="169"/>
      <c r="Q159" s="169"/>
      <c r="R159" s="169"/>
      <c r="S159" s="169"/>
      <c r="T159" s="170"/>
      <c r="AT159" s="165" t="s">
        <v>139</v>
      </c>
      <c r="AU159" s="165" t="s">
        <v>84</v>
      </c>
      <c r="AV159" s="13" t="s">
        <v>32</v>
      </c>
      <c r="AW159" s="13" t="s">
        <v>31</v>
      </c>
      <c r="AX159" s="13" t="s">
        <v>76</v>
      </c>
      <c r="AY159" s="165" t="s">
        <v>130</v>
      </c>
    </row>
    <row r="160" spans="2:51" s="13" customFormat="1" ht="12">
      <c r="B160" s="163"/>
      <c r="D160" s="164" t="s">
        <v>139</v>
      </c>
      <c r="E160" s="165" t="s">
        <v>1</v>
      </c>
      <c r="F160" s="166" t="s">
        <v>2296</v>
      </c>
      <c r="H160" s="165" t="s">
        <v>1</v>
      </c>
      <c r="I160" s="167"/>
      <c r="L160" s="163"/>
      <c r="M160" s="168"/>
      <c r="N160" s="169"/>
      <c r="O160" s="169"/>
      <c r="P160" s="169"/>
      <c r="Q160" s="169"/>
      <c r="R160" s="169"/>
      <c r="S160" s="169"/>
      <c r="T160" s="170"/>
      <c r="AT160" s="165" t="s">
        <v>139</v>
      </c>
      <c r="AU160" s="165" t="s">
        <v>84</v>
      </c>
      <c r="AV160" s="13" t="s">
        <v>32</v>
      </c>
      <c r="AW160" s="13" t="s">
        <v>31</v>
      </c>
      <c r="AX160" s="13" t="s">
        <v>76</v>
      </c>
      <c r="AY160" s="165" t="s">
        <v>130</v>
      </c>
    </row>
    <row r="161" spans="2:51" s="13" customFormat="1" ht="12">
      <c r="B161" s="163"/>
      <c r="D161" s="164" t="s">
        <v>139</v>
      </c>
      <c r="E161" s="165" t="s">
        <v>1</v>
      </c>
      <c r="F161" s="166" t="s">
        <v>2297</v>
      </c>
      <c r="H161" s="165" t="s">
        <v>1</v>
      </c>
      <c r="I161" s="167"/>
      <c r="L161" s="163"/>
      <c r="M161" s="168"/>
      <c r="N161" s="169"/>
      <c r="O161" s="169"/>
      <c r="P161" s="169"/>
      <c r="Q161" s="169"/>
      <c r="R161" s="169"/>
      <c r="S161" s="169"/>
      <c r="T161" s="170"/>
      <c r="AT161" s="165" t="s">
        <v>139</v>
      </c>
      <c r="AU161" s="165" t="s">
        <v>84</v>
      </c>
      <c r="AV161" s="13" t="s">
        <v>32</v>
      </c>
      <c r="AW161" s="13" t="s">
        <v>31</v>
      </c>
      <c r="AX161" s="13" t="s">
        <v>76</v>
      </c>
      <c r="AY161" s="165" t="s">
        <v>130</v>
      </c>
    </row>
    <row r="162" spans="2:51" s="13" customFormat="1" ht="12">
      <c r="B162" s="163"/>
      <c r="D162" s="164" t="s">
        <v>139</v>
      </c>
      <c r="E162" s="165" t="s">
        <v>1</v>
      </c>
      <c r="F162" s="166" t="s">
        <v>2298</v>
      </c>
      <c r="H162" s="165" t="s">
        <v>1</v>
      </c>
      <c r="I162" s="167"/>
      <c r="L162" s="163"/>
      <c r="M162" s="168"/>
      <c r="N162" s="169"/>
      <c r="O162" s="169"/>
      <c r="P162" s="169"/>
      <c r="Q162" s="169"/>
      <c r="R162" s="169"/>
      <c r="S162" s="169"/>
      <c r="T162" s="170"/>
      <c r="AT162" s="165" t="s">
        <v>139</v>
      </c>
      <c r="AU162" s="165" t="s">
        <v>84</v>
      </c>
      <c r="AV162" s="13" t="s">
        <v>32</v>
      </c>
      <c r="AW162" s="13" t="s">
        <v>31</v>
      </c>
      <c r="AX162" s="13" t="s">
        <v>76</v>
      </c>
      <c r="AY162" s="165" t="s">
        <v>130</v>
      </c>
    </row>
    <row r="163" spans="2:51" s="13" customFormat="1" ht="12">
      <c r="B163" s="163"/>
      <c r="D163" s="164" t="s">
        <v>139</v>
      </c>
      <c r="E163" s="165" t="s">
        <v>1</v>
      </c>
      <c r="F163" s="166" t="s">
        <v>2299</v>
      </c>
      <c r="H163" s="165" t="s">
        <v>1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5" t="s">
        <v>139</v>
      </c>
      <c r="AU163" s="165" t="s">
        <v>84</v>
      </c>
      <c r="AV163" s="13" t="s">
        <v>32</v>
      </c>
      <c r="AW163" s="13" t="s">
        <v>31</v>
      </c>
      <c r="AX163" s="13" t="s">
        <v>76</v>
      </c>
      <c r="AY163" s="165" t="s">
        <v>130</v>
      </c>
    </row>
    <row r="164" spans="2:51" s="14" customFormat="1" ht="12">
      <c r="B164" s="171"/>
      <c r="D164" s="164" t="s">
        <v>139</v>
      </c>
      <c r="E164" s="172" t="s">
        <v>1</v>
      </c>
      <c r="F164" s="173" t="s">
        <v>32</v>
      </c>
      <c r="H164" s="174">
        <v>1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139</v>
      </c>
      <c r="AU164" s="172" t="s">
        <v>84</v>
      </c>
      <c r="AV164" s="14" t="s">
        <v>84</v>
      </c>
      <c r="AW164" s="14" t="s">
        <v>31</v>
      </c>
      <c r="AX164" s="14" t="s">
        <v>32</v>
      </c>
      <c r="AY164" s="172" t="s">
        <v>130</v>
      </c>
    </row>
    <row r="165" spans="1:65" s="2" customFormat="1" ht="21.75" customHeight="1">
      <c r="A165" s="33"/>
      <c r="B165" s="149"/>
      <c r="C165" s="150" t="s">
        <v>262</v>
      </c>
      <c r="D165" s="150" t="s">
        <v>132</v>
      </c>
      <c r="E165" s="151" t="s">
        <v>2300</v>
      </c>
      <c r="F165" s="152" t="s">
        <v>2301</v>
      </c>
      <c r="G165" s="153" t="s">
        <v>1312</v>
      </c>
      <c r="H165" s="154">
        <v>1</v>
      </c>
      <c r="I165" s="155"/>
      <c r="J165" s="156">
        <f>ROUND(I165*H165,2)</f>
        <v>0</v>
      </c>
      <c r="K165" s="152" t="s">
        <v>1</v>
      </c>
      <c r="L165" s="34"/>
      <c r="M165" s="157" t="s">
        <v>1</v>
      </c>
      <c r="N165" s="158" t="s">
        <v>41</v>
      </c>
      <c r="O165" s="59"/>
      <c r="P165" s="159">
        <f>O165*H165</f>
        <v>0</v>
      </c>
      <c r="Q165" s="159">
        <v>0</v>
      </c>
      <c r="R165" s="159">
        <f>Q165*H165</f>
        <v>0</v>
      </c>
      <c r="S165" s="159">
        <v>0</v>
      </c>
      <c r="T165" s="160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1" t="s">
        <v>137</v>
      </c>
      <c r="AT165" s="161" t="s">
        <v>132</v>
      </c>
      <c r="AU165" s="161" t="s">
        <v>84</v>
      </c>
      <c r="AY165" s="18" t="s">
        <v>130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8" t="s">
        <v>32</v>
      </c>
      <c r="BK165" s="162">
        <f>ROUND(I165*H165,2)</f>
        <v>0</v>
      </c>
      <c r="BL165" s="18" t="s">
        <v>137</v>
      </c>
      <c r="BM165" s="161" t="s">
        <v>2302</v>
      </c>
    </row>
    <row r="166" spans="2:51" s="14" customFormat="1" ht="12">
      <c r="B166" s="171"/>
      <c r="D166" s="164" t="s">
        <v>139</v>
      </c>
      <c r="E166" s="172" t="s">
        <v>1</v>
      </c>
      <c r="F166" s="173" t="s">
        <v>32</v>
      </c>
      <c r="H166" s="174">
        <v>1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2" t="s">
        <v>139</v>
      </c>
      <c r="AU166" s="172" t="s">
        <v>84</v>
      </c>
      <c r="AV166" s="14" t="s">
        <v>84</v>
      </c>
      <c r="AW166" s="14" t="s">
        <v>31</v>
      </c>
      <c r="AX166" s="14" t="s">
        <v>32</v>
      </c>
      <c r="AY166" s="172" t="s">
        <v>130</v>
      </c>
    </row>
    <row r="167" spans="1:65" s="2" customFormat="1" ht="24.2" customHeight="1">
      <c r="A167" s="33"/>
      <c r="B167" s="149"/>
      <c r="C167" s="150" t="s">
        <v>267</v>
      </c>
      <c r="D167" s="150" t="s">
        <v>132</v>
      </c>
      <c r="E167" s="151" t="s">
        <v>2303</v>
      </c>
      <c r="F167" s="152" t="s">
        <v>2304</v>
      </c>
      <c r="G167" s="153" t="s">
        <v>1312</v>
      </c>
      <c r="H167" s="154">
        <v>1</v>
      </c>
      <c r="I167" s="155"/>
      <c r="J167" s="156">
        <f>ROUND(I167*H167,2)</f>
        <v>0</v>
      </c>
      <c r="K167" s="152" t="s">
        <v>1</v>
      </c>
      <c r="L167" s="34"/>
      <c r="M167" s="157" t="s">
        <v>1</v>
      </c>
      <c r="N167" s="158" t="s">
        <v>41</v>
      </c>
      <c r="O167" s="59"/>
      <c r="P167" s="159">
        <f>O167*H167</f>
        <v>0</v>
      </c>
      <c r="Q167" s="159">
        <v>0</v>
      </c>
      <c r="R167" s="159">
        <f>Q167*H167</f>
        <v>0</v>
      </c>
      <c r="S167" s="159">
        <v>0</v>
      </c>
      <c r="T167" s="160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1" t="s">
        <v>137</v>
      </c>
      <c r="AT167" s="161" t="s">
        <v>132</v>
      </c>
      <c r="AU167" s="161" t="s">
        <v>84</v>
      </c>
      <c r="AY167" s="18" t="s">
        <v>130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8" t="s">
        <v>32</v>
      </c>
      <c r="BK167" s="162">
        <f>ROUND(I167*H167,2)</f>
        <v>0</v>
      </c>
      <c r="BL167" s="18" t="s">
        <v>137</v>
      </c>
      <c r="BM167" s="161" t="s">
        <v>2305</v>
      </c>
    </row>
    <row r="168" spans="2:51" s="14" customFormat="1" ht="12">
      <c r="B168" s="171"/>
      <c r="D168" s="164" t="s">
        <v>139</v>
      </c>
      <c r="E168" s="172" t="s">
        <v>1</v>
      </c>
      <c r="F168" s="173" t="s">
        <v>32</v>
      </c>
      <c r="H168" s="174">
        <v>1</v>
      </c>
      <c r="I168" s="175"/>
      <c r="L168" s="171"/>
      <c r="M168" s="176"/>
      <c r="N168" s="177"/>
      <c r="O168" s="177"/>
      <c r="P168" s="177"/>
      <c r="Q168" s="177"/>
      <c r="R168" s="177"/>
      <c r="S168" s="177"/>
      <c r="T168" s="178"/>
      <c r="AT168" s="172" t="s">
        <v>139</v>
      </c>
      <c r="AU168" s="172" t="s">
        <v>84</v>
      </c>
      <c r="AV168" s="14" t="s">
        <v>84</v>
      </c>
      <c r="AW168" s="14" t="s">
        <v>31</v>
      </c>
      <c r="AX168" s="14" t="s">
        <v>32</v>
      </c>
      <c r="AY168" s="172" t="s">
        <v>130</v>
      </c>
    </row>
    <row r="169" spans="1:65" s="2" customFormat="1" ht="16.5" customHeight="1">
      <c r="A169" s="33"/>
      <c r="B169" s="149"/>
      <c r="C169" s="150" t="s">
        <v>274</v>
      </c>
      <c r="D169" s="150" t="s">
        <v>132</v>
      </c>
      <c r="E169" s="151" t="s">
        <v>2306</v>
      </c>
      <c r="F169" s="152" t="s">
        <v>2307</v>
      </c>
      <c r="G169" s="153" t="s">
        <v>1312</v>
      </c>
      <c r="H169" s="154">
        <v>1</v>
      </c>
      <c r="I169" s="155"/>
      <c r="J169" s="156">
        <f>ROUND(I169*H169,2)</f>
        <v>0</v>
      </c>
      <c r="K169" s="152" t="s">
        <v>1</v>
      </c>
      <c r="L169" s="34"/>
      <c r="M169" s="157" t="s">
        <v>1</v>
      </c>
      <c r="N169" s="158" t="s">
        <v>41</v>
      </c>
      <c r="O169" s="59"/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1" t="s">
        <v>137</v>
      </c>
      <c r="AT169" s="161" t="s">
        <v>132</v>
      </c>
      <c r="AU169" s="161" t="s">
        <v>84</v>
      </c>
      <c r="AY169" s="18" t="s">
        <v>130</v>
      </c>
      <c r="BE169" s="162">
        <f>IF(N169="základní",J169,0)</f>
        <v>0</v>
      </c>
      <c r="BF169" s="162">
        <f>IF(N169="snížená",J169,0)</f>
        <v>0</v>
      </c>
      <c r="BG169" s="162">
        <f>IF(N169="zákl. přenesená",J169,0)</f>
        <v>0</v>
      </c>
      <c r="BH169" s="162">
        <f>IF(N169="sníž. přenesená",J169,0)</f>
        <v>0</v>
      </c>
      <c r="BI169" s="162">
        <f>IF(N169="nulová",J169,0)</f>
        <v>0</v>
      </c>
      <c r="BJ169" s="18" t="s">
        <v>32</v>
      </c>
      <c r="BK169" s="162">
        <f>ROUND(I169*H169,2)</f>
        <v>0</v>
      </c>
      <c r="BL169" s="18" t="s">
        <v>137</v>
      </c>
      <c r="BM169" s="161" t="s">
        <v>2308</v>
      </c>
    </row>
    <row r="170" spans="2:51" s="14" customFormat="1" ht="12">
      <c r="B170" s="171"/>
      <c r="D170" s="164" t="s">
        <v>139</v>
      </c>
      <c r="E170" s="172" t="s">
        <v>1</v>
      </c>
      <c r="F170" s="173" t="s">
        <v>32</v>
      </c>
      <c r="H170" s="174">
        <v>1</v>
      </c>
      <c r="I170" s="175"/>
      <c r="L170" s="171"/>
      <c r="M170" s="176"/>
      <c r="N170" s="177"/>
      <c r="O170" s="177"/>
      <c r="P170" s="177"/>
      <c r="Q170" s="177"/>
      <c r="R170" s="177"/>
      <c r="S170" s="177"/>
      <c r="T170" s="178"/>
      <c r="AT170" s="172" t="s">
        <v>139</v>
      </c>
      <c r="AU170" s="172" t="s">
        <v>84</v>
      </c>
      <c r="AV170" s="14" t="s">
        <v>84</v>
      </c>
      <c r="AW170" s="14" t="s">
        <v>31</v>
      </c>
      <c r="AX170" s="14" t="s">
        <v>32</v>
      </c>
      <c r="AY170" s="172" t="s">
        <v>130</v>
      </c>
    </row>
    <row r="171" spans="1:65" s="2" customFormat="1" ht="16.5" customHeight="1">
      <c r="A171" s="33"/>
      <c r="B171" s="149"/>
      <c r="C171" s="150" t="s">
        <v>278</v>
      </c>
      <c r="D171" s="150" t="s">
        <v>132</v>
      </c>
      <c r="E171" s="151" t="s">
        <v>2309</v>
      </c>
      <c r="F171" s="152" t="s">
        <v>2310</v>
      </c>
      <c r="G171" s="153" t="s">
        <v>1312</v>
      </c>
      <c r="H171" s="154">
        <v>1</v>
      </c>
      <c r="I171" s="155"/>
      <c r="J171" s="156">
        <f>ROUND(I171*H171,2)</f>
        <v>0</v>
      </c>
      <c r="K171" s="152" t="s">
        <v>1</v>
      </c>
      <c r="L171" s="34"/>
      <c r="M171" s="157" t="s">
        <v>1</v>
      </c>
      <c r="N171" s="158" t="s">
        <v>41</v>
      </c>
      <c r="O171" s="59"/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1" t="s">
        <v>137</v>
      </c>
      <c r="AT171" s="161" t="s">
        <v>132</v>
      </c>
      <c r="AU171" s="161" t="s">
        <v>84</v>
      </c>
      <c r="AY171" s="18" t="s">
        <v>130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8" t="s">
        <v>32</v>
      </c>
      <c r="BK171" s="162">
        <f>ROUND(I171*H171,2)</f>
        <v>0</v>
      </c>
      <c r="BL171" s="18" t="s">
        <v>137</v>
      </c>
      <c r="BM171" s="161" t="s">
        <v>2311</v>
      </c>
    </row>
    <row r="172" spans="2:51" s="13" customFormat="1" ht="12">
      <c r="B172" s="163"/>
      <c r="D172" s="164" t="s">
        <v>139</v>
      </c>
      <c r="E172" s="165" t="s">
        <v>1</v>
      </c>
      <c r="F172" s="166" t="s">
        <v>2312</v>
      </c>
      <c r="H172" s="165" t="s">
        <v>1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139</v>
      </c>
      <c r="AU172" s="165" t="s">
        <v>84</v>
      </c>
      <c r="AV172" s="13" t="s">
        <v>32</v>
      </c>
      <c r="AW172" s="13" t="s">
        <v>31</v>
      </c>
      <c r="AX172" s="13" t="s">
        <v>76</v>
      </c>
      <c r="AY172" s="165" t="s">
        <v>130</v>
      </c>
    </row>
    <row r="173" spans="2:51" s="13" customFormat="1" ht="12">
      <c r="B173" s="163"/>
      <c r="D173" s="164" t="s">
        <v>139</v>
      </c>
      <c r="E173" s="165" t="s">
        <v>1</v>
      </c>
      <c r="F173" s="166" t="s">
        <v>2313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139</v>
      </c>
      <c r="AU173" s="165" t="s">
        <v>84</v>
      </c>
      <c r="AV173" s="13" t="s">
        <v>32</v>
      </c>
      <c r="AW173" s="13" t="s">
        <v>31</v>
      </c>
      <c r="AX173" s="13" t="s">
        <v>76</v>
      </c>
      <c r="AY173" s="165" t="s">
        <v>130</v>
      </c>
    </row>
    <row r="174" spans="2:51" s="13" customFormat="1" ht="12">
      <c r="B174" s="163"/>
      <c r="D174" s="164" t="s">
        <v>139</v>
      </c>
      <c r="E174" s="165" t="s">
        <v>1</v>
      </c>
      <c r="F174" s="166" t="s">
        <v>2314</v>
      </c>
      <c r="H174" s="165" t="s">
        <v>1</v>
      </c>
      <c r="I174" s="167"/>
      <c r="L174" s="163"/>
      <c r="M174" s="168"/>
      <c r="N174" s="169"/>
      <c r="O174" s="169"/>
      <c r="P174" s="169"/>
      <c r="Q174" s="169"/>
      <c r="R174" s="169"/>
      <c r="S174" s="169"/>
      <c r="T174" s="170"/>
      <c r="AT174" s="165" t="s">
        <v>139</v>
      </c>
      <c r="AU174" s="165" t="s">
        <v>84</v>
      </c>
      <c r="AV174" s="13" t="s">
        <v>32</v>
      </c>
      <c r="AW174" s="13" t="s">
        <v>31</v>
      </c>
      <c r="AX174" s="13" t="s">
        <v>76</v>
      </c>
      <c r="AY174" s="165" t="s">
        <v>130</v>
      </c>
    </row>
    <row r="175" spans="2:51" s="13" customFormat="1" ht="12">
      <c r="B175" s="163"/>
      <c r="D175" s="164" t="s">
        <v>139</v>
      </c>
      <c r="E175" s="165" t="s">
        <v>1</v>
      </c>
      <c r="F175" s="166" t="s">
        <v>2315</v>
      </c>
      <c r="H175" s="165" t="s">
        <v>1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139</v>
      </c>
      <c r="AU175" s="165" t="s">
        <v>84</v>
      </c>
      <c r="AV175" s="13" t="s">
        <v>32</v>
      </c>
      <c r="AW175" s="13" t="s">
        <v>31</v>
      </c>
      <c r="AX175" s="13" t="s">
        <v>76</v>
      </c>
      <c r="AY175" s="165" t="s">
        <v>130</v>
      </c>
    </row>
    <row r="176" spans="2:51" s="14" customFormat="1" ht="12">
      <c r="B176" s="171"/>
      <c r="D176" s="164" t="s">
        <v>139</v>
      </c>
      <c r="E176" s="172" t="s">
        <v>1</v>
      </c>
      <c r="F176" s="173" t="s">
        <v>32</v>
      </c>
      <c r="H176" s="174">
        <v>1</v>
      </c>
      <c r="I176" s="175"/>
      <c r="L176" s="171"/>
      <c r="M176" s="176"/>
      <c r="N176" s="177"/>
      <c r="O176" s="177"/>
      <c r="P176" s="177"/>
      <c r="Q176" s="177"/>
      <c r="R176" s="177"/>
      <c r="S176" s="177"/>
      <c r="T176" s="178"/>
      <c r="AT176" s="172" t="s">
        <v>139</v>
      </c>
      <c r="AU176" s="172" t="s">
        <v>84</v>
      </c>
      <c r="AV176" s="14" t="s">
        <v>84</v>
      </c>
      <c r="AW176" s="14" t="s">
        <v>31</v>
      </c>
      <c r="AX176" s="14" t="s">
        <v>32</v>
      </c>
      <c r="AY176" s="172" t="s">
        <v>130</v>
      </c>
    </row>
    <row r="177" spans="1:65" s="2" customFormat="1" ht="24.2" customHeight="1">
      <c r="A177" s="33"/>
      <c r="B177" s="149"/>
      <c r="C177" s="150" t="s">
        <v>7</v>
      </c>
      <c r="D177" s="150" t="s">
        <v>132</v>
      </c>
      <c r="E177" s="151" t="s">
        <v>2316</v>
      </c>
      <c r="F177" s="152" t="s">
        <v>2317</v>
      </c>
      <c r="G177" s="153" t="s">
        <v>1312</v>
      </c>
      <c r="H177" s="154">
        <v>1</v>
      </c>
      <c r="I177" s="155"/>
      <c r="J177" s="156">
        <f>ROUND(I177*H177,2)</f>
        <v>0</v>
      </c>
      <c r="K177" s="152" t="s">
        <v>1</v>
      </c>
      <c r="L177" s="34"/>
      <c r="M177" s="157" t="s">
        <v>1</v>
      </c>
      <c r="N177" s="158" t="s">
        <v>41</v>
      </c>
      <c r="O177" s="59"/>
      <c r="P177" s="159">
        <f>O177*H177</f>
        <v>0</v>
      </c>
      <c r="Q177" s="159">
        <v>0</v>
      </c>
      <c r="R177" s="159">
        <f>Q177*H177</f>
        <v>0</v>
      </c>
      <c r="S177" s="159">
        <v>0</v>
      </c>
      <c r="T177" s="160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1" t="s">
        <v>137</v>
      </c>
      <c r="AT177" s="161" t="s">
        <v>132</v>
      </c>
      <c r="AU177" s="161" t="s">
        <v>84</v>
      </c>
      <c r="AY177" s="18" t="s">
        <v>130</v>
      </c>
      <c r="BE177" s="162">
        <f>IF(N177="základní",J177,0)</f>
        <v>0</v>
      </c>
      <c r="BF177" s="162">
        <f>IF(N177="snížená",J177,0)</f>
        <v>0</v>
      </c>
      <c r="BG177" s="162">
        <f>IF(N177="zákl. přenesená",J177,0)</f>
        <v>0</v>
      </c>
      <c r="BH177" s="162">
        <f>IF(N177="sníž. přenesená",J177,0)</f>
        <v>0</v>
      </c>
      <c r="BI177" s="162">
        <f>IF(N177="nulová",J177,0)</f>
        <v>0</v>
      </c>
      <c r="BJ177" s="18" t="s">
        <v>32</v>
      </c>
      <c r="BK177" s="162">
        <f>ROUND(I177*H177,2)</f>
        <v>0</v>
      </c>
      <c r="BL177" s="18" t="s">
        <v>137</v>
      </c>
      <c r="BM177" s="161" t="s">
        <v>2318</v>
      </c>
    </row>
    <row r="178" spans="2:51" s="14" customFormat="1" ht="12">
      <c r="B178" s="171"/>
      <c r="D178" s="164" t="s">
        <v>139</v>
      </c>
      <c r="E178" s="172" t="s">
        <v>1</v>
      </c>
      <c r="F178" s="173" t="s">
        <v>32</v>
      </c>
      <c r="H178" s="174">
        <v>1</v>
      </c>
      <c r="I178" s="175"/>
      <c r="L178" s="171"/>
      <c r="M178" s="176"/>
      <c r="N178" s="177"/>
      <c r="O178" s="177"/>
      <c r="P178" s="177"/>
      <c r="Q178" s="177"/>
      <c r="R178" s="177"/>
      <c r="S178" s="177"/>
      <c r="T178" s="178"/>
      <c r="AT178" s="172" t="s">
        <v>139</v>
      </c>
      <c r="AU178" s="172" t="s">
        <v>84</v>
      </c>
      <c r="AV178" s="14" t="s">
        <v>84</v>
      </c>
      <c r="AW178" s="14" t="s">
        <v>31</v>
      </c>
      <c r="AX178" s="14" t="s">
        <v>32</v>
      </c>
      <c r="AY178" s="172" t="s">
        <v>130</v>
      </c>
    </row>
    <row r="179" spans="1:65" s="2" customFormat="1" ht="16.5" customHeight="1">
      <c r="A179" s="33"/>
      <c r="B179" s="149"/>
      <c r="C179" s="150" t="s">
        <v>291</v>
      </c>
      <c r="D179" s="150" t="s">
        <v>132</v>
      </c>
      <c r="E179" s="151" t="s">
        <v>2319</v>
      </c>
      <c r="F179" s="152" t="s">
        <v>2320</v>
      </c>
      <c r="G179" s="153" t="s">
        <v>1312</v>
      </c>
      <c r="H179" s="154">
        <v>1</v>
      </c>
      <c r="I179" s="155"/>
      <c r="J179" s="156">
        <f>ROUND(I179*H179,2)</f>
        <v>0</v>
      </c>
      <c r="K179" s="152" t="s">
        <v>1</v>
      </c>
      <c r="L179" s="34"/>
      <c r="M179" s="157" t="s">
        <v>1</v>
      </c>
      <c r="N179" s="158" t="s">
        <v>41</v>
      </c>
      <c r="O179" s="59"/>
      <c r="P179" s="159">
        <f>O179*H179</f>
        <v>0</v>
      </c>
      <c r="Q179" s="159">
        <v>0</v>
      </c>
      <c r="R179" s="159">
        <f>Q179*H179</f>
        <v>0</v>
      </c>
      <c r="S179" s="159">
        <v>0</v>
      </c>
      <c r="T179" s="160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1" t="s">
        <v>137</v>
      </c>
      <c r="AT179" s="161" t="s">
        <v>132</v>
      </c>
      <c r="AU179" s="161" t="s">
        <v>84</v>
      </c>
      <c r="AY179" s="18" t="s">
        <v>130</v>
      </c>
      <c r="BE179" s="162">
        <f>IF(N179="základní",J179,0)</f>
        <v>0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18" t="s">
        <v>32</v>
      </c>
      <c r="BK179" s="162">
        <f>ROUND(I179*H179,2)</f>
        <v>0</v>
      </c>
      <c r="BL179" s="18" t="s">
        <v>137</v>
      </c>
      <c r="BM179" s="161" t="s">
        <v>2321</v>
      </c>
    </row>
    <row r="180" spans="2:51" s="14" customFormat="1" ht="12">
      <c r="B180" s="171"/>
      <c r="D180" s="164" t="s">
        <v>139</v>
      </c>
      <c r="E180" s="172" t="s">
        <v>1</v>
      </c>
      <c r="F180" s="173" t="s">
        <v>32</v>
      </c>
      <c r="H180" s="174">
        <v>1</v>
      </c>
      <c r="I180" s="175"/>
      <c r="L180" s="171"/>
      <c r="M180" s="211"/>
      <c r="N180" s="212"/>
      <c r="O180" s="212"/>
      <c r="P180" s="212"/>
      <c r="Q180" s="212"/>
      <c r="R180" s="212"/>
      <c r="S180" s="212"/>
      <c r="T180" s="213"/>
      <c r="AT180" s="172" t="s">
        <v>139</v>
      </c>
      <c r="AU180" s="172" t="s">
        <v>84</v>
      </c>
      <c r="AV180" s="14" t="s">
        <v>84</v>
      </c>
      <c r="AW180" s="14" t="s">
        <v>31</v>
      </c>
      <c r="AX180" s="14" t="s">
        <v>32</v>
      </c>
      <c r="AY180" s="172" t="s">
        <v>130</v>
      </c>
    </row>
    <row r="181" spans="1:31" s="2" customFormat="1" ht="6.95" customHeight="1">
      <c r="A181" s="33"/>
      <c r="B181" s="48"/>
      <c r="C181" s="49"/>
      <c r="D181" s="49"/>
      <c r="E181" s="49"/>
      <c r="F181" s="49"/>
      <c r="G181" s="49"/>
      <c r="H181" s="49"/>
      <c r="I181" s="49"/>
      <c r="J181" s="49"/>
      <c r="K181" s="49"/>
      <c r="L181" s="34"/>
      <c r="M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</sheetData>
  <autoFilter ref="C121:K180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Marek</dc:creator>
  <cp:keywords/>
  <dc:description/>
  <cp:lastModifiedBy>Pavel Cigánek</cp:lastModifiedBy>
  <dcterms:created xsi:type="dcterms:W3CDTF">2023-11-06T15:15:11Z</dcterms:created>
  <dcterms:modified xsi:type="dcterms:W3CDTF">2024-02-05T07:44:19Z</dcterms:modified>
  <cp:category/>
  <cp:version/>
  <cp:contentType/>
  <cp:contentStatus/>
</cp:coreProperties>
</file>