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defaultThemeVersion="124226"/>
  <mc:AlternateContent xmlns:mc="http://schemas.openxmlformats.org/markup-compatibility/2006">
    <mc:Choice Requires="x15">
      <x15ac:absPath xmlns:x15ac="http://schemas.microsoft.com/office/spreadsheetml/2010/11/ac" url="S:\Technicka dokumentace\Technická řešení\Projekty PASCO a ROBOTEL\Vzorové projekty škol\ZŠ Gajdošova\20DEPRJ00152\Spojené rozpočty pro agenturu\3\"/>
    </mc:Choice>
  </mc:AlternateContent>
  <xr:revisionPtr revIDLastSave="0" documentId="13_ncr:1_{F981EBD3-5D17-4277-9B8E-899140F2D150}" xr6:coauthVersionLast="47" xr6:coauthVersionMax="47" xr10:uidLastSave="{00000000-0000-0000-0000-000000000000}"/>
  <bookViews>
    <workbookView xWindow="-28920" yWindow="-5235" windowWidth="29040" windowHeight="15840" xr2:uid="{00000000-000D-0000-FFFF-FFFF00000000}"/>
  </bookViews>
  <sheets>
    <sheet name="Krycí list" sheetId="1" r:id="rId1"/>
    <sheet name="Rekapitulace" sheetId="2" r:id="rId2"/>
    <sheet name="Multimediální" sheetId="3" r:id="rId3"/>
    <sheet name="Polytechnika" sheetId="5" r:id="rId4"/>
    <sheet name="#Figury" sheetId="4" state="hidden" r:id="rId5"/>
  </sheets>
  <definedNames>
    <definedName name="_xlnm.Print_Titles" localSheetId="2">Multimediální!$11:$13</definedName>
    <definedName name="_xlnm.Print_Titles" localSheetId="3">Polytechnika!$11:$13</definedName>
    <definedName name="_xlnm.Print_Titles" localSheetId="1">Rekapitulace!$11:$13</definedName>
    <definedName name="_xlnm.Print_Area" localSheetId="2">Multimediální!$A$1:$J$69</definedName>
    <definedName name="_xlnm.Print_Area" localSheetId="3">Polytechnika!$A$1:$J$71</definedName>
    <definedName name="Z_65E3123D_ED26_44E3_A414_09EEEF825484_.wvu.Cols" localSheetId="2" hidden="1">Multimediální!#REF!,Multimediální!#REF!,Multimediální!#REF!</definedName>
    <definedName name="Z_65E3123D_ED26_44E3_A414_09EEEF825484_.wvu.Cols" localSheetId="3" hidden="1">Polytechnika!#REF!,Polytechnika!#REF!,Polytechnika!#REF!</definedName>
    <definedName name="Z_65E3123D_ED26_44E3_A414_09EEEF825484_.wvu.Cols" localSheetId="1" hidden="1">Rekapitulace!#REF!</definedName>
    <definedName name="Z_65E3123D_ED26_44E3_A414_09EEEF825484_.wvu.PrintArea" localSheetId="2" hidden="1">Multimediální!$A$1:$J$69</definedName>
    <definedName name="Z_65E3123D_ED26_44E3_A414_09EEEF825484_.wvu.PrintArea" localSheetId="3" hidden="1">Polytechnika!$A$1:$J$71</definedName>
    <definedName name="Z_65E3123D_ED26_44E3_A414_09EEEF825484_.wvu.PrintTitles" localSheetId="2" hidden="1">Multimediální!$11:$13</definedName>
    <definedName name="Z_65E3123D_ED26_44E3_A414_09EEEF825484_.wvu.PrintTitles" localSheetId="3" hidden="1">Polytechnika!$11:$13</definedName>
    <definedName name="Z_65E3123D_ED26_44E3_A414_09EEEF825484_.wvu.PrintTitles" localSheetId="1" hidden="1">Rekapitulace!$11:$13</definedName>
    <definedName name="Z_65E3123D_ED26_44E3_A414_09EEEF825484_.wvu.Rows" localSheetId="0" hidden="1">'Krycí list'!$1:$1,'Krycí list'!$3:$3,'Krycí list'!$6:$6,'Krycí list'!$8:$8,'Krycí list'!$10:$24</definedName>
    <definedName name="Z_65E3123D_ED26_44E3_A414_09EEEF825484_.wvu.Rows" localSheetId="2" hidden="1">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definedName>
    <definedName name="Z_65E3123D_ED26_44E3_A414_09EEEF825484_.wvu.Rows" localSheetId="3" hidden="1">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definedName>
    <definedName name="Z_82B4F4D9_5370_4303_A97E_2A49E01AF629_.wvu.Cols" localSheetId="2" hidden="1">Multimediální!#REF!,Multimediální!#REF!,Multimediální!#REF!</definedName>
    <definedName name="Z_82B4F4D9_5370_4303_A97E_2A49E01AF629_.wvu.Cols" localSheetId="3" hidden="1">Polytechnika!#REF!,Polytechnika!#REF!,Polytechnika!#REF!</definedName>
    <definedName name="Z_82B4F4D9_5370_4303_A97E_2A49E01AF629_.wvu.Cols" localSheetId="1" hidden="1">Rekapitulace!#REF!</definedName>
    <definedName name="Z_82B4F4D9_5370_4303_A97E_2A49E01AF629_.wvu.PrintArea" localSheetId="2" hidden="1">Multimediální!$A$1:$J$69</definedName>
    <definedName name="Z_82B4F4D9_5370_4303_A97E_2A49E01AF629_.wvu.PrintArea" localSheetId="3" hidden="1">Polytechnika!$A$1:$J$71</definedName>
    <definedName name="Z_82B4F4D9_5370_4303_A97E_2A49E01AF629_.wvu.PrintTitles" localSheetId="2" hidden="1">Multimediální!$11:$13</definedName>
    <definedName name="Z_82B4F4D9_5370_4303_A97E_2A49E01AF629_.wvu.PrintTitles" localSheetId="3" hidden="1">Polytechnika!$11:$13</definedName>
    <definedName name="Z_82B4F4D9_5370_4303_A97E_2A49E01AF629_.wvu.PrintTitles" localSheetId="1" hidden="1">Rekapitulace!$11:$13</definedName>
    <definedName name="Z_82B4F4D9_5370_4303_A97E_2A49E01AF629_.wvu.Rows" localSheetId="0" hidden="1">'Krycí list'!$1:$1,'Krycí list'!$3:$3,'Krycí list'!$6:$6,'Krycí list'!$8:$8,'Krycí list'!$10:$24</definedName>
    <definedName name="Z_82B4F4D9_5370_4303_A97E_2A49E01AF629_.wvu.Rows" localSheetId="2" hidden="1">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definedName>
    <definedName name="Z_82B4F4D9_5370_4303_A97E_2A49E01AF629_.wvu.Rows" localSheetId="3" hidden="1">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definedName>
    <definedName name="Z_D6CFA044_0C8C_4ECE_96A2_AFF3DD5E0425_.wvu.Cols" localSheetId="2" hidden="1">Multimediální!#REF!,Multimediální!#REF!,Multimediální!#REF!</definedName>
    <definedName name="Z_D6CFA044_0C8C_4ECE_96A2_AFF3DD5E0425_.wvu.Cols" localSheetId="3" hidden="1">Polytechnika!#REF!,Polytechnika!#REF!,Polytechnika!#REF!</definedName>
    <definedName name="Z_D6CFA044_0C8C_4ECE_96A2_AFF3DD5E0425_.wvu.Cols" localSheetId="1" hidden="1">Rekapitulace!#REF!</definedName>
    <definedName name="Z_D6CFA044_0C8C_4ECE_96A2_AFF3DD5E0425_.wvu.PrintArea" localSheetId="2" hidden="1">Multimediální!$A$1:$J$69</definedName>
    <definedName name="Z_D6CFA044_0C8C_4ECE_96A2_AFF3DD5E0425_.wvu.PrintArea" localSheetId="3" hidden="1">Polytechnika!$A$1:$J$71</definedName>
    <definedName name="Z_D6CFA044_0C8C_4ECE_96A2_AFF3DD5E0425_.wvu.PrintTitles" localSheetId="2" hidden="1">Multimediální!$11:$13</definedName>
    <definedName name="Z_D6CFA044_0C8C_4ECE_96A2_AFF3DD5E0425_.wvu.PrintTitles" localSheetId="3" hidden="1">Polytechnika!$11:$13</definedName>
    <definedName name="Z_D6CFA044_0C8C_4ECE_96A2_AFF3DD5E0425_.wvu.PrintTitles" localSheetId="1" hidden="1">Rekapitulace!$11:$13</definedName>
    <definedName name="Z_D6CFA044_0C8C_4ECE_96A2_AFF3DD5E0425_.wvu.Rows" localSheetId="0" hidden="1">'Krycí list'!$1:$1,'Krycí list'!$3:$3,'Krycí list'!$6:$6,'Krycí list'!$8:$8,'Krycí list'!$10:$24</definedName>
    <definedName name="Z_D6CFA044_0C8C_4ECE_96A2_AFF3DD5E0425_.wvu.Rows" localSheetId="2" hidden="1">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definedName>
    <definedName name="Z_D6CFA044_0C8C_4ECE_96A2_AFF3DD5E0425_.wvu.Rows" localSheetId="3" hidden="1">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definedName>
  </definedNames>
  <calcPr calcId="191029"/>
  <customWorkbookViews>
    <customWorkbookView name="Sebastian Fenyk – osobní zobrazení" guid="{65E3123D-ED26-44E3-A414-09EEEF825484}" mergeInterval="0" personalView="1" maximized="1" xWindow="-8" yWindow="-8" windowWidth="1936" windowHeight="1056" activeSheetId="3"/>
    <customWorkbookView name="Vladimír Lazárek – osobní zobrazení" guid="{82B4F4D9-5370-4303-A97E-2A49E01AF629}" mergeInterval="0" personalView="1" maximized="1" xWindow="-8" yWindow="-8" windowWidth="1936" windowHeight="1056" activeSheetId="3"/>
    <customWorkbookView name="Petr Smolík – osobní zobrazení" guid="{D6CFA044-0C8C-4ECE-96A2-AFF3DD5E0425}" mergeInterval="0" personalView="1" maximized="1" xWindow="1911" yWindow="-9" windowWidth="1938" windowHeight="1048"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9" i="5" l="1"/>
  <c r="C8" i="5"/>
  <c r="C7" i="5"/>
  <c r="C5" i="5"/>
  <c r="C4" i="5"/>
  <c r="C3" i="5"/>
  <c r="C2" i="5"/>
  <c r="B39" i="1"/>
  <c r="B38" i="1"/>
  <c r="B22" i="2"/>
  <c r="B21" i="2"/>
  <c r="B20" i="2"/>
  <c r="B19" i="2"/>
  <c r="I52" i="3" l="1"/>
  <c r="K52" i="3" s="1"/>
  <c r="I38" i="3"/>
  <c r="K38" i="3" s="1"/>
  <c r="I53" i="5" l="1"/>
  <c r="K53" i="5" s="1"/>
  <c r="I51" i="5"/>
  <c r="K51" i="5" s="1"/>
  <c r="I50" i="5"/>
  <c r="K50" i="5" s="1"/>
  <c r="I49" i="5"/>
  <c r="K49" i="5" s="1"/>
  <c r="I52" i="5"/>
  <c r="K52" i="5" s="1"/>
  <c r="I63" i="3" l="1"/>
  <c r="K63" i="3" s="1"/>
  <c r="I70" i="5" l="1"/>
  <c r="K70" i="5" s="1"/>
  <c r="I69" i="5"/>
  <c r="K69" i="5" s="1"/>
  <c r="I68" i="5"/>
  <c r="K68" i="5" s="1"/>
  <c r="I67" i="5"/>
  <c r="K67" i="5" s="1"/>
  <c r="I66" i="5"/>
  <c r="K66" i="5" s="1"/>
  <c r="G65" i="5"/>
  <c r="G64" i="5"/>
  <c r="G63" i="5"/>
  <c r="G61" i="5"/>
  <c r="G60" i="5"/>
  <c r="G59" i="5"/>
  <c r="I58" i="5"/>
  <c r="K58" i="5" s="1"/>
  <c r="I57" i="5"/>
  <c r="K57" i="5" s="1"/>
  <c r="I56" i="5"/>
  <c r="K56" i="5" s="1"/>
  <c r="I55" i="5"/>
  <c r="K55" i="5" s="1"/>
  <c r="I54" i="5"/>
  <c r="K54" i="5" s="1"/>
  <c r="I48" i="5"/>
  <c r="K48" i="5" s="1"/>
  <c r="I47" i="5"/>
  <c r="K47" i="5" s="1"/>
  <c r="I46" i="5"/>
  <c r="K46" i="5" s="1"/>
  <c r="I45" i="5"/>
  <c r="K45" i="5" s="1"/>
  <c r="G43" i="5"/>
  <c r="I42" i="5"/>
  <c r="K42" i="5" s="1"/>
  <c r="G41" i="5"/>
  <c r="I40" i="5"/>
  <c r="K40" i="5" s="1"/>
  <c r="I39" i="5"/>
  <c r="K39" i="5" s="1"/>
  <c r="I38" i="5"/>
  <c r="K38" i="5" s="1"/>
  <c r="I37" i="5"/>
  <c r="K37" i="5" s="1"/>
  <c r="I36" i="5"/>
  <c r="K36" i="5" s="1"/>
  <c r="I35" i="5"/>
  <c r="K35" i="5" s="1"/>
  <c r="G34" i="5"/>
  <c r="I33" i="5"/>
  <c r="K33" i="5" s="1"/>
  <c r="I32" i="5"/>
  <c r="K32" i="5" s="1"/>
  <c r="I31" i="5"/>
  <c r="K31" i="5" s="1"/>
  <c r="I30" i="5"/>
  <c r="K30" i="5" s="1"/>
  <c r="I29" i="5"/>
  <c r="I27" i="5"/>
  <c r="K27" i="5" s="1"/>
  <c r="I26" i="5"/>
  <c r="K26" i="5" s="1"/>
  <c r="I25" i="5"/>
  <c r="K25" i="5" s="1"/>
  <c r="I24" i="5"/>
  <c r="K24" i="5" s="1"/>
  <c r="I23" i="5"/>
  <c r="K23" i="5" s="1"/>
  <c r="I22" i="5"/>
  <c r="K22" i="5" s="1"/>
  <c r="I21" i="5"/>
  <c r="K21" i="5" s="1"/>
  <c r="I20" i="5"/>
  <c r="K20" i="5" s="1"/>
  <c r="I19" i="5"/>
  <c r="K19" i="5" s="1"/>
  <c r="I18" i="5"/>
  <c r="K18" i="5" s="1"/>
  <c r="I17" i="5"/>
  <c r="K17" i="5" s="1"/>
  <c r="I16" i="5"/>
  <c r="I60" i="5" l="1"/>
  <c r="K60" i="5" s="1"/>
  <c r="I15" i="5"/>
  <c r="I59" i="5"/>
  <c r="K59" i="5" s="1"/>
  <c r="I61" i="5"/>
  <c r="K61" i="5" s="1"/>
  <c r="I63" i="5"/>
  <c r="K63" i="5" s="1"/>
  <c r="I65" i="5"/>
  <c r="K65" i="5" s="1"/>
  <c r="G44" i="5"/>
  <c r="I44" i="5" s="1"/>
  <c r="I41" i="5"/>
  <c r="K41" i="5" s="1"/>
  <c r="I43" i="5"/>
  <c r="K43" i="5" s="1"/>
  <c r="I34" i="5"/>
  <c r="K34" i="5" s="1"/>
  <c r="I64" i="5"/>
  <c r="K64" i="5" s="1"/>
  <c r="K16" i="5"/>
  <c r="K29" i="5"/>
  <c r="C20" i="2" l="1"/>
  <c r="I62" i="5"/>
  <c r="C22" i="2" s="1"/>
  <c r="K44" i="5"/>
  <c r="I28" i="5"/>
  <c r="C21" i="2" s="1"/>
  <c r="I14" i="5" l="1"/>
  <c r="I71" i="5"/>
  <c r="C19" i="2"/>
  <c r="E39" i="1" s="1"/>
  <c r="B23" i="2"/>
  <c r="B18" i="2"/>
  <c r="B17" i="2"/>
  <c r="B16" i="2"/>
  <c r="B15" i="2"/>
  <c r="B14" i="2"/>
  <c r="I24" i="3" l="1"/>
  <c r="K24" i="3" s="1"/>
  <c r="G35" i="3" l="1"/>
  <c r="I67" i="3" l="1"/>
  <c r="K67" i="3" s="1"/>
  <c r="I66" i="3"/>
  <c r="K66" i="3" s="1"/>
  <c r="I22" i="3" l="1"/>
  <c r="K22" i="3" s="1"/>
  <c r="I23" i="3" l="1"/>
  <c r="K23" i="3" s="1"/>
  <c r="I21" i="3" l="1"/>
  <c r="K21" i="3" s="1"/>
  <c r="I25" i="3"/>
  <c r="K25" i="3" s="1"/>
  <c r="G45" i="3" l="1"/>
  <c r="G47" i="3" l="1"/>
  <c r="I47" i="3" s="1"/>
  <c r="K47" i="3" s="1"/>
  <c r="G46" i="3"/>
  <c r="I46" i="3" s="1"/>
  <c r="K46" i="3" s="1"/>
  <c r="I45" i="3"/>
  <c r="K45" i="3" s="1"/>
  <c r="I18" i="3" l="1"/>
  <c r="K18" i="3" s="1"/>
  <c r="I40" i="3" l="1"/>
  <c r="K40" i="3" s="1"/>
  <c r="I53" i="3" l="1"/>
  <c r="K53" i="3" s="1"/>
  <c r="I51" i="3" l="1"/>
  <c r="K51" i="3" s="1"/>
  <c r="I50" i="3"/>
  <c r="K50" i="3" s="1"/>
  <c r="I49" i="3"/>
  <c r="K49" i="3" s="1"/>
  <c r="I26" i="3" l="1"/>
  <c r="K26" i="3" l="1"/>
  <c r="I17" i="3"/>
  <c r="K17" i="3" s="1"/>
  <c r="I16" i="3" l="1"/>
  <c r="K16" i="3" l="1"/>
  <c r="I48" i="3"/>
  <c r="K48" i="3" s="1"/>
  <c r="I43" i="3"/>
  <c r="K43" i="3" s="1"/>
  <c r="I42" i="3"/>
  <c r="K42" i="3" s="1"/>
  <c r="I41" i="3"/>
  <c r="K41" i="3" s="1"/>
  <c r="I27" i="3"/>
  <c r="K27" i="3" s="1"/>
  <c r="I20" i="3"/>
  <c r="K20" i="3" s="1"/>
  <c r="I19" i="3"/>
  <c r="K19" i="3" s="1"/>
  <c r="I15" i="3" l="1"/>
  <c r="C15" i="2"/>
  <c r="G34" i="3"/>
  <c r="I34" i="3" s="1"/>
  <c r="K34" i="3" s="1"/>
  <c r="I35" i="3" l="1"/>
  <c r="K35" i="3" s="1"/>
  <c r="G36" i="3" l="1"/>
  <c r="I36" i="3" s="1"/>
  <c r="K36" i="3" s="1"/>
  <c r="I44" i="3" l="1"/>
  <c r="K44" i="3" s="1"/>
  <c r="I56" i="3" l="1"/>
  <c r="K56" i="3" s="1"/>
  <c r="I55" i="3"/>
  <c r="I68" i="3"/>
  <c r="K68" i="3" s="1"/>
  <c r="I65" i="3"/>
  <c r="K65" i="3" s="1"/>
  <c r="I64" i="3"/>
  <c r="K64" i="3" s="1"/>
  <c r="I62" i="3"/>
  <c r="K62" i="3" s="1"/>
  <c r="I61" i="3"/>
  <c r="I57" i="3"/>
  <c r="K57" i="3" s="1"/>
  <c r="G37" i="3"/>
  <c r="I37" i="3" s="1"/>
  <c r="K37" i="3" s="1"/>
  <c r="I58" i="3"/>
  <c r="K58" i="3" s="1"/>
  <c r="I59" i="3"/>
  <c r="I33" i="3"/>
  <c r="K33" i="3" s="1"/>
  <c r="I32" i="3"/>
  <c r="K32" i="3" s="1"/>
  <c r="I31" i="3"/>
  <c r="K31" i="3" s="1"/>
  <c r="I29" i="3"/>
  <c r="C2" i="3"/>
  <c r="C3" i="3"/>
  <c r="C4" i="3"/>
  <c r="C5" i="3"/>
  <c r="C7" i="3"/>
  <c r="C8" i="3"/>
  <c r="C9" i="3"/>
  <c r="G30" i="3"/>
  <c r="I30" i="3" s="1"/>
  <c r="K30" i="3" s="1"/>
  <c r="G39" i="3"/>
  <c r="I39" i="3" s="1"/>
  <c r="K39" i="3" s="1"/>
  <c r="B2" i="2"/>
  <c r="B3" i="2"/>
  <c r="B4" i="2"/>
  <c r="B5" i="2"/>
  <c r="B7" i="2"/>
  <c r="B8" i="2"/>
  <c r="B9" i="2"/>
  <c r="E35" i="1"/>
  <c r="J35" i="1"/>
  <c r="R35" i="1"/>
  <c r="P38" i="1"/>
  <c r="P39" i="1"/>
  <c r="P40" i="1"/>
  <c r="P41" i="1"/>
  <c r="P42" i="1"/>
  <c r="J46" i="1"/>
  <c r="K47" i="1"/>
  <c r="I54" i="3" l="1"/>
  <c r="C17" i="2" s="1"/>
  <c r="I28" i="3"/>
  <c r="K59" i="3"/>
  <c r="I60" i="3"/>
  <c r="C18" i="2" s="1"/>
  <c r="K61" i="3"/>
  <c r="K55" i="3"/>
  <c r="K29" i="3"/>
  <c r="C16" i="2" l="1"/>
  <c r="I14" i="3"/>
  <c r="I69" i="3" s="1"/>
  <c r="C14" i="2"/>
  <c r="E38" i="1" l="1"/>
  <c r="E46" i="1" s="1"/>
  <c r="C23" i="2"/>
  <c r="R46" i="1" l="1"/>
  <c r="R49" i="1" s="1"/>
  <c r="O51" i="1" l="1"/>
  <c r="S49" i="1"/>
  <c r="S51" i="1" l="1"/>
  <c r="R51" i="1"/>
  <c r="O50" i="1"/>
  <c r="S50" i="1" l="1"/>
  <c r="R50" i="1"/>
  <c r="R52" i="1" s="1"/>
</calcChain>
</file>

<file path=xl/sharedStrings.xml><?xml version="1.0" encoding="utf-8"?>
<sst xmlns="http://schemas.openxmlformats.org/spreadsheetml/2006/main" count="594" uniqueCount="266">
  <si>
    <t>Název stavby</t>
  </si>
  <si>
    <t>JKSO</t>
  </si>
  <si>
    <t xml:space="preserve"> </t>
  </si>
  <si>
    <t>Kód stavby</t>
  </si>
  <si>
    <t>ucebny</t>
  </si>
  <si>
    <t>Název objektu</t>
  </si>
  <si>
    <t>EČO</t>
  </si>
  <si>
    <t/>
  </si>
  <si>
    <t>Kód objektu</t>
  </si>
  <si>
    <t>Název části</t>
  </si>
  <si>
    <t>Místo</t>
  </si>
  <si>
    <t>Kód části</t>
  </si>
  <si>
    <t>Název podčásti</t>
  </si>
  <si>
    <t>Kód podčásti</t>
  </si>
  <si>
    <t>IČ</t>
  </si>
  <si>
    <t>DIČ</t>
  </si>
  <si>
    <t>Objednatel</t>
  </si>
  <si>
    <t>Projektant</t>
  </si>
  <si>
    <t>Zhotovitel</t>
  </si>
  <si>
    <t>Rozpočet číslo</t>
  </si>
  <si>
    <t>Zpracoval</t>
  </si>
  <si>
    <t>Dne</t>
  </si>
  <si>
    <t xml:space="preserve">               Měrné a účelové jednotky</t>
  </si>
  <si>
    <t xml:space="preserve">            Počet</t>
  </si>
  <si>
    <t xml:space="preserve">    Náklady / 1 m.j.</t>
  </si>
  <si>
    <t xml:space="preserve">             Počet</t>
  </si>
  <si>
    <t xml:space="preserve">     Náklady / 1 m.j.</t>
  </si>
  <si>
    <t xml:space="preserve">                Počet</t>
  </si>
  <si>
    <t xml:space="preserve">        Náklady / 1 m.j.</t>
  </si>
  <si>
    <t xml:space="preserve">               Rozpočtové náklady v</t>
  </si>
  <si>
    <t>CZK</t>
  </si>
  <si>
    <t>A</t>
  </si>
  <si>
    <t>Základní rozp. náklady</t>
  </si>
  <si>
    <t>B</t>
  </si>
  <si>
    <t>Doplňkové náklady</t>
  </si>
  <si>
    <t>C</t>
  </si>
  <si>
    <t>Vedlejší rozpočtové náklady</t>
  </si>
  <si>
    <t>Práce přesčas</t>
  </si>
  <si>
    <t>Zařízení staveniště</t>
  </si>
  <si>
    <t>21</t>
  </si>
  <si>
    <t>%</t>
  </si>
  <si>
    <t>Bez pevné podl.</t>
  </si>
  <si>
    <t>Kulturní památka</t>
  </si>
  <si>
    <t>Územní vlivy</t>
  </si>
  <si>
    <t>Provozní vlivy</t>
  </si>
  <si>
    <t>Ostatní</t>
  </si>
  <si>
    <t>VRN z rozpočtu</t>
  </si>
  <si>
    <t>HZS</t>
  </si>
  <si>
    <t>Kompl. činnost</t>
  </si>
  <si>
    <t>Ostatní náklady</t>
  </si>
  <si>
    <t>D</t>
  </si>
  <si>
    <t>Celkové náklady</t>
  </si>
  <si>
    <t>Datum a podpis</t>
  </si>
  <si>
    <t>Razítko</t>
  </si>
  <si>
    <t>DPH</t>
  </si>
  <si>
    <t>E</t>
  </si>
  <si>
    <t>Přípočty a odpočty</t>
  </si>
  <si>
    <t>Dodávky objednatele</t>
  </si>
  <si>
    <t>Klouzavá doložka</t>
  </si>
  <si>
    <t>Zvýhodnění + -</t>
  </si>
  <si>
    <t>Stavba:</t>
  </si>
  <si>
    <t>Objekt:</t>
  </si>
  <si>
    <t>Část:</t>
  </si>
  <si>
    <t xml:space="preserve">JKSO: </t>
  </si>
  <si>
    <t>Objednatel:</t>
  </si>
  <si>
    <t>Zhotovitel:</t>
  </si>
  <si>
    <t>Datum:</t>
  </si>
  <si>
    <t>Kód</t>
  </si>
  <si>
    <t>Popis</t>
  </si>
  <si>
    <t>Cena celkem</t>
  </si>
  <si>
    <t>JKSO:</t>
  </si>
  <si>
    <t>P.Č.</t>
  </si>
  <si>
    <t>TV</t>
  </si>
  <si>
    <t>KCN</t>
  </si>
  <si>
    <t>MJ</t>
  </si>
  <si>
    <t>Množství celkem</t>
  </si>
  <si>
    <t>Sazba DPH</t>
  </si>
  <si>
    <t>kus</t>
  </si>
  <si>
    <t xml:space="preserve">REKAPITULACE </t>
  </si>
  <si>
    <t>KRYCÍ LIST SOUPISU</t>
  </si>
  <si>
    <t>Stolní vizualizér</t>
  </si>
  <si>
    <t>Ovládací SW jazykové laboratoře pro mediální aktivity</t>
  </si>
  <si>
    <t>Učitelský SW</t>
  </si>
  <si>
    <t>Audio matice pro interkom</t>
  </si>
  <si>
    <t>Audio mixer a sluchátkový zesilovač - učitel</t>
  </si>
  <si>
    <t>Audio mixer a sluchátkový zesilovač - student</t>
  </si>
  <si>
    <t>Systémový náhlavní set - sluchátka/mikrofon</t>
  </si>
  <si>
    <t>PC ovládací a prezentační stanice pro učitele</t>
  </si>
  <si>
    <t>Kontrolní a prezentační monitor</t>
  </si>
  <si>
    <t>PC stanice pro studenty</t>
  </si>
  <si>
    <t>Datový switch</t>
  </si>
  <si>
    <t>Technologie jazykové laboratoře pro vzdálený přístup ke studijním materiálům</t>
  </si>
  <si>
    <t>PC Media server</t>
  </si>
  <si>
    <t>NAS úložiště</t>
  </si>
  <si>
    <t>HDD pro úložiště</t>
  </si>
  <si>
    <t>19" rozvaděč</t>
  </si>
  <si>
    <t>SW modul pro internetový přístup</t>
  </si>
  <si>
    <t>AVT</t>
  </si>
  <si>
    <t>ZRN (ř. 1-8)</t>
  </si>
  <si>
    <t>DN (ř. 10-12)</t>
  </si>
  <si>
    <t>VRN (ř. 14-19)</t>
  </si>
  <si>
    <t>Součet 9, 13, 20-23</t>
  </si>
  <si>
    <t>Projektové práce (DSPS)</t>
  </si>
  <si>
    <t>Cena s DPH (ř. 25-26)</t>
  </si>
  <si>
    <t>Webová kamera učitel</t>
  </si>
  <si>
    <t>Popis / minimální technické parametry</t>
  </si>
  <si>
    <t>Cena celkem s DPH</t>
  </si>
  <si>
    <t>Cena jednotková bez DPH</t>
  </si>
  <si>
    <t>Cena celkem bez DPH</t>
  </si>
  <si>
    <t>Kód položky / název</t>
  </si>
  <si>
    <t>Celkem bez DPH</t>
  </si>
  <si>
    <t>Technologie jazykové laboratoře se sdílením obrazu a zvuku</t>
  </si>
  <si>
    <t>Zvuková karta</t>
  </si>
  <si>
    <t>USB HUB</t>
  </si>
  <si>
    <t>vlastní</t>
  </si>
  <si>
    <t>SOUPIS PRACÍ A DODÁVEK A SLUŽEB vč VÝKAZU VÝMĚR</t>
  </si>
  <si>
    <t xml:space="preserve">Zvuková karta, vstup pro mikrofon 1x 3,5mm konektor, 4pólový výstup pro sluchátka s mikrofonem 1 x 3,5mm, stereo výstup, kompatibilita s USB 2.0 / 3.0. Cena včetně dopravy, instalace.
</t>
  </si>
  <si>
    <t xml:space="preserve">Centrála pro hlasovou komunikaci po odděleném okruhu UTP kabeláže, min. freq. rozsah 120 Hz - 12 kHz,  možnost pro rozšíření o další pracoviště studentů. Cena včetně dopravy, instalace, nastavení.
</t>
  </si>
  <si>
    <t xml:space="preserve">Audio mixer a sluchátkový zesilovač pro učitele, nastavení hlasitosti sluchátek, vypnutí mikrofonu, freq. rozsah min. 120 Hz - 12 kHz, pro dynamický i kondenzátorový typ mikrofonu, impedance sluchátek 32 - 600 Ω, linkový vstup/výstup, funkce automatického donastavení hlasitosti vstupů, konektory min.: 1x 3,5mm jack - mikrofon, 1x 3,5mm stereo jack - sluchátka, napájení po UTP kabeláži. Včetně potřebné kabeláže. Cena včetně dopravy, instalace, nastavení.
</t>
  </si>
  <si>
    <t xml:space="preserve">Audio mixer a sluchátkový zesilovač, nastavení hlasitosti sluchátek, vypnutí mikrofonu, freq. rozsah min. 120 Hz - 12 kHz, pro dynamický i kondenzátorový typ mikrofonu, impedance sluchátek 32 - 600 Ω, linkový vstup/výstup, konektory min.: 1x 3,5mm jack - mikrofon, 1x 3,5mm stereo jack - sluchátka, napájení po UTP kabeláži. Včetně potřebné kabeláže. Včetně ochranné krytky audio jednotek zabraňující rozpojení kabeláže. Cena včetně dopravy, instalace, nastavení.
</t>
  </si>
  <si>
    <t>Sebastian Fenyk</t>
  </si>
  <si>
    <t>Repeater aktivní USB</t>
  </si>
  <si>
    <t>Záložní zdroj - UPS</t>
  </si>
  <si>
    <t>Kabel DisplayPort</t>
  </si>
  <si>
    <t>Kabel DP - HDMI</t>
  </si>
  <si>
    <t>Kabel HDMI</t>
  </si>
  <si>
    <t xml:space="preserve">19" rozvaděč stojanový 15U/600x600 skleněné dveře, šedý, včetně polic, rozvodného panelu 230V montážní sady a záslepky 19" 1U. Cena včetně dopravy, instalace.
</t>
  </si>
  <si>
    <t>Kabel HDMI a extender</t>
  </si>
  <si>
    <t xml:space="preserve">Datový switch s min. 5 porty 10/100/1000Mbit, s pasivním chlazením, s napájecím zdrojem, cena včetně dopravy, instalace, nastavení
</t>
  </si>
  <si>
    <t>Ovládací SW pro organizaci aktivit v laboratoři</t>
  </si>
  <si>
    <t>Digitální cvičebnice AJ</t>
  </si>
  <si>
    <t xml:space="preserve">Webkamera pro videohovory v rozlišení FHD 1080p s podporovanými klienty přes USB, záznam videa min. ve FHD 1080p, zoom, komprese videa H.264, min. 90° zorné pole, vestavěné duální stereofonní mikrofony, univerzální klip pro přichycení k notebookům, monitorům LCD. Cena včetně dopravy, instalace.
</t>
  </si>
  <si>
    <t xml:space="preserve">Uložiště dat, min. dvoudiskové, dvoujádrový procesor s taktem min. 2GHz, rychlosti šifrovaného čtení až 113MB/s, rychlost šifrovaného zápisu až 112 MB/s, jedno Gbit síťové rozhraní, 2x USB 3.0, hardwarové šifrování AES-NI, možnost výměny disků za provozu, přihlášení uživatelů domény, 2x LAN, USB 3.0, včetně softwarového vybavení pro zálohování dat. Cena včetně dopravy, instalace, nastavení.
</t>
  </si>
  <si>
    <t xml:space="preserve">7-portový Hi-speed USB 2.0 Hub, 6x USB portů typu A, 1x USB port typu B. Cena včetně dopravy, instalace.
</t>
  </si>
  <si>
    <t xml:space="preserve">USB repeater pro prodlužování USB kabelů, délka min. 5 m. Cena včetně dopravy, instalace.
</t>
  </si>
  <si>
    <t>Videokamera</t>
  </si>
  <si>
    <t>Soundbar</t>
  </si>
  <si>
    <t>Profesionální LCD monitor</t>
  </si>
  <si>
    <t>Sestava mobilního stojanu</t>
  </si>
  <si>
    <t xml:space="preserve">Pojízdná základna pro stojany s 1 stojinou. Možnost protáhnout kabely ze stojin základnou dolů. 4 velká kolečka s brzdou, nosnost s 1 stojnou 80 kg. Stojina k montáži stojanů o délce 180 cm. Kanály pro vedení kabelů. Madlo pro pojízdný stojan. Vodorovná část adaptéru pro displej s VESA až 1110 mm, nosnost až 80 kg. Svislá ramena s náklonem pro uchycení monitoru na vodorovnou část adaptéru (VESA až 420). Držák na videokonferenční kameru / reproduktor pro uchycení na adaptéry pro displeje 55-90", nosnost min. 8 kg. Polička pro AV/IT příslušenství, nosnost min. 8 kg, libovolná výška montáže. Lišta pro uchycení soundbaru. Cena včetně dopravy a instalace.
</t>
  </si>
  <si>
    <t xml:space="preserve">Konferenční USB kamera. Využití pro videokonference typu MS Teams, Google Meet, Webex apod. k připojení přes USB k laptopu nebo počítači. Minimální parametry kamery: objektiv F4,7 mm-42,3 mm s 10x optickým a 16x digitálním zoomem se záběrem 58,5° horizontálně, obrazový CMOS čip 2,07 MP, rozlišení fullHD, rozsah motorického ovládání minimálně P&amp;T +/- 170°, 90° nahoru, 30° dolů, 64 pozic předvoleb. Ovládání kamery přes dálkový ovladač. Vstupy: minimálně 1x USB 2.0 typ B, 1x RS232 (8-pin DIN). Rozměry a hmotnost: maximálně 145 x 155 x 165 mm (V x Š x H), 1,5 kg. Cena včetně dopravy a instalace.
</t>
  </si>
  <si>
    <t>Standard smíšené výuky</t>
  </si>
  <si>
    <t xml:space="preserve">Záložní zdroj napájení s výstupním výkonem 720W / 1200VA, 3x CEE zásuvka s ochranným kolíkem zajišťující napájení v případě výpadku proudu, 3x CEE zásuvka s ochranným kolíkem s přepěťovou ochranou, s přepěťovou ochranou datové linky RJ45. Cena včetně dopravy, instalace, nastavení.
</t>
  </si>
  <si>
    <t xml:space="preserve">Kabel DisplayPort (M/M), min. rozlišení 4K*2K@60Hz, 3 m. Cena včetně dopravy, instalace.
</t>
  </si>
  <si>
    <t xml:space="preserve">Kabel DP - HDMI, min. 2 m, FHD 1080p, min. rozlišení 1920*1080P@60Hz. Cena včetně dopravy, instalace.
</t>
  </si>
  <si>
    <t xml:space="preserve">Kabel HDMI, min. 4K*2K @ 60Hz, min. 10m. Včetně HDMI extenderu pro zesílení signálu podporující přenos na min. 30 m, podpora rozlišení min. 4K*2K @ 60Hz, HDCP kompatibilní. Včetně HDMI kabelu 0,5 m, (M/M), min. rozlišení  4K*2K @ 60Hz. Cena včetně dopravy, instalace.
</t>
  </si>
  <si>
    <t>Podružný instalační materiál</t>
  </si>
  <si>
    <t>Access point</t>
  </si>
  <si>
    <t xml:space="preserve">pevný disk pro provoz 24/7 a RAID kompatibilní, kapacita 2TB, 3,5 palcový disk, rozhraní SATA 6 Gb/s, počet otáček 7.200ot/s, vyrovnávací paměť 128 MB. Cena včetně dopravy, instalace, nastavení.
</t>
  </si>
  <si>
    <t>Přípojné místo</t>
  </si>
  <si>
    <t>Interaktivní zobrazovač+ vizualizér</t>
  </si>
  <si>
    <t>Základní škola, Brno, Gajdošova 3
Gajdošova 3, 615 00 Brno-Židenice</t>
  </si>
  <si>
    <t>Základní škola, Brno, Gajdošova 3</t>
  </si>
  <si>
    <t>Reproduktory</t>
  </si>
  <si>
    <t xml:space="preserve">Sestava 2 ks dvoupásmových reprosoustav a RS-232 řízení signálu, minimální konfigurace: výkon 2x 30W (aktivní + pasivní repro), 80 Hz - 20 kHz, 2 linkové vstupy, vč. nástěnného držáku, propojovacího kabelu a podružného montážního materiálu. Cena včetně dopravy, instalace a kabeláže k připojení do PC.
</t>
  </si>
  <si>
    <t>Koncové prvky, nábytek, stínicí technika</t>
  </si>
  <si>
    <t>Distribuční zesilovač</t>
  </si>
  <si>
    <t xml:space="preserve">1x4 HDMI rozbočovač. Podpora standardů HDMI 2.0, HDCP 2.2, HDR. podpora 4K/UHD @ 60 Hz 4:4:4
Šířka pásma 18 Gbps. Přenos Dolby True HD, DTS HD Master Audio, a 3D. Možnost kaskádové zapojení až 8 rozbočovačů. EDID management. HDCP kompatibilní. Cena včetně dopravy, instalace, nastavení.
</t>
  </si>
  <si>
    <t xml:space="preserve">Kabel HDMI, min. 4K*2K @ 60Hz, min. 1.m. Cena včetně dopravy, instalace.
</t>
  </si>
  <si>
    <t>Nástěnný fixní držák.</t>
  </si>
  <si>
    <t xml:space="preserve">65” IPS panel, DirectLEDrozlišení 3840 x 2160, jas 400cd/m2, kontrast 4000:1, odezva 8ms, provoz 16/7, orientace landscape, 4x HDMI, 1x VGA, RS232C, RJ45, 1x USB-C, 2x USB, WiFi, USB Media Player, rámeček T/R/L 14.7mm - B 21.4mm, integrované reproduktory 2x 8W, content management software pro jednoduchou správu a distribuci obsahu, podpora barevné kalibrace. Cena včetně dopravy, instalace.
</t>
  </si>
  <si>
    <t xml:space="preserve">Nástěnný fixní držák. Minimální nosnost 30kg. Standard VESA s roztečí 400x400 mm.
Možnost horizontálního posunu po instalaci min  +/- 200 mm doleva a doprava. Možnost doladění výšky a vodováhy pro instalaci. Bezpečném západka obrazovky do držáku. Možnost spojit několik displejů do řady. Cena včetně dopravy, instalace.
</t>
  </si>
  <si>
    <t xml:space="preserve">Bezdrátový prezentační přepínač pro sdílení obrazu a zvuku ze zařízení typu notebook, smartphone, tablet na displej nebo projektor. Sdílení lze spustit z aplikace prostřednictvím integrovaného WiFi access pointu v přepínači. Obraz z mobilních zařízení je sdílen pomocí aplikace nebo standardů Miracast, AirPlay, Google Cast. Vzdálená správa přes webové rozhraní nebo aplikace. Zařízení je certifikováno ISO 27001 - řízení bezpečnosti informací
Technické parametry: video výstup 4K UHD (3840*2160) @ 30Hz. HDMI 1.4b, integrovaný WiFi access point 2,4 nebo 5 GHz, integrované antény do těla produktu, podporované OS Windows 8 a vyšší (64bit), MacOS 10.13 a vyšší, Android 9.0 a vyšší , iOS 12 a vyšší. Výstupy: 1x HDMI. 1x USB-A. 1x USB-C, 1x LAN Cena včetně dopravy a instalace.
</t>
  </si>
  <si>
    <t>Bezdrátový přepínač</t>
  </si>
  <si>
    <t>Kancelářský balík</t>
  </si>
  <si>
    <t xml:space="preserve">Přípojné místo HDMI a USB určené k montáži na katedru. Včetně kabeláže k připojení do prezentačního PC a podružného materiálu. Cena včetně dopravy a instalace.
</t>
  </si>
  <si>
    <t xml:space="preserve">Kabel HDMI, min. 4K*2K @ 60Hz, min. 7.5m. Včetně HDMI extenderu pro zesílení signálu podporující přenos na min. 30 m, podpora rozlišení min. 4K*2K @ 60Hz, HDCP kompatibilní. Včetně HDMI kabelu 0,5 m, (M/M), min. rozlišení  4K*2K @ 60Hz. Cena včetně dopravy, instalace.
</t>
  </si>
  <si>
    <t xml:space="preserve">Interaktivní displej s úhlopříčkou min. 86" (218cm) a rozlišením obrazu 4K UHD. Automatické rozpoznání dotyku prstem pro ovládání myši a popisovačem pro psaní a zárověň odlišení popisovačů pro současné psaní různou barvou. Počítačový modul s minimálními parametry 6GB RAM a 32GB, který obsahuje aplikaci pro psaní na bílé ploše a prohlížeč webových stránek. Reproduktor min. 2x15W + vestavěné mikrofony (min. 4). Pro připojení má displej minimálně konektory HDMI a USB-C, bezdrátovou konektivitu Wifi a Bluetooth. Displej musí mít certifikaci ENERGY STAR. Cena včetně systémové AV kabeláže. Cena včetně dopravy, instalace, nastavení.
</t>
  </si>
  <si>
    <t>Interaktivní systém</t>
  </si>
  <si>
    <t xml:space="preserve">Bezdrátová dokumentová kamera s flexibilním ramenem. Min. 12x zoom. LED osvětlení snímaného objektu, ruční a automatické ovládání ostření a jasu. Snímaná plocha min A4. Jednoduché ovládání vizualizéru prostřednictvím software. Cena včetně dopravy, instalace.
</t>
  </si>
  <si>
    <t xml:space="preserve">Systémový náhlavní set sluchátek s mikrofonem, aktivní systém potlačení okolních ruchů, provedení  z pružného materiálu odolnému hrubému zacházení, uzavřená stereofonní sluchátka, kondenzátorový mikrofon, polstrovaný a nastavitelný náhlavní most, Min. parametry: Sluchátka: freq. rozsah 120 Hz - 12 kHz, Mikrofon: freq. rozsah 120 Hz - 12 kHz, konektory: 1x 3,5mm stereo jack -  mikrofon, 1x 3,5mm stereo jack -  sluchátka, kabel min. 1,3 m, váha max. 0,5 kg. Cena včetně dopravy, instalace, nastavení.
</t>
  </si>
  <si>
    <t xml:space="preserve">Prodlužovací kabel ke sluchátkům Jack 3,5mm stereo, M/F, délka 1,5m, dvojité stínění hliníková fólie a měděné opletení, OFC, síla kabelu max. 23 AWG, max. kapacita 160 (pF), max. impedance 50 ohm. Včetně lišty k montáži kabeláže a vyvazovacího materiálu. Cena včetně dopravy a instalace do stolů s výsuvným systémem.
</t>
  </si>
  <si>
    <t xml:space="preserve">Digitální cvičebnice AJ pro pracovní místo jazykové laboratoře, mezinárodní standard  CEFR pro úrovně min. A1, A2, B1, B2, min. 2000 multimediálních aktivit kombinujících video, audio, obrázky a text, min. 40% cvičení s automatickým vyhodnocením, licence platná min. na 12 měsíců. Cena včetně dopravy.
</t>
  </si>
  <si>
    <t xml:space="preserve">Montážní systém pro ploché monitory odpovídající standardu VESA, ploché klienty a další stolní produkty, VESA standard 100x100. Cena včetně dopravy, instalace.
</t>
  </si>
  <si>
    <t>Držák</t>
  </si>
  <si>
    <t xml:space="preserve">19" rozvaděč nástěnný min. 9U/500x600 skleněné dveře, šedý, včetně rozvodného panelu 230V montážní sady, záslepky 19" 1U a ostatního příslušenství. Cena včetně dopravy, instalace.
</t>
  </si>
  <si>
    <t xml:space="preserve">Konferenční USB soundbar. Soundbar obsahuje vestavěné reproduktory a mikrofon. Využití pro videokonference typu MS Teams, Google Meet, Webex apod. k připojení přes USB k laptopu nebo počítači. Parametry reproduktoru: minimálně 4 reproduktory, stereo, celkový výkon minimálně 2 x 20W, frekvenční rozsah minimálně 250 Hz – 20 kHz. Parametry mikrofonu: minimálně 180 stupňů pokrytí, dosah minimálně 4,5 metru. Další funkce: DSP procesor pro redukci ozvěn a potlačení okolního ruchu, LED indikátor zapnutí/vypnutí mikrofonu. Montáž: držák pro montáž na zeď. Vstupy/výstupy: minimálně 1x USB typ A. Rozměry a hmotnost: maximálně 120 x 1110 x 100 mm (V x Š x H), 6,8 Kg. Cena včetně dopravy a instalace.
</t>
  </si>
  <si>
    <t xml:space="preserve">LCD profesionální displej 65” IPS panel, DirectLED rozlišení 3840 x 2160, jas 400cd/m2, kontrast 4000:1, odezva 8ms, provoz 16/7, orientace landscape, HDMI, VGA, RS232C, RJ45, USB-C, USB, WiFi, USB Media Player, rámeček T/R/L 14.7mm - B 21.4mm, integrované reproduktory 2x 8W, content management software pro jednoduchou správu a distribuci obsahu, podpora barevné kalibrace. Cena včetně dopravy, instalace, nastavení a AV kabeláže.
</t>
  </si>
  <si>
    <t>HDMI a USB extender</t>
  </si>
  <si>
    <t xml:space="preserve">Extender pro přenos HDMI a USB po kabelu CATx - Přijímač a vysílač. Podpora standardů min. HDMI 2.0, HDCP 2.2, USB 2.0. Podpora 4K/UHD@60Hz. Kompatibilní s CAT5e/6/7 twisted pair kabely. Přenos 1920x1200 a 1080p/60 na min. 70 m, přenos 4K/UHD na min. 40 m  (obojí při použití kabelu CAT6/7) Přenos min. USB 2.0 na min. 70 m. HDCP kompatibilní. Cena včetně dopravy, instalace.
</t>
  </si>
  <si>
    <t xml:space="preserve">LAN přístup učitele do databáze studijních materiálů, mimo jazykovou laboratoř. Příprava cvičení, kontrola vyplněných úloh. Cena včetně dopravy, instalace a zaškolení uživatele, školení viz. technická zpráva.
</t>
  </si>
  <si>
    <t>Kancelářský balík software nástrojů pro vytváření prezentací, textových dokumentů, editor tabulek, správce elektronické pošty, poznámkového elektronického bloku kompatibilní se stávajícím vybavením/platformou Microsoft, trvalá licence nevázaná na HW.</t>
  </si>
  <si>
    <t>Kabel HDMI (M/M), min. rozlišení 4K*2K@60Hz, 3 m, podpora ARC, HDCP, CEC. Cena včetně dopravy, instalace.</t>
  </si>
  <si>
    <t xml:space="preserve">Ovládací SW se společným řízením pro organizaci aktivit v laboratoři. Monitoring jednotlivých stanic, propojování připojených audio signálů a přepínání signálů pro video, klávesnice i myš. Organizace třídy, zasedací pořádek. Režimy  prezentace, monitoring a podpora studentů při cvičení, práce až v 5 skupinách. Přepínač obrazu studentských stanic: sdílení a monitoring videa, vypnutí signálu studentských monitorů. Jazykové varianty SW. Vč. záruky dostupnosti oprav dodaného software po dobu 5-ti let. Cena včetně dopravy, instalace a zaškolení uživatele, školení viz. technická zpráva, začlenění licence do školního přihlašovacího systému.
</t>
  </si>
  <si>
    <t xml:space="preserve">Ovládací SW se společným řízením pro mediální aktivity s obrázky, audio, video a textovými soubory. Samostatná práce a individuální záznam studentů - poslech, sledování, otevřený záznam, simultánní záznam, nahrávka s porovnáním s originálem, přehrávání správné výslovnosti textu, automatické rozpoznávání výslovnosti, neomezené písemné odpovědi, dotazníky, výběr z možností, doplňovačka, určování správného pořadí u vět, slov i písmen. Adresné posílání textových zpráv. Databáze učebních materiálů, organizovaná dle vyučujícího a tříd. Třídění materiálů do učebních lekcí. Databáze pro zasedací pořádek. Jazykové varianty SW. Vč. záruky dostupnosti oprav dodaného software po dobu 5-ti let. Cena včetně dopravy, instalace a zaškolení uživatele, školení viz. technická zpráva, začlenění licence do školního přihlašovacího systému.
</t>
  </si>
  <si>
    <t xml:space="preserve">Internetový přístup studenta do databáze studijních materiálů, možnost vyplňování učitelem přiřazených samostatných nebo domácích úloh mimo jazykovou laboratoř. Samostatná práce a individuální záznam studentů - poslech, sledování, otevřený záznam, simultánní záznam, nahrávka s porovnáním s originálem, přehrávání správné výslovnosti textu, automatické rozpoznávání výslovnosti, neomezené písemné odpovědi, dotazníky, výběr z možností, doplňovačka, určování správného pořadí u vět, slov i písmen. Licence pro školní databázi min. 999 studentů. Vč. záruky dostupnosti oprav dodaného software po dobu 5-ti let. Cena včetně dopravy, instalace a zaškolení uživatele, školení viz. technická zpráva, začlenění licence do školního přihlašovacího systému.
</t>
  </si>
  <si>
    <t>Technologie učebny polytechniky</t>
  </si>
  <si>
    <t>Učitelská pracovní stanice</t>
  </si>
  <si>
    <t>Monitor</t>
  </si>
  <si>
    <t xml:space="preserve">Grafický tablet </t>
  </si>
  <si>
    <t xml:space="preserve">Grafický tablet 21,5" IPS displej, 1920 × 1080, aktivní plocha 476 × 268 mm, 8192 úrovní přítlaku, rozlišení snímací vrstvy 5080 lpi, barevný rozsah Adobe RGB 94 %, napájení přes USB, stylus. Cena včetně dopravy a instalace.
</t>
  </si>
  <si>
    <t>3D skener</t>
  </si>
  <si>
    <t xml:space="preserve">3D skener nabízející 3 skenovací módy zarovnání a to obrysy/otočný stolek/manuální. Přesnost jednotlivého snímku je ≤0,05mm, minimální rozměry snímaného objektu jsou 30×30×30mm, maximální rozměry snímaného objektu jsou 1200×1200×1200mm (v ručním režimu) / 200×200×200mm (využití točny). Dále pak disponuje dalšími vlastnostmi jako rozsah jednotlivého snímku 200×150mm, rychlost snímání &lt; 4s, vzdálenost bodů 0,17–0,2mm. Podporuje barevné textury, formát exportovaných souboru OBJ, STL, ASC, PLY. Rozlišení snímací kamery je 1,3 MPx a jako zdroj strukturálního osvitu slouží bílé světlo. Nezbytnou součásti je kalibrační deska s podporou autokalibrace a točna se značkami, která napomáhá 3D skenovacímu procesu a umožní skenování objektů rychle a detailně. Včetně školení pro praci se skenerem, pro 2 osoby v rozsahu cca 2hodin - online nebo onsite u dodavatele. Cena včetně dopravy a instalace
</t>
  </si>
  <si>
    <t>3D tiskárna</t>
  </si>
  <si>
    <t>Filament</t>
  </si>
  <si>
    <t xml:space="preserve">Filament/tisková struna pro 3D tiskárny, PLA, 1.75 mm s přesnosti +- 0.03 mm, multipack 6x1kg v různých barvách např. v černé, modré, zelené, červené, bílé a žluté. Cena včetně dopravy.
</t>
  </si>
  <si>
    <t xml:space="preserve">Kabel HDMI (M/M), min. rozlišení 4K*2K@60Hz, 3 m, podpora ARC, HDCP, CEC. Cena včetně dopravy, instalace.
</t>
  </si>
  <si>
    <t>Pracovní stanice pro studenty</t>
  </si>
  <si>
    <t>bezdrátová myš</t>
  </si>
  <si>
    <t xml:space="preserve">Optická bezdrátová myš se 3 tlačítky, rozhraní - bezdrátový USB přijímač, snímač pohybu optický, rozlišení senzoru - 1600 dpi.Cena včetně dopravy.
</t>
  </si>
  <si>
    <t>Dobíjecí skříň</t>
  </si>
  <si>
    <t xml:space="preserve">Dobíjecí skříň pro Notebook - uzamykatelná, prostor pro uložení až 20ks dle rozměrů (Notebook/tabletů), horizontální uložení zařízení, řízení nabíjení - funkce měkkého startu měří náběhové proudy a zabraňuje přetížení, rozložení startu nabíjení zařízení časovém rozmezí, pojistková ochrana proti přepětí a přetížení, nastavitelný časovač na konstantní nabíjení s možnosti naplánování napájení zařízení ve 3 časových plánech, správa kabelů, uzamykatelná, mobilní na kolečkách (dvě bržděné), max. velikost uložených zařízení  17" (až 420 x 340 x 40 mm), umožnuje připojit a nabíjet současně až 20 zařízení ze sítě 230V. Cena včetně dopravy, instalace. 
</t>
  </si>
  <si>
    <t>Sluchátka</t>
  </si>
  <si>
    <t>Sluchátka - přes hlavu, okolo uší, uzavřená konstrukce, 3,5 mm Jack, frekvenční rozsah 8-25000 Hz, citlivost 113 dB/mW, impedance 64 Ohm, kabel 3 m</t>
  </si>
  <si>
    <t>Kancelářský balík software nástrojů pro vytváření prezentací, textových dokumentů, editor tabulek, správce elektronické pošty, poznámkového elektronického bloku kompatibilní se stávajícím vybavením/platformou Microsoft, trvalá licence nevázaná na HW</t>
  </si>
  <si>
    <t>Řezací plotr</t>
  </si>
  <si>
    <t>Fólie</t>
  </si>
  <si>
    <t>Samolepící plotrové fólie. Výběr dle investora. Cena včetně dopravy.</t>
  </si>
  <si>
    <t>soubor</t>
  </si>
  <si>
    <t>Nažehlovací lis</t>
  </si>
  <si>
    <t xml:space="preserve">Nažehlovací lis. Rozměr lisovací plochy 38x38 cm. Displej pro nastavení času a teploty. Výkon 1750 W. Ocelová laserem obráběná konstrukce. Cena včetně dopravy.
</t>
  </si>
  <si>
    <t>Nažehlovací fólie. Výběr dle investora. Cena včetně dopravy.</t>
  </si>
  <si>
    <t>Mobilní telefon</t>
  </si>
  <si>
    <t>Stativ</t>
  </si>
  <si>
    <t xml:space="preserve">Stativ - na mobil a digitální fotoaparát, 1/4" stativový závit, dvoucestná (2D / videohlava) hlava, materiál hliník, transportní výška min. 38,5 cm, maximální výška 120 cm, zatížení až 2 kg, hmotnost pouze 0,6 kg, ovládací páka pro video, pouzdro, držák na mobil součást balení, černá barva. Cena včetně dopravy.
</t>
  </si>
  <si>
    <t>Stabilizátor</t>
  </si>
  <si>
    <t xml:space="preserve">Stabilizátor pro mobilní telefony, Bluetooth, USB-C, panoramatický mód, scenérický mód a časosběrný mód. Cena včetně dopravy.
</t>
  </si>
  <si>
    <t>DJ kontroler</t>
  </si>
  <si>
    <t xml:space="preserve">DJ kontroler dvoudeckový, ekvalizér, efektová jednotka, 8 padů, 6,3mm mikrofonní vstup, USB pro PC a pro iOS, RCA stereo výstup, 3,5mm sluchátkový výstup. Cena včetně dopravy.
</t>
  </si>
  <si>
    <t>Výukové pomůcky robotiky</t>
  </si>
  <si>
    <t>Sestava pro výuku robotiky</t>
  </si>
  <si>
    <t xml:space="preserve">Programovatelný robot pro děti. Programování robota tlačítky na zádech robota, bezdrátovou kódovací tabulkou s příkazy a také programovací aplikací založenou na Scratch. Robot je vybaven optickým senzorem, gyroskopem a nabíjecí baterií. Školení viz technická zpráva. Cena včetně dopravy.
</t>
  </si>
  <si>
    <t xml:space="preserve">Robotická výuková stavebnice - sada min. 270 konstrukčních a pohybových dílů, min. 1 motor, min. 2 senzory a mozek robota s nabíjecí baterií. Vše uloženo v plastovém boxu. Součástí dodávky je programovací aplikace založená na Scratch. Školení viz technická zpráva. Cena včetně dopravy.
</t>
  </si>
  <si>
    <t xml:space="preserve">Robotická výuková stavebnice - sada min. 500 plastových konstrukčních a pohybových dílů, min. 3 motory, min. 4 senzory, mozek robota s nabíjecí baterií, dálkový ovladač. Vše uloženo v plastovém přenosném boxu. Mozek robota s LCD displejem, min. 4 ovládacími tlačítky nebo dotykový displej a min 8 I/O portů pro připojení senzorů a/nebo motorů. Součástí dodávky je aplikace s možností programování pomocí bloků založeném na Scratch a také textové programování založené Python a C++. Školení viz technická zpráva. Cena včetně dopravy.
</t>
  </si>
  <si>
    <t>Pracovní plocha robota</t>
  </si>
  <si>
    <t xml:space="preserve">Pracovní plocha s mantinely o rozměru min. 1,8x2,4m. Cena včetně dopravy.
</t>
  </si>
  <si>
    <t>Prvky pro pracovní plochu robota</t>
  </si>
  <si>
    <t xml:space="preserve">Sada výukových prvků min. 25ks, např. kostky, kroužky, míčky. Cena včetně dopravy.
</t>
  </si>
  <si>
    <t xml:space="preserve">Robotická výuková stavebnice - sada min.1000 konstrukčních a pohybových dílů, min. 40 kovových nosníků, min. 2 více směrová kola, min. 6 dalších kol s pneumatikami, 5x inteligentní motor, optický senzor a senzor vzdálenosti, mozek robota s nabíjecí baterií, dálkový ovladač. Vše uloženo v plastovém přenosném boxu. Mozek robota s LCD displejem, min. 4 ovládacími tlačítky nebo dotykový displej a min 8 I/O portů pro připojení senzorů a/nebo motorů. Součástí dodávky je aplikace s možností programování pomocí bloků založeném na Scratch a také textové programování založené Python a C++. Školení viz technická zpráva. Cena včetně dopravy.
</t>
  </si>
  <si>
    <t>Sestava  robotické ruky</t>
  </si>
  <si>
    <t>Zdroj</t>
  </si>
  <si>
    <t xml:space="preserve">Elektrický zdroj pro elektrické zámky v lavicích. 1 zdroj určen pro 4-5 stolů. Cena včetně dopravy a instalace.
</t>
  </si>
  <si>
    <t xml:space="preserve">Pylonový pojezd s bílými keramickými magnetickými křídly pro popis fixou. Stabilní konstrukce z hliníkových profilů o výšce min.250cm. Rozsah posunu min. 70 cm. Rozložení hmotnosti sestavy na stěnu a podlahu. Cena včetně dopravy a instalace.
</t>
  </si>
  <si>
    <t>Pylonový pojezd</t>
  </si>
  <si>
    <t xml:space="preserve">3D tiskárna - technologie tisku FDM, tisková plocha min. 245x 200x 215mm, výška tiknutelné vrstvy 0.05 – 0,30 mm, tryska 0.4 mm, tiskový materiál je struna 1.75mm, rychlost tisku 200+ mm/s, IR senzor filamentu, podporuje materiály PLA, PETG, Flex, Nylon, ASA, PVA, PC, PP, kompozitní filamenty, atd., plně automatická kalibrace tiskové plochy, bezúdržbová tisková plocha, vyhřívaná magnetická podložka s vyměnitelnými tiskovými pláty, detekce a zotavení ze ztráty přívodu energie, 3,5" barevný LCD displej, čtečka SD, LAN + WiFI, USB 2.0, Cena včetně dopravy a instalace, včetně školení.
</t>
  </si>
  <si>
    <t xml:space="preserve">
Stropní bezdrátový přístupový bod (AP), 802.11ac, 3x3 MIMO, 2.4GHz a 5GHz, PoE, RJ45, management. Musí být dodržena kompatibilita se stávajícím systémem na škole. Cena včetně dopravy, instalace, nastavení.
</t>
  </si>
  <si>
    <t xml:space="preserve">Řezací plotr se stojanem s kolečky, šíře řezu 60 cm s mikrokrokovými motory a řezacím softwarem. Maximální rychlost řezání 705 mm/sec, maximální přítlak 350 g. Tloušťka materiálu 0,8 mm. Cena včetně dopravy.
</t>
  </si>
  <si>
    <t>Stanalone VR brýle + ovladače a příslušenství (hygienické obaly, baterie, nabíječky) pro žáky</t>
  </si>
  <si>
    <t>Kufr na 4 VR brýle</t>
  </si>
  <si>
    <t>VR Třída (licence pro učitele)</t>
  </si>
  <si>
    <t>VR Třída (licence pro žáky)</t>
  </si>
  <si>
    <t>Cizí jazyky ve VR</t>
  </si>
  <si>
    <t>Cestování ve VR</t>
  </si>
  <si>
    <t xml:space="preserve">28-port Gigabit řízený přepínač, volitelná hybridní správa přes webové nebo cloudové rozhraní, 24x Gigabit metal + 4x 10Gbit SFP+, propustnost 128Gbps, rychlost přesměrování až 95.2Mpps, PoE+ 802.3at (30W) na 24 portech - Power budget min. 370W, IPv6, 802.3az (Green), L2 Multicast, IGMP snooping, LACP, QoS, VLAN, 802.1X, 19" rackmount.
</t>
  </si>
  <si>
    <t xml:space="preserve">Software fungující pouze na VR standalone brýlích, který je napojený na aktuální verzi Google street view. Software má funkci multiplayeru, kdy umožňuje uživatelům cestovat společně ve VR prostředí po celém světě. Včetně záruky, jednodenního školení pedagogů. Cena včetně dopravy a instalace.
</t>
  </si>
  <si>
    <t xml:space="preserve">Software vytvořený pro výuku cizích jazyků ve virtuální realitě. Hlavní formou výuky je trénink jednotlivých situací přímo ve virtuální realitě. Mezi funkcionality softwaru patří rozeznávání hlasu a převod do textu, inteligentní návrhy a praktická témata, které může účastník využít v životě. Včetně záruky, jednodenního školení pedagogů. Cena včetně dopravy a instalace.
</t>
  </si>
  <si>
    <t xml:space="preserve">Software propojený na základní učitelské prostředí, který umožňuje propojení až 32 žáků do jednoho virtuální prostředí, ve kterém se zobrazují objekty, obrázky i animace. Celé prostředí musí mít možnost ovládat učitel. SW musí umožňovat žákům interakci s jednotlivými materiály (např. při zobrazení motoru je možnost ho rozebrat na jednolivé díly, pak jej složit zpět a tuto možnost má jakýkoliv z žáků). Zároveň umí prostředí spustit mód testu, ve kterém se třída rozdělí na jednotlivé podtřídy (jednotlivé žáky) a žáci jsou testováni na konkrétní látku. Systém pak automaticky test vyhodnotí. Učitel má možnost ovládat žákovský SW do té míry, že určuje možnosti interakce žáků s objekty. Včetně záruky, jednodenního školení pedagogů. Cena včetně dopravy a instalace.
</t>
  </si>
  <si>
    <t xml:space="preserve">Multiplayerové virtuální prostředí, které umožňuje přístup až 32 žákům. Učitel spustí software na počítači/notebooku a má možnost založit virtuální třídu. Následně si učitel vybírá z katalogu 3D obsahu (minimálně 130 vzdělávacích témat), který zobrazuje ve virtuálním prostředí. Jedná se o 3D modely s animacemi a popisky. 
Pedagog má také možnost upravovat pravomoce jednotlivých žáků (zakazovat nebo povolovat interakce se 3D obsahem, komunikaci nebo pohyb v prostoru). Pedagog má možnost spustit mód testování, kdy studenti musí doplňovat popisky. Pedagog vidí úspěšnost jednotlivých studentů a následně může test vyhodnotit. Pedagog může vidět pohled jednotlivých žáků a případně žáky z virtuálního prostředí i vyhodit. Včetně záruky, jednodenního školení pedagogů. Cena včetně dopravy a instalace.
</t>
  </si>
  <si>
    <t xml:space="preserve">Zařízení zajišťující bezpečné uchování a transport VR brýlí o počtu min. 4 ks. Včetně záruky. Včetně záruky, jednodenního školení pedagogů. Cena včetně dopravy a instalace.
</t>
  </si>
  <si>
    <t xml:space="preserve">Mobilní telefon s min. parametry - 6,5" AMOLED 2400 × 1080, 120Hz, procesor 8jádrový, RAM 6 GB, interní paměť 128 GB, zadní fotoaparát 64 Mpx (f/1,8) + 12 Mpx (f/2,2) + 5 Mpx (f/2,4) + 5 Mpx (f/2,4), přední fotoaparát 32 Mpx, optická stabilizace, GPS, Glonass, NFC, LTE, 5G, USB-C, čtečka otisků v displeji, voděodolný dle IP67, hybridní slot, neblokovaný, rychlé nabíjení 25W, baterie 5000 mAh, Android 12. Včetně SW pro správu mobilních telefonů. Cena včetně dopravy.
</t>
  </si>
  <si>
    <t xml:space="preserve">Robotická stavebnice - výrobní linka s robotickou rukou, sada obsahuje min. 3500 konstrukčních dílů, kovové konstrukční díly, pásový dopravník, řídící jednotka, min. 12 motorů, min. 18 senzorů, elektromagnet, objekty simulující výrobky. Vše uloženo v plastovém přenosném boxu. Více stavebnic je možné spojovat do větších celků "výrobních linek". Součástí dodávky je ovládací sw. Školení viz technická zpráva. Cena včetně dopravy.
</t>
  </si>
  <si>
    <t>MUL</t>
  </si>
  <si>
    <t>POL</t>
  </si>
  <si>
    <t>12/2023</t>
  </si>
  <si>
    <t>Odborné učebny</t>
  </si>
  <si>
    <t>Značka a typ</t>
  </si>
  <si>
    <t>Typ procesoru</t>
  </si>
  <si>
    <t xml:space="preserve">Standalone (bezpočítačové) brýle pro virtuální realitu, reproduktory, mikrofon. Zorné pole minimálně 100°. Rozlišení displaye brýlí min. 2064 × 2208 pixelů na jedno oko. Obnovovací frekvence min. 90 Hz. Možnost pohybu ve 3D prostoru, wifi, 1 USB-c konektor, hardwarová možnost úpravy vzdáleností čoček od sebe. Velikost RAM min. 8 GB. Velikost uložiště min. 128 GB. 
Hygienické silikonové návleky na VR brýle.
2x baterie AA ke každým brýlím
1x nabíječka baterií AA do každé dvojice brýlí. Včetně záruky, jednodenního školení pedagogů. Cena včetně dopravy a instalace.
</t>
  </si>
  <si>
    <t xml:space="preserve">Desktop s min. 250W zdrojem s účinnosti až 92%, výkon CPU min. 18500 bodu dle nezávislého testu cpubenchmark.net, operační paměť min. 32GB DDR5 s možnosti rozšíření na 128 GB, pevný M.2 SSD disk s kapacitou min. 1024GB, DVD-RW optická mechanika, Gbit síťová karta, Wifi standardu 802.11ac (2x2), Bluetooth, čtečka pam. karet, min. 2x DisplayPort a 1x HDMI, USB Type-C, USB 3.2 Gen2, USB 3.2 Gen1, USB 2.0, klávesnici a myš, přítomnost TPM modulu minimálně verze 2, operační systém s podporu AD (domény), servisní služba u zákazníka s odezvou do následujícího pracovního dne od nahlášení servisní události po dobu 36 měsíců. Cena včetně dopravy, instalace, nastavení.
</t>
  </si>
  <si>
    <t xml:space="preserve">Monitor s viditelnou uhlopříčkou min. 60,45cm (23,8"), matný, antireflexní, LED podsvícení, rozlišení 1920x1080, pozorovací úhel 178° vodorovně, 178° svisle, jas min. 250 cd/m2, kontrastní poměr 1000:1 statický, doba odezvy min. 5ms, video vstupy HDMI, DisplayPort, náklon -5 až +23°, výškově nastavitelný stojan až 100mm, dva integrované reproduktory s výkonem 2 W. servisní služba u zákazníka s odezvou do následujícího pracovního dne od nahlášení servisní události po dobu 36 měsíců. Cena včetně dopravy, instalace.
</t>
  </si>
  <si>
    <t xml:space="preserve">AllInOne, 23.8" zobrazovač s rozlišením FullHD s min. 90W zdrojem, HD kamera s integrovaný mikrofonem, CPU s výkonem min. 10000 bodu dle nezávislého testu www.cpubenchmark.net, operační paměť 32GB DDR5, grafická karta integrovana, SSD M.2 disk s kapacitou 1024GB, LAN, WiFi 5 ac, Bluetooth, USB-C 3.2, USB 3.2, DisplayPort, HDMI, klávesnice a myš, reproduktory, operační systém s podporu AD (domény), servisní služba u zákazníka s odezvou do následujícího pracovního dne od nahlášení servisní události po dobu 36 měsíců. Cena včetně dopravy, instalace a nastavení.
 </t>
  </si>
  <si>
    <t xml:space="preserve">Pracovní stanice, case Tower, min. 650W zdrojem, sestav pro provoz 24/7, výkon CPU min. 13000 dle nezávislého testu cpubenchmark.net, operační paměť min. 32GB DDR5, SSD M.2 disk s kapacitou min. 1024GB, DVD-RW optická mechanika, čtečka MCR, Gbit síťová karta, klávesnici a myš, přítomnost TPM modulu minimálně verze 2, operační systém s podporu AD (domény), servisní služba u zákazníka s odezvou do následujícího pracovního dne od nahlášení servisní události po dobu 36 měsíců. Cena včetně dopravy, instalace, nastavení.
</t>
  </si>
  <si>
    <t xml:space="preserve">Pracovní stanice, case Tower, min. 500W zdrojem, sestav pro provoz 24/7, výkon CPU min. 28000 dle nezávislého testu cpubenchmark.net s min. 20 PCIe linkami, operační paměť min. 64GB DDR5, grafická karta s min. 8GB paměti DDR6, SSD M.2 disk s kapacitou min. 2048GB, čtečka MCR, Gbit síťová karta, Wifi standardu ax, bluetooth, klávesnici a myš stejného výrobce, 4x video výstup, přítomnost TPM modulu minimálně verze 2, operační systém s podporu AD (domény), servisní služba u zákazníka s odezvou do následujícího pracovního dne od nahlášení servisní události po dobu 36 měsíců. Cena včetně dopravy a instalace.
</t>
  </si>
  <si>
    <t xml:space="preserve">Monitor dotykový s viditelnou úhlopříčkou min. 23,8 palců, rozlišení 1920x1080, panel IIPS, matný, antireflexní, LED podsvícení, Flicker Free, jas 300 cd/m2, statický kontrast 1000:1, odezva 5 ms, výškově nastavitelný 150mm, pivot rotace, usb hub, konektory VGA, DP, HDMI, USB-A, USB-B bez integrovaných reproduktorů. servisní služba u zákazníka s odezvou do následujícího pracovního dne od nahlášení servisní události po dobu 36 měsíců. Cena včetně dopravy a instalace.
</t>
  </si>
  <si>
    <t xml:space="preserve">notebook s FHD IPS matným displejem 15,6" a LED podsvícením, min. čytřjádrový CPU s výkonem min. 9600 bodu dle nezávislého testu www.cpubenchmark.net (v10), operační paměť min. 32GB DDR5 s možnosti rozšíření až na 32GB, pevný M.2 SSD s kapacitou min. 512GB, WiFi, LAN, Bluetooth, USB-C s podporu DisplayPort a napájení, USB 3.1, HDMI, čtečka SD karet, HD webkamera, čtečka otisků prstů, podsvícená klávesnice odolná proti polití s numerickou část, kovové nebo carbon víko a rám klávesnice, hmotnost max. 1,8kg, operační systém s podporu AD (domény), servisní služba u zákazníka s odezvou do následujícího pracovního dne od nahlášení servisní události po dobu 36 měsíců. Cena včetně dopravy, instalace, nastavení.
</t>
  </si>
  <si>
    <t>NEOCENĚNÝ SOUPIS PRACÍ A DODÁVEK A SLUŽEB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</si>
</sst>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
    <numFmt numFmtId="165" formatCode="#,##0.000"/>
    <numFmt numFmtId="166" formatCode="#,##0\_x0000_"/>
    <numFmt numFmtId="167" formatCode="#,##0.0"/>
    <numFmt numFmtId="168" formatCode="#,##0.0000"/>
    <numFmt numFmtId="169" formatCode="#,##0.00000"/>
  </numFmts>
  <fonts count="28" x14ac:knownFonts="1">
    <font>
      <sz val="10"/>
      <name val="Arial"/>
      <charset val="238"/>
    </font>
    <font>
      <sz val="10"/>
      <name val="Arial"/>
      <family val="2"/>
      <charset val="238"/>
    </font>
    <font>
      <sz val="8"/>
      <name val="Arial"/>
      <family val="2"/>
      <charset val="238"/>
    </font>
    <font>
      <sz val="7"/>
      <name val="Arial"/>
      <family val="2"/>
      <charset val="238"/>
    </font>
    <font>
      <b/>
      <sz val="10"/>
      <name val="Arial"/>
      <family val="2"/>
      <charset val="238"/>
    </font>
    <font>
      <b/>
      <sz val="12"/>
      <name val="Arial"/>
      <family val="2"/>
      <charset val="238"/>
    </font>
    <font>
      <b/>
      <sz val="8"/>
      <name val="Arial"/>
      <family val="2"/>
      <charset val="238"/>
    </font>
    <font>
      <b/>
      <sz val="14"/>
      <name val="Arial"/>
      <family val="2"/>
      <charset val="238"/>
    </font>
    <font>
      <b/>
      <sz val="18"/>
      <color indexed="10"/>
      <name val="Arial"/>
      <family val="2"/>
      <charset val="238"/>
    </font>
    <font>
      <sz val="8"/>
      <color indexed="9"/>
      <name val="Arial"/>
      <family val="2"/>
      <charset val="238"/>
    </font>
    <font>
      <sz val="10"/>
      <name val="Arial CE"/>
      <family val="2"/>
      <charset val="238"/>
    </font>
    <font>
      <sz val="11"/>
      <color theme="1"/>
      <name val="Calibri"/>
      <family val="2"/>
      <charset val="238"/>
      <scheme val="minor"/>
    </font>
    <font>
      <b/>
      <sz val="8"/>
      <color rgb="FF0000FF"/>
      <name val="Arial"/>
      <family val="2"/>
      <charset val="238"/>
    </font>
    <font>
      <b/>
      <sz val="8"/>
      <color rgb="FF7030A0"/>
      <name val="Arial"/>
      <family val="2"/>
      <charset val="238"/>
    </font>
    <font>
      <sz val="10"/>
      <color rgb="FFFF0000"/>
      <name val="Arial"/>
      <family val="2"/>
      <charset val="238"/>
    </font>
    <font>
      <b/>
      <sz val="10"/>
      <color rgb="FF0000FF"/>
      <name val="Arial"/>
      <family val="2"/>
      <charset val="238"/>
    </font>
    <font>
      <b/>
      <sz val="10"/>
      <color rgb="FF800080"/>
      <name val="Arial"/>
      <family val="2"/>
      <charset val="238"/>
    </font>
    <font>
      <sz val="10"/>
      <color theme="1"/>
      <name val="Arial"/>
      <family val="2"/>
      <charset val="238"/>
    </font>
    <font>
      <b/>
      <u/>
      <sz val="10"/>
      <color rgb="FFFA0000"/>
      <name val="Arial"/>
      <family val="2"/>
      <charset val="238"/>
    </font>
    <font>
      <sz val="8"/>
      <color rgb="FFFF0000"/>
      <name val="Arial"/>
      <family val="2"/>
      <charset val="238"/>
    </font>
    <font>
      <sz val="10"/>
      <color rgb="FF000000"/>
      <name val="Arial"/>
      <family val="2"/>
      <charset val="238"/>
    </font>
    <font>
      <sz val="11"/>
      <name val="Calibri"/>
      <family val="2"/>
      <scheme val="minor"/>
    </font>
    <font>
      <sz val="8"/>
      <color rgb="FF7030A0"/>
      <name val="Arial"/>
      <family val="2"/>
      <charset val="238"/>
    </font>
    <font>
      <b/>
      <sz val="8"/>
      <color indexed="12"/>
      <name val="Arial"/>
      <family val="2"/>
      <charset val="238"/>
    </font>
    <font>
      <b/>
      <sz val="8"/>
      <color indexed="20"/>
      <name val="Arial"/>
      <family val="2"/>
      <charset val="238"/>
    </font>
    <font>
      <b/>
      <u/>
      <sz val="8"/>
      <color indexed="10"/>
      <name val="Arial"/>
      <family val="2"/>
      <charset val="238"/>
    </font>
    <font>
      <u/>
      <sz val="10"/>
      <color theme="10"/>
      <name val="Arial"/>
      <family val="2"/>
      <charset val="238"/>
    </font>
    <font>
      <b/>
      <u/>
      <sz val="10"/>
      <name val="Arial"/>
      <family val="2"/>
      <charset val="238"/>
    </font>
  </fonts>
  <fills count="7">
    <fill>
      <patternFill patternType="none"/>
    </fill>
    <fill>
      <patternFill patternType="gray125"/>
    </fill>
    <fill>
      <patternFill patternType="solid">
        <fgColor indexed="26"/>
      </patternFill>
    </fill>
    <fill>
      <patternFill patternType="solid">
        <fgColor indexed="13"/>
      </patternFill>
    </fill>
    <fill>
      <patternFill patternType="solid">
        <fgColor indexed="26"/>
        <bgColor indexed="64"/>
      </patternFill>
    </fill>
    <fill>
      <patternFill patternType="solid">
        <fgColor theme="0"/>
        <bgColor indexed="64"/>
      </patternFill>
    </fill>
    <fill>
      <patternFill patternType="solid">
        <fgColor rgb="FFFFFF00"/>
        <bgColor indexed="64"/>
      </patternFill>
    </fill>
  </fills>
  <borders count="5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hair">
        <color indexed="64"/>
      </right>
      <top style="hair">
        <color indexed="64"/>
      </top>
      <bottom/>
      <diagonal/>
    </border>
    <border>
      <left/>
      <right style="thin">
        <color indexed="64"/>
      </right>
      <top/>
      <bottom/>
      <diagonal/>
    </border>
    <border>
      <left/>
      <right style="hair">
        <color indexed="64"/>
      </right>
      <top/>
      <bottom/>
      <diagonal/>
    </border>
    <border>
      <left/>
      <right/>
      <top style="hair">
        <color indexed="64"/>
      </top>
      <bottom/>
      <diagonal/>
    </border>
    <border>
      <left/>
      <right style="hair">
        <color indexed="64"/>
      </right>
      <top style="hair">
        <color indexed="64"/>
      </top>
      <bottom style="hair">
        <color indexed="64"/>
      </bottom>
      <diagonal/>
    </border>
    <border>
      <left/>
      <right/>
      <top/>
      <bottom style="hair">
        <color indexed="64"/>
      </bottom>
      <diagonal/>
    </border>
    <border>
      <left/>
      <right style="hair">
        <color indexed="64"/>
      </right>
      <top/>
      <bottom style="hair">
        <color indexed="64"/>
      </bottom>
      <diagonal/>
    </border>
    <border>
      <left/>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medium">
        <color indexed="64"/>
      </right>
      <top style="hair">
        <color indexed="64"/>
      </top>
      <bottom style="thin">
        <color indexed="64"/>
      </bottom>
      <diagonal/>
    </border>
    <border>
      <left/>
      <right style="medium">
        <color indexed="64"/>
      </right>
      <top style="medium">
        <color indexed="64"/>
      </top>
      <bottom style="medium">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hair">
        <color indexed="64"/>
      </bottom>
      <diagonal/>
    </border>
  </borders>
  <cellStyleXfs count="6">
    <xf numFmtId="0" fontId="0" fillId="0" borderId="0"/>
    <xf numFmtId="0" fontId="11" fillId="0" borderId="0"/>
    <xf numFmtId="0" fontId="11" fillId="0" borderId="0"/>
    <xf numFmtId="0" fontId="21" fillId="0" borderId="0"/>
    <xf numFmtId="0" fontId="1" fillId="0" borderId="0"/>
    <xf numFmtId="0" fontId="26" fillId="0" borderId="0" applyNumberFormat="0" applyFill="0" applyBorder="0" applyAlignment="0" applyProtection="0"/>
  </cellStyleXfs>
  <cellXfs count="323">
    <xf numFmtId="0" fontId="0" fillId="0" borderId="0" xfId="0"/>
    <xf numFmtId="0" fontId="2" fillId="0" borderId="0" xfId="0" applyFont="1" applyAlignment="1">
      <alignmen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3" fillId="0" borderId="0" xfId="0" applyFont="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15" xfId="0" applyFont="1" applyBorder="1" applyAlignment="1">
      <alignment vertical="center"/>
    </xf>
    <xf numFmtId="0" fontId="2" fillId="0" borderId="16" xfId="0" applyFont="1" applyBorder="1" applyAlignment="1">
      <alignment vertical="center"/>
    </xf>
    <xf numFmtId="0" fontId="2" fillId="0" borderId="17" xfId="0" applyFont="1" applyBorder="1" applyAlignment="1">
      <alignment vertical="center"/>
    </xf>
    <xf numFmtId="0" fontId="4" fillId="0" borderId="17" xfId="0" applyFont="1" applyBorder="1" applyAlignment="1">
      <alignment vertical="center"/>
    </xf>
    <xf numFmtId="0" fontId="2" fillId="0" borderId="18" xfId="0" applyFont="1" applyBorder="1" applyAlignment="1">
      <alignment vertical="center"/>
    </xf>
    <xf numFmtId="0" fontId="2" fillId="0" borderId="19" xfId="0" applyFont="1" applyBorder="1" applyAlignment="1">
      <alignment vertical="center"/>
    </xf>
    <xf numFmtId="0" fontId="2" fillId="0" borderId="20" xfId="0" applyFont="1" applyBorder="1" applyAlignment="1">
      <alignment vertical="center"/>
    </xf>
    <xf numFmtId="0" fontId="2" fillId="0" borderId="21" xfId="0" applyFont="1" applyBorder="1" applyAlignment="1">
      <alignment vertical="center"/>
    </xf>
    <xf numFmtId="0" fontId="2" fillId="0" borderId="22" xfId="0" applyFont="1" applyBorder="1" applyAlignment="1">
      <alignment vertical="center"/>
    </xf>
    <xf numFmtId="0" fontId="2" fillId="0" borderId="23" xfId="0" applyFont="1" applyBorder="1" applyAlignment="1">
      <alignment vertical="center"/>
    </xf>
    <xf numFmtId="164" fontId="4" fillId="0" borderId="17" xfId="0" applyNumberFormat="1" applyFont="1" applyBorder="1" applyAlignment="1">
      <alignment vertical="center" wrapText="1"/>
    </xf>
    <xf numFmtId="0" fontId="5" fillId="0" borderId="19" xfId="0" applyFont="1" applyBorder="1" applyAlignment="1">
      <alignment vertical="center"/>
    </xf>
    <xf numFmtId="0" fontId="5" fillId="0" borderId="21" xfId="0" applyFont="1" applyBorder="1" applyAlignment="1">
      <alignment vertical="center"/>
    </xf>
    <xf numFmtId="0" fontId="4" fillId="0" borderId="22" xfId="0" applyFont="1" applyBorder="1" applyAlignment="1">
      <alignment vertical="center"/>
    </xf>
    <xf numFmtId="0" fontId="4" fillId="0" borderId="20" xfId="0" applyFont="1" applyBorder="1" applyAlignment="1">
      <alignment vertical="center"/>
    </xf>
    <xf numFmtId="0" fontId="4" fillId="0" borderId="23" xfId="0" applyFont="1" applyBorder="1" applyAlignment="1">
      <alignment vertical="center"/>
    </xf>
    <xf numFmtId="0" fontId="4" fillId="0" borderId="21" xfId="0" applyFont="1" applyBorder="1" applyAlignment="1">
      <alignment vertical="center"/>
    </xf>
    <xf numFmtId="1" fontId="2" fillId="0" borderId="24" xfId="0" applyNumberFormat="1" applyFont="1" applyBorder="1" applyAlignment="1">
      <alignment horizontal="center" vertical="center"/>
    </xf>
    <xf numFmtId="0" fontId="6" fillId="0" borderId="25" xfId="0" applyFont="1" applyBorder="1" applyAlignment="1">
      <alignment vertical="center"/>
    </xf>
    <xf numFmtId="0" fontId="2" fillId="0" borderId="26" xfId="0" applyFont="1" applyBorder="1" applyAlignment="1">
      <alignment vertical="center"/>
    </xf>
    <xf numFmtId="49" fontId="2" fillId="0" borderId="27" xfId="0" applyNumberFormat="1" applyFont="1" applyBorder="1" applyAlignment="1">
      <alignment vertical="center"/>
    </xf>
    <xf numFmtId="0" fontId="2" fillId="0" borderId="28" xfId="0" applyFont="1" applyBorder="1" applyAlignment="1">
      <alignment vertical="center"/>
    </xf>
    <xf numFmtId="0" fontId="2" fillId="0" borderId="27" xfId="0" applyFont="1" applyBorder="1" applyAlignment="1">
      <alignment vertical="center"/>
    </xf>
    <xf numFmtId="0" fontId="2" fillId="0" borderId="29" xfId="0" applyFont="1" applyBorder="1" applyAlignment="1">
      <alignment vertical="center"/>
    </xf>
    <xf numFmtId="1" fontId="2" fillId="0" borderId="30" xfId="0" applyNumberFormat="1" applyFont="1" applyBorder="1" applyAlignment="1">
      <alignment horizontal="center" vertical="center"/>
    </xf>
    <xf numFmtId="0" fontId="6" fillId="0" borderId="28" xfId="0" applyFont="1" applyBorder="1" applyAlignment="1">
      <alignment vertical="center"/>
    </xf>
    <xf numFmtId="49" fontId="2" fillId="0" borderId="18" xfId="0" applyNumberFormat="1" applyFont="1" applyBorder="1" applyAlignment="1">
      <alignment vertical="center"/>
    </xf>
    <xf numFmtId="0" fontId="2" fillId="0" borderId="31" xfId="0" applyFont="1" applyBorder="1" applyAlignment="1">
      <alignment vertical="center"/>
    </xf>
    <xf numFmtId="1" fontId="2" fillId="0" borderId="32" xfId="0" applyNumberFormat="1" applyFont="1" applyBorder="1" applyAlignment="1">
      <alignment horizontal="center" vertical="center"/>
    </xf>
    <xf numFmtId="0" fontId="2" fillId="0" borderId="33" xfId="0" applyFont="1" applyBorder="1" applyAlignment="1">
      <alignment vertical="center"/>
    </xf>
    <xf numFmtId="0" fontId="2" fillId="0" borderId="34" xfId="0" applyFont="1" applyBorder="1" applyAlignment="1">
      <alignment vertical="center"/>
    </xf>
    <xf numFmtId="0" fontId="2" fillId="0" borderId="35" xfId="0" applyFont="1" applyBorder="1" applyAlignment="1">
      <alignment vertical="center"/>
    </xf>
    <xf numFmtId="49" fontId="2" fillId="0" borderId="15" xfId="0" applyNumberFormat="1" applyFont="1" applyBorder="1" applyAlignment="1">
      <alignment vertical="center"/>
    </xf>
    <xf numFmtId="0" fontId="4" fillId="0" borderId="1" xfId="0" applyFont="1" applyBorder="1" applyAlignment="1">
      <alignment vertical="top"/>
    </xf>
    <xf numFmtId="0" fontId="2" fillId="0" borderId="36" xfId="0" applyFont="1" applyBorder="1" applyAlignment="1">
      <alignment vertical="center"/>
    </xf>
    <xf numFmtId="0" fontId="2" fillId="0" borderId="37" xfId="0" applyFont="1" applyBorder="1" applyAlignment="1">
      <alignment vertical="center"/>
    </xf>
    <xf numFmtId="1" fontId="5" fillId="0" borderId="19" xfId="0" applyNumberFormat="1" applyFont="1" applyBorder="1" applyAlignment="1">
      <alignment vertical="center"/>
    </xf>
    <xf numFmtId="0" fontId="2" fillId="0" borderId="38" xfId="0" applyFont="1" applyBorder="1" applyAlignment="1">
      <alignment vertical="center"/>
    </xf>
    <xf numFmtId="168" fontId="2" fillId="0" borderId="18" xfId="0" applyNumberFormat="1" applyFont="1" applyBorder="1" applyAlignment="1">
      <alignment horizontal="right" vertical="center"/>
    </xf>
    <xf numFmtId="0" fontId="2" fillId="0" borderId="39" xfId="0" applyFont="1" applyBorder="1"/>
    <xf numFmtId="0" fontId="2" fillId="0" borderId="29" xfId="0" applyFont="1" applyBorder="1"/>
    <xf numFmtId="168" fontId="2" fillId="0" borderId="40" xfId="0" applyNumberFormat="1" applyFont="1" applyBorder="1" applyAlignment="1">
      <alignment horizontal="right" vertical="center"/>
    </xf>
    <xf numFmtId="0" fontId="4" fillId="0" borderId="41" xfId="0" applyFont="1" applyBorder="1" applyAlignment="1">
      <alignment vertical="top"/>
    </xf>
    <xf numFmtId="0" fontId="2" fillId="0" borderId="25" xfId="0" applyFont="1" applyBorder="1" applyAlignment="1">
      <alignment vertical="center"/>
    </xf>
    <xf numFmtId="168" fontId="2" fillId="0" borderId="27" xfId="0" applyNumberFormat="1" applyFont="1" applyBorder="1" applyAlignment="1">
      <alignment horizontal="right" vertical="center"/>
    </xf>
    <xf numFmtId="0" fontId="4" fillId="0" borderId="33" xfId="0" applyFont="1" applyBorder="1" applyAlignment="1">
      <alignment vertical="center"/>
    </xf>
    <xf numFmtId="0" fontId="2" fillId="0" borderId="42" xfId="0" applyFont="1" applyBorder="1" applyAlignment="1">
      <alignment vertical="center"/>
    </xf>
    <xf numFmtId="0" fontId="2" fillId="0" borderId="43" xfId="0" applyFont="1" applyBorder="1" applyAlignment="1">
      <alignment vertical="center"/>
    </xf>
    <xf numFmtId="0" fontId="2" fillId="0" borderId="13" xfId="0" applyFont="1" applyBorder="1"/>
    <xf numFmtId="0" fontId="2" fillId="0" borderId="44" xfId="0" applyFont="1" applyBorder="1" applyAlignment="1">
      <alignment vertical="center"/>
    </xf>
    <xf numFmtId="0" fontId="2" fillId="0" borderId="45" xfId="0" applyFont="1" applyBorder="1"/>
    <xf numFmtId="0" fontId="2" fillId="0" borderId="46" xfId="0" applyFont="1" applyBorder="1" applyAlignment="1">
      <alignment vertical="center"/>
    </xf>
    <xf numFmtId="0" fontId="12" fillId="0" borderId="0" xfId="0" applyFont="1" applyAlignment="1">
      <alignment vertical="center"/>
    </xf>
    <xf numFmtId="0" fontId="13" fillId="0" borderId="0" xfId="0" applyFont="1" applyAlignment="1">
      <alignment vertical="center"/>
    </xf>
    <xf numFmtId="49" fontId="2" fillId="0" borderId="6" xfId="0" applyNumberFormat="1" applyFont="1" applyBorder="1" applyAlignment="1">
      <alignment vertical="center"/>
    </xf>
    <xf numFmtId="49" fontId="2" fillId="3" borderId="47" xfId="0" applyNumberFormat="1" applyFont="1" applyFill="1" applyBorder="1" applyAlignment="1">
      <alignment horizontal="center" vertical="center" wrapText="1"/>
    </xf>
    <xf numFmtId="1" fontId="2" fillId="3" borderId="48" xfId="0" applyNumberFormat="1" applyFont="1" applyFill="1" applyBorder="1" applyAlignment="1">
      <alignment horizontal="center" vertical="center" wrapText="1"/>
    </xf>
    <xf numFmtId="49" fontId="7" fillId="2" borderId="0" xfId="0" applyNumberFormat="1" applyFont="1" applyFill="1"/>
    <xf numFmtId="49" fontId="6" fillId="2" borderId="0" xfId="0" applyNumberFormat="1" applyFont="1" applyFill="1" applyAlignment="1">
      <alignment vertical="center"/>
    </xf>
    <xf numFmtId="49" fontId="2" fillId="2" borderId="0" xfId="0" applyNumberFormat="1" applyFont="1" applyFill="1" applyAlignment="1">
      <alignment vertical="center"/>
    </xf>
    <xf numFmtId="0" fontId="2" fillId="4" borderId="0" xfId="0" applyFont="1" applyFill="1" applyAlignment="1">
      <alignment horizontal="left" vertical="center"/>
    </xf>
    <xf numFmtId="49" fontId="2" fillId="4" borderId="0" xfId="0" applyNumberFormat="1" applyFont="1" applyFill="1" applyAlignment="1">
      <alignment horizontal="left" vertical="center"/>
    </xf>
    <xf numFmtId="49" fontId="2" fillId="3" borderId="49" xfId="0" applyNumberFormat="1" applyFont="1" applyFill="1" applyBorder="1" applyAlignment="1">
      <alignment horizontal="center" vertical="center" wrapText="1"/>
    </xf>
    <xf numFmtId="1" fontId="2" fillId="3" borderId="32" xfId="0" applyNumberFormat="1" applyFont="1" applyFill="1" applyBorder="1" applyAlignment="1">
      <alignment horizontal="center" vertical="center" wrapText="1"/>
    </xf>
    <xf numFmtId="49" fontId="3" fillId="2" borderId="0" xfId="0" applyNumberFormat="1" applyFont="1" applyFill="1"/>
    <xf numFmtId="2" fontId="1" fillId="0" borderId="0" xfId="0" applyNumberFormat="1" applyFont="1" applyProtection="1">
      <protection locked="0"/>
    </xf>
    <xf numFmtId="0" fontId="1" fillId="0" borderId="0" xfId="0" applyFont="1" applyProtection="1">
      <protection locked="0"/>
    </xf>
    <xf numFmtId="49" fontId="3" fillId="2" borderId="0" xfId="0" applyNumberFormat="1" applyFont="1" applyFill="1" applyAlignment="1">
      <alignment vertical="center"/>
    </xf>
    <xf numFmtId="49" fontId="2" fillId="2" borderId="0" xfId="0" applyNumberFormat="1" applyFont="1" applyFill="1" applyAlignment="1">
      <alignment horizontal="center" vertical="center"/>
    </xf>
    <xf numFmtId="49" fontId="2" fillId="2" borderId="0" xfId="0" applyNumberFormat="1" applyFont="1" applyFill="1" applyAlignment="1">
      <alignment horizontal="left" vertical="center"/>
    </xf>
    <xf numFmtId="49" fontId="2" fillId="3" borderId="50" xfId="0" applyNumberFormat="1" applyFont="1" applyFill="1" applyBorder="1" applyAlignment="1">
      <alignment horizontal="center" vertical="center" wrapText="1"/>
    </xf>
    <xf numFmtId="1" fontId="2" fillId="3" borderId="51" xfId="0" applyNumberFormat="1" applyFont="1" applyFill="1" applyBorder="1" applyAlignment="1">
      <alignment horizontal="center" vertical="center" wrapText="1"/>
    </xf>
    <xf numFmtId="0" fontId="1" fillId="4" borderId="16" xfId="0" applyFont="1" applyFill="1" applyBorder="1"/>
    <xf numFmtId="0" fontId="1" fillId="4" borderId="17" xfId="0" applyFont="1" applyFill="1" applyBorder="1"/>
    <xf numFmtId="0" fontId="1" fillId="0" borderId="1" xfId="0" applyFont="1" applyBorder="1"/>
    <xf numFmtId="0" fontId="1" fillId="0" borderId="2" xfId="0" applyFont="1" applyBorder="1"/>
    <xf numFmtId="0" fontId="1" fillId="0" borderId="3" xfId="0" applyFont="1" applyBorder="1"/>
    <xf numFmtId="0" fontId="8" fillId="0" borderId="2" xfId="0" applyFont="1" applyBorder="1"/>
    <xf numFmtId="0" fontId="1" fillId="0" borderId="13" xfId="0" applyFont="1" applyBorder="1"/>
    <xf numFmtId="0" fontId="1" fillId="0" borderId="14" xfId="0" applyFont="1" applyBorder="1"/>
    <xf numFmtId="0" fontId="1" fillId="0" borderId="15" xfId="0" applyFont="1" applyBorder="1"/>
    <xf numFmtId="164" fontId="2" fillId="0" borderId="25" xfId="0" applyNumberFormat="1" applyFont="1" applyBorder="1" applyAlignment="1">
      <alignment vertical="center"/>
    </xf>
    <xf numFmtId="164" fontId="2" fillId="0" borderId="8" xfId="0" applyNumberFormat="1" applyFont="1" applyBorder="1" applyAlignment="1">
      <alignment vertical="center"/>
    </xf>
    <xf numFmtId="164" fontId="2" fillId="0" borderId="38" xfId="0" applyNumberFormat="1" applyFont="1" applyBorder="1" applyAlignment="1">
      <alignment vertical="center"/>
    </xf>
    <xf numFmtId="164" fontId="2" fillId="0" borderId="0" xfId="0" applyNumberFormat="1" applyFont="1" applyAlignment="1">
      <alignment vertical="center"/>
    </xf>
    <xf numFmtId="164" fontId="2" fillId="0" borderId="26" xfId="0" applyNumberFormat="1" applyFont="1" applyBorder="1" applyAlignment="1">
      <alignment vertical="center"/>
    </xf>
    <xf numFmtId="164" fontId="2" fillId="0" borderId="28" xfId="0" applyNumberFormat="1" applyFont="1" applyBorder="1" applyAlignment="1">
      <alignment vertical="center"/>
    </xf>
    <xf numFmtId="164" fontId="2" fillId="0" borderId="12" xfId="0" applyNumberFormat="1" applyFont="1" applyBorder="1" applyAlignment="1">
      <alignment vertical="center"/>
    </xf>
    <xf numFmtId="164" fontId="2" fillId="0" borderId="29" xfId="0" applyNumberFormat="1" applyFont="1" applyBorder="1" applyAlignment="1">
      <alignment vertical="center"/>
    </xf>
    <xf numFmtId="164" fontId="2" fillId="0" borderId="9" xfId="0" applyNumberFormat="1" applyFont="1" applyBorder="1" applyAlignment="1">
      <alignment vertical="center"/>
    </xf>
    <xf numFmtId="49" fontId="2" fillId="0" borderId="26" xfId="0" applyNumberFormat="1" applyFont="1" applyBorder="1" applyAlignment="1">
      <alignment vertical="center"/>
    </xf>
    <xf numFmtId="3" fontId="1" fillId="0" borderId="52" xfId="0" applyNumberFormat="1" applyFont="1" applyBorder="1" applyAlignment="1">
      <alignment vertical="center"/>
    </xf>
    <xf numFmtId="3" fontId="1" fillId="0" borderId="34" xfId="0" applyNumberFormat="1" applyFont="1" applyBorder="1" applyAlignment="1">
      <alignment vertical="center"/>
    </xf>
    <xf numFmtId="166" fontId="1" fillId="0" borderId="35" xfId="0" applyNumberFormat="1" applyFont="1" applyBorder="1" applyAlignment="1">
      <alignment horizontal="right" vertical="center" wrapText="1"/>
    </xf>
    <xf numFmtId="4" fontId="1" fillId="0" borderId="33" xfId="0" applyNumberFormat="1" applyFont="1" applyBorder="1" applyAlignment="1">
      <alignment horizontal="right" vertical="center" wrapText="1"/>
    </xf>
    <xf numFmtId="3" fontId="1" fillId="0" borderId="35" xfId="0" applyNumberFormat="1" applyFont="1" applyBorder="1" applyAlignment="1">
      <alignment vertical="center"/>
    </xf>
    <xf numFmtId="3" fontId="1" fillId="0" borderId="33" xfId="0" applyNumberFormat="1" applyFont="1" applyBorder="1" applyAlignment="1">
      <alignment vertical="center"/>
    </xf>
    <xf numFmtId="3" fontId="1" fillId="0" borderId="34" xfId="0" applyNumberFormat="1" applyFont="1" applyBorder="1" applyAlignment="1">
      <alignment vertical="center" wrapText="1"/>
    </xf>
    <xf numFmtId="4" fontId="1" fillId="0" borderId="34" xfId="0" applyNumberFormat="1" applyFont="1" applyBorder="1" applyAlignment="1">
      <alignment horizontal="right" vertical="center" wrapText="1"/>
    </xf>
    <xf numFmtId="3" fontId="1" fillId="0" borderId="46" xfId="0" applyNumberFormat="1" applyFont="1" applyBorder="1" applyAlignment="1">
      <alignment vertical="center"/>
    </xf>
    <xf numFmtId="4" fontId="1" fillId="0" borderId="28" xfId="0" applyNumberFormat="1" applyFont="1" applyBorder="1" applyAlignment="1">
      <alignment horizontal="right" vertical="center" wrapText="1"/>
    </xf>
    <xf numFmtId="4" fontId="1" fillId="0" borderId="28" xfId="0" applyNumberFormat="1" applyFont="1" applyBorder="1" applyAlignment="1">
      <alignment horizontal="right" vertical="center"/>
    </xf>
    <xf numFmtId="3" fontId="1" fillId="0" borderId="12" xfId="0" applyNumberFormat="1" applyFont="1" applyBorder="1" applyAlignment="1">
      <alignment vertical="center"/>
    </xf>
    <xf numFmtId="0" fontId="9" fillId="0" borderId="12" xfId="0" applyFont="1" applyBorder="1" applyAlignment="1">
      <alignment horizontal="right" vertical="center"/>
    </xf>
    <xf numFmtId="0" fontId="9" fillId="0" borderId="9" xfId="0" applyFont="1" applyBorder="1" applyAlignment="1">
      <alignment horizontal="left" vertical="center"/>
    </xf>
    <xf numFmtId="3" fontId="1" fillId="0" borderId="28" xfId="0" applyNumberFormat="1" applyFont="1" applyBorder="1" applyAlignment="1">
      <alignment vertical="center"/>
    </xf>
    <xf numFmtId="3" fontId="1" fillId="0" borderId="0" xfId="0" applyNumberFormat="1" applyFont="1" applyAlignment="1">
      <alignment vertical="center"/>
    </xf>
    <xf numFmtId="4" fontId="1" fillId="0" borderId="16" xfId="0" applyNumberFormat="1" applyFont="1" applyBorder="1" applyAlignment="1">
      <alignment horizontal="right" vertical="center" wrapText="1"/>
    </xf>
    <xf numFmtId="4" fontId="1" fillId="0" borderId="16" xfId="0" applyNumberFormat="1" applyFont="1" applyBorder="1" applyAlignment="1">
      <alignment horizontal="right" vertical="center"/>
    </xf>
    <xf numFmtId="3" fontId="1" fillId="0" borderId="18" xfId="0" applyNumberFormat="1" applyFont="1" applyBorder="1" applyAlignment="1">
      <alignment vertical="center"/>
    </xf>
    <xf numFmtId="4" fontId="1" fillId="0" borderId="45" xfId="0" applyNumberFormat="1" applyFont="1" applyBorder="1" applyAlignment="1">
      <alignment horizontal="right" vertical="center" wrapText="1"/>
    </xf>
    <xf numFmtId="4" fontId="1" fillId="0" borderId="17" xfId="0" applyNumberFormat="1" applyFont="1" applyBorder="1" applyAlignment="1">
      <alignment horizontal="right" vertical="center" wrapText="1"/>
    </xf>
    <xf numFmtId="3" fontId="1" fillId="0" borderId="14" xfId="0" applyNumberFormat="1" applyFont="1" applyBorder="1" applyAlignment="1">
      <alignment vertical="center" wrapText="1"/>
    </xf>
    <xf numFmtId="3" fontId="2" fillId="0" borderId="29" xfId="0" applyNumberFormat="1" applyFont="1" applyBorder="1" applyAlignment="1">
      <alignment horizontal="right" vertical="center" wrapText="1"/>
    </xf>
    <xf numFmtId="4" fontId="2" fillId="0" borderId="28" xfId="0" applyNumberFormat="1" applyFont="1" applyBorder="1" applyAlignment="1">
      <alignment horizontal="right" vertical="center" wrapText="1"/>
    </xf>
    <xf numFmtId="4" fontId="1" fillId="0" borderId="29" xfId="0" applyNumberFormat="1" applyFont="1" applyBorder="1" applyAlignment="1">
      <alignment horizontal="right" vertical="center" wrapText="1"/>
    </xf>
    <xf numFmtId="3" fontId="2" fillId="0" borderId="28" xfId="0" applyNumberFormat="1" applyFont="1" applyBorder="1" applyAlignment="1">
      <alignment horizontal="right" vertical="center" wrapText="1"/>
    </xf>
    <xf numFmtId="4" fontId="4" fillId="0" borderId="53" xfId="0" applyNumberFormat="1" applyFont="1" applyBorder="1" applyAlignment="1">
      <alignment horizontal="right" vertical="center" wrapText="1"/>
    </xf>
    <xf numFmtId="0" fontId="1" fillId="0" borderId="20" xfId="0" applyFont="1" applyBorder="1" applyAlignment="1">
      <alignment vertical="center"/>
    </xf>
    <xf numFmtId="0" fontId="1" fillId="0" borderId="0" xfId="0" applyFont="1" applyAlignment="1">
      <alignment vertical="center"/>
    </xf>
    <xf numFmtId="0" fontId="1" fillId="4" borderId="0" xfId="0" applyFont="1" applyFill="1" applyAlignment="1">
      <alignment horizontal="left" vertical="center"/>
    </xf>
    <xf numFmtId="49" fontId="1" fillId="3" borderId="47" xfId="0" applyNumberFormat="1" applyFont="1" applyFill="1" applyBorder="1" applyAlignment="1">
      <alignment horizontal="center" vertical="center" wrapText="1"/>
    </xf>
    <xf numFmtId="1" fontId="1" fillId="3" borderId="48" xfId="0" applyNumberFormat="1" applyFont="1" applyFill="1" applyBorder="1" applyAlignment="1">
      <alignment horizontal="center" vertical="center" wrapText="1"/>
    </xf>
    <xf numFmtId="0" fontId="15" fillId="0" borderId="0" xfId="0" applyFont="1" applyAlignment="1">
      <alignment vertical="center"/>
    </xf>
    <xf numFmtId="166" fontId="16" fillId="0" borderId="0" xfId="0" applyNumberFormat="1" applyFont="1" applyAlignment="1">
      <alignment horizontal="center" vertical="center"/>
    </xf>
    <xf numFmtId="4" fontId="16" fillId="0" borderId="0" xfId="0" applyNumberFormat="1" applyFont="1" applyAlignment="1">
      <alignment horizontal="right" vertical="center"/>
    </xf>
    <xf numFmtId="166" fontId="1" fillId="0" borderId="0" xfId="0" applyNumberFormat="1" applyFont="1" applyAlignment="1">
      <alignment horizontal="center" vertical="center"/>
    </xf>
    <xf numFmtId="165" fontId="1" fillId="0" borderId="0" xfId="0" applyNumberFormat="1" applyFont="1" applyAlignment="1">
      <alignment horizontal="right" vertical="center"/>
    </xf>
    <xf numFmtId="4" fontId="1" fillId="0" borderId="0" xfId="0" applyNumberFormat="1" applyFont="1" applyAlignment="1">
      <alignment horizontal="right" vertical="center"/>
    </xf>
    <xf numFmtId="167" fontId="1" fillId="0" borderId="0" xfId="0" applyNumberFormat="1" applyFont="1" applyAlignment="1">
      <alignment horizontal="right" vertical="center"/>
    </xf>
    <xf numFmtId="166" fontId="15" fillId="0" borderId="0" xfId="0" applyNumberFormat="1" applyFont="1" applyAlignment="1">
      <alignment horizontal="center" vertical="center"/>
    </xf>
    <xf numFmtId="4" fontId="15" fillId="0" borderId="0" xfId="0" applyNumberFormat="1" applyFont="1" applyAlignment="1">
      <alignment horizontal="right" vertical="center"/>
    </xf>
    <xf numFmtId="4" fontId="17" fillId="0" borderId="0" xfId="0" applyNumberFormat="1" applyFont="1" applyAlignment="1">
      <alignment horizontal="right" vertical="center"/>
    </xf>
    <xf numFmtId="0" fontId="18" fillId="0" borderId="0" xfId="0" applyFont="1" applyAlignment="1">
      <alignment vertical="center"/>
    </xf>
    <xf numFmtId="4" fontId="18" fillId="0" borderId="0" xfId="0" applyNumberFormat="1" applyFont="1" applyAlignment="1">
      <alignment horizontal="right" vertical="center"/>
    </xf>
    <xf numFmtId="1" fontId="1" fillId="3" borderId="48" xfId="0" applyNumberFormat="1" applyFont="1" applyFill="1" applyBorder="1" applyAlignment="1">
      <alignment horizontal="center" vertical="center"/>
    </xf>
    <xf numFmtId="165" fontId="1" fillId="5" borderId="0" xfId="0" applyNumberFormat="1" applyFont="1" applyFill="1" applyAlignment="1">
      <alignment horizontal="right" vertical="center"/>
    </xf>
    <xf numFmtId="0" fontId="1" fillId="5" borderId="0" xfId="0" applyFont="1" applyFill="1" applyAlignment="1">
      <alignment vertical="center"/>
    </xf>
    <xf numFmtId="166" fontId="1" fillId="5" borderId="0" xfId="0" applyNumberFormat="1" applyFont="1" applyFill="1" applyAlignment="1">
      <alignment horizontal="center" vertical="center"/>
    </xf>
    <xf numFmtId="166" fontId="1" fillId="0" borderId="0" xfId="0" applyNumberFormat="1" applyFont="1" applyAlignment="1">
      <alignment horizontal="left" vertical="center" wrapText="1"/>
    </xf>
    <xf numFmtId="0" fontId="1" fillId="0" borderId="0" xfId="0" applyFont="1" applyAlignment="1">
      <alignment horizontal="left" vertical="center" wrapText="1"/>
    </xf>
    <xf numFmtId="0" fontId="22" fillId="0" borderId="0" xfId="0" applyFont="1" applyProtection="1">
      <protection locked="0"/>
    </xf>
    <xf numFmtId="2" fontId="22" fillId="0" borderId="0" xfId="0" applyNumberFormat="1" applyFont="1" applyProtection="1">
      <protection locked="0"/>
    </xf>
    <xf numFmtId="0" fontId="19" fillId="0" borderId="0" xfId="0" applyFont="1" applyProtection="1">
      <protection locked="0"/>
    </xf>
    <xf numFmtId="2" fontId="19" fillId="0" borderId="0" xfId="0" applyNumberFormat="1" applyFont="1" applyProtection="1">
      <protection locked="0"/>
    </xf>
    <xf numFmtId="0" fontId="2" fillId="0" borderId="0" xfId="0" applyFont="1" applyProtection="1">
      <protection locked="0"/>
    </xf>
    <xf numFmtId="2" fontId="2" fillId="0" borderId="0" xfId="0" applyNumberFormat="1" applyFont="1" applyProtection="1">
      <protection locked="0"/>
    </xf>
    <xf numFmtId="166" fontId="1" fillId="0" borderId="0" xfId="0" applyNumberFormat="1" applyFont="1" applyAlignment="1">
      <alignment horizontal="left" vertical="top" wrapText="1"/>
    </xf>
    <xf numFmtId="0" fontId="16" fillId="0" borderId="0" xfId="0" applyFont="1" applyAlignment="1">
      <alignment horizontal="left" vertical="top" wrapText="1"/>
    </xf>
    <xf numFmtId="49" fontId="1" fillId="2" borderId="17" xfId="0" applyNumberFormat="1" applyFont="1" applyFill="1" applyBorder="1" applyAlignment="1">
      <alignment horizontal="left" vertical="top" wrapText="1"/>
    </xf>
    <xf numFmtId="0" fontId="15" fillId="0" borderId="0" xfId="0" applyFont="1" applyAlignment="1">
      <alignment horizontal="left" vertical="top" wrapText="1"/>
    </xf>
    <xf numFmtId="0" fontId="1" fillId="0" borderId="0" xfId="0" applyFont="1" applyAlignment="1">
      <alignment horizontal="left" vertical="top" wrapText="1"/>
    </xf>
    <xf numFmtId="0" fontId="1" fillId="5" borderId="0" xfId="0" applyFont="1" applyFill="1" applyAlignment="1">
      <alignment horizontal="left" vertical="top" wrapText="1"/>
    </xf>
    <xf numFmtId="49" fontId="1" fillId="0" borderId="0" xfId="0" applyNumberFormat="1" applyFont="1" applyAlignment="1">
      <alignment horizontal="left" vertical="top" wrapText="1"/>
    </xf>
    <xf numFmtId="0" fontId="20" fillId="0" borderId="0" xfId="0" applyFont="1" applyAlignment="1">
      <alignment horizontal="left" vertical="top" wrapText="1"/>
    </xf>
    <xf numFmtId="166" fontId="1" fillId="5" borderId="0" xfId="0" applyNumberFormat="1" applyFont="1" applyFill="1" applyAlignment="1">
      <alignment horizontal="left" vertical="top" wrapText="1"/>
    </xf>
    <xf numFmtId="0" fontId="18" fillId="0" borderId="0" xfId="0" applyFont="1" applyAlignment="1">
      <alignment horizontal="left" vertical="top" wrapText="1"/>
    </xf>
    <xf numFmtId="0" fontId="1" fillId="0" borderId="0" xfId="0" applyFont="1" applyAlignment="1" applyProtection="1">
      <alignment horizontal="left" vertical="top" wrapText="1"/>
      <protection locked="0"/>
    </xf>
    <xf numFmtId="166" fontId="23" fillId="0" borderId="0" xfId="0" applyNumberFormat="1" applyFont="1" applyAlignment="1">
      <alignment horizontal="center" vertical="center"/>
    </xf>
    <xf numFmtId="0" fontId="23" fillId="0" borderId="0" xfId="0" applyFont="1" applyAlignment="1">
      <alignment vertical="center"/>
    </xf>
    <xf numFmtId="4" fontId="23" fillId="0" borderId="0" xfId="0" applyNumberFormat="1" applyFont="1" applyAlignment="1">
      <alignment horizontal="right" vertical="center"/>
    </xf>
    <xf numFmtId="166" fontId="24" fillId="0" borderId="0" xfId="0" applyNumberFormat="1" applyFont="1" applyAlignment="1">
      <alignment horizontal="center" vertical="center"/>
    </xf>
    <xf numFmtId="0" fontId="24" fillId="0" borderId="0" xfId="0" applyFont="1" applyAlignment="1">
      <alignment vertical="center"/>
    </xf>
    <xf numFmtId="4" fontId="24" fillId="0" borderId="0" xfId="0" applyNumberFormat="1" applyFont="1" applyAlignment="1">
      <alignment horizontal="right" vertical="center"/>
    </xf>
    <xf numFmtId="0" fontId="24" fillId="0" borderId="0" xfId="0" applyFont="1"/>
    <xf numFmtId="4" fontId="24" fillId="0" borderId="0" xfId="0" applyNumberFormat="1" applyFont="1"/>
    <xf numFmtId="0" fontId="2" fillId="0" borderId="0" xfId="0" applyFont="1"/>
    <xf numFmtId="0" fontId="25" fillId="0" borderId="0" xfId="0" applyFont="1"/>
    <xf numFmtId="4" fontId="25" fillId="0" borderId="0" xfId="0" applyNumberFormat="1" applyFont="1"/>
    <xf numFmtId="0" fontId="0" fillId="0" borderId="0" xfId="0" applyAlignment="1">
      <alignment horizontal="left" vertical="center" wrapText="1"/>
    </xf>
    <xf numFmtId="0" fontId="1" fillId="0" borderId="0" xfId="0" applyFont="1" applyAlignment="1" applyProtection="1">
      <alignment horizontal="left" vertical="center"/>
      <protection locked="0"/>
    </xf>
    <xf numFmtId="0" fontId="25" fillId="0" borderId="0" xfId="0" applyFont="1" applyAlignment="1">
      <alignment vertical="center"/>
    </xf>
    <xf numFmtId="4" fontId="25" fillId="0" borderId="0" xfId="0" applyNumberFormat="1" applyFont="1" applyAlignment="1">
      <alignment horizontal="right" vertical="center"/>
    </xf>
    <xf numFmtId="169" fontId="1" fillId="0" borderId="0" xfId="0" applyNumberFormat="1" applyFont="1" applyAlignment="1">
      <alignment horizontal="right" vertical="center"/>
    </xf>
    <xf numFmtId="166" fontId="1" fillId="5" borderId="0" xfId="4" applyNumberFormat="1" applyFill="1" applyAlignment="1">
      <alignment horizontal="center" vertical="center"/>
    </xf>
    <xf numFmtId="165" fontId="1" fillId="5" borderId="0" xfId="4" applyNumberFormat="1" applyFill="1" applyAlignment="1">
      <alignment horizontal="right" vertical="center"/>
    </xf>
    <xf numFmtId="169" fontId="1" fillId="5" borderId="0" xfId="0" applyNumberFormat="1" applyFont="1" applyFill="1" applyAlignment="1">
      <alignment horizontal="right" vertical="center"/>
    </xf>
    <xf numFmtId="166" fontId="1" fillId="0" borderId="0" xfId="0" applyNumberFormat="1" applyFont="1" applyAlignment="1">
      <alignment horizontal="right" vertical="center"/>
    </xf>
    <xf numFmtId="166" fontId="1" fillId="5" borderId="0" xfId="0" applyNumberFormat="1" applyFont="1" applyFill="1" applyAlignment="1">
      <alignment horizontal="right" vertical="center"/>
    </xf>
    <xf numFmtId="0" fontId="1" fillId="5" borderId="0" xfId="0" applyFont="1" applyFill="1" applyAlignment="1">
      <alignment horizontal="left" vertical="center" wrapText="1"/>
    </xf>
    <xf numFmtId="49" fontId="1" fillId="3" borderId="54" xfId="0" applyNumberFormat="1" applyFont="1" applyFill="1" applyBorder="1" applyAlignment="1">
      <alignment horizontal="center" vertical="center" wrapText="1"/>
    </xf>
    <xf numFmtId="0" fontId="1" fillId="0" borderId="0" xfId="4" applyProtection="1">
      <protection locked="0"/>
    </xf>
    <xf numFmtId="0" fontId="1" fillId="0" borderId="0" xfId="4" applyAlignment="1" applyProtection="1">
      <alignment horizontal="left" vertical="center"/>
      <protection locked="0"/>
    </xf>
    <xf numFmtId="0" fontId="1" fillId="4" borderId="0" xfId="4" applyFill="1" applyAlignment="1">
      <alignment horizontal="left" vertical="center"/>
    </xf>
    <xf numFmtId="0" fontId="1" fillId="0" borderId="0" xfId="4" applyAlignment="1">
      <alignment vertical="center"/>
    </xf>
    <xf numFmtId="49" fontId="1" fillId="3" borderId="47" xfId="4" applyNumberFormat="1" applyFill="1" applyBorder="1" applyAlignment="1">
      <alignment horizontal="center" vertical="center" wrapText="1"/>
    </xf>
    <xf numFmtId="1" fontId="1" fillId="3" borderId="48" xfId="4" applyNumberFormat="1" applyFill="1" applyBorder="1" applyAlignment="1">
      <alignment horizontal="center" vertical="center"/>
    </xf>
    <xf numFmtId="1" fontId="1" fillId="3" borderId="48" xfId="4" applyNumberFormat="1" applyFill="1" applyBorder="1" applyAlignment="1">
      <alignment horizontal="center" vertical="center" wrapText="1"/>
    </xf>
    <xf numFmtId="49" fontId="1" fillId="2" borderId="17" xfId="4" applyNumberFormat="1" applyFill="1" applyBorder="1" applyAlignment="1">
      <alignment horizontal="left" vertical="top" wrapText="1"/>
    </xf>
    <xf numFmtId="166" fontId="15" fillId="0" borderId="0" xfId="4" applyNumberFormat="1" applyFont="1" applyAlignment="1">
      <alignment horizontal="center" vertical="center"/>
    </xf>
    <xf numFmtId="0" fontId="15" fillId="0" borderId="0" xfId="4" applyFont="1" applyAlignment="1">
      <alignment vertical="center"/>
    </xf>
    <xf numFmtId="0" fontId="15" fillId="0" borderId="0" xfId="4" applyFont="1" applyAlignment="1">
      <alignment horizontal="left" vertical="top" wrapText="1"/>
    </xf>
    <xf numFmtId="4" fontId="15" fillId="0" borderId="0" xfId="4" applyNumberFormat="1" applyFont="1" applyAlignment="1">
      <alignment horizontal="right" vertical="center"/>
    </xf>
    <xf numFmtId="4" fontId="1" fillId="0" borderId="0" xfId="4" applyNumberFormat="1" applyAlignment="1">
      <alignment horizontal="right" vertical="center"/>
    </xf>
    <xf numFmtId="166" fontId="16" fillId="0" borderId="0" xfId="4" applyNumberFormat="1" applyFont="1" applyAlignment="1">
      <alignment horizontal="center" vertical="center"/>
    </xf>
    <xf numFmtId="0" fontId="16" fillId="0" borderId="0" xfId="4" applyFont="1" applyAlignment="1">
      <alignment horizontal="left" vertical="top" wrapText="1"/>
    </xf>
    <xf numFmtId="4" fontId="16" fillId="0" borderId="0" xfId="4" applyNumberFormat="1" applyFont="1" applyAlignment="1">
      <alignment horizontal="right" vertical="center"/>
    </xf>
    <xf numFmtId="167" fontId="1" fillId="0" borderId="0" xfId="4" applyNumberFormat="1" applyAlignment="1">
      <alignment horizontal="right" vertical="center"/>
    </xf>
    <xf numFmtId="166" fontId="1" fillId="0" borderId="0" xfId="4" applyNumberFormat="1" applyAlignment="1">
      <alignment horizontal="center" vertical="center"/>
    </xf>
    <xf numFmtId="0" fontId="1" fillId="5" borderId="0" xfId="4" applyFill="1" applyAlignment="1">
      <alignment horizontal="left" vertical="top" wrapText="1"/>
    </xf>
    <xf numFmtId="165" fontId="1" fillId="0" borderId="0" xfId="4" applyNumberFormat="1" applyAlignment="1">
      <alignment horizontal="right" vertical="center"/>
    </xf>
    <xf numFmtId="0" fontId="1" fillId="0" borderId="0" xfId="4" applyAlignment="1">
      <alignment horizontal="left" vertical="center" wrapText="1"/>
    </xf>
    <xf numFmtId="166" fontId="14" fillId="0" borderId="0" xfId="4" applyNumberFormat="1" applyFont="1" applyAlignment="1">
      <alignment horizontal="center" vertical="center"/>
    </xf>
    <xf numFmtId="0" fontId="14" fillId="0" borderId="0" xfId="4" applyFont="1" applyAlignment="1">
      <alignment vertical="center"/>
    </xf>
    <xf numFmtId="0" fontId="1" fillId="0" borderId="0" xfId="4" applyAlignment="1">
      <alignment horizontal="left" vertical="top" wrapText="1"/>
    </xf>
    <xf numFmtId="0" fontId="1" fillId="5" borderId="0" xfId="4" applyFill="1" applyAlignment="1">
      <alignment vertical="center"/>
    </xf>
    <xf numFmtId="0" fontId="1" fillId="5" borderId="0" xfId="4" applyFill="1" applyAlignment="1">
      <alignment horizontal="left" vertical="center" wrapText="1"/>
    </xf>
    <xf numFmtId="169" fontId="1" fillId="0" borderId="0" xfId="4" applyNumberFormat="1" applyAlignment="1">
      <alignment horizontal="right" vertical="center"/>
    </xf>
    <xf numFmtId="4" fontId="17" fillId="5" borderId="0" xfId="4" applyNumberFormat="1" applyFont="1" applyFill="1" applyAlignment="1">
      <alignment horizontal="right" vertical="center"/>
    </xf>
    <xf numFmtId="167" fontId="1" fillId="5" borderId="0" xfId="4" applyNumberFormat="1" applyFill="1" applyAlignment="1">
      <alignment horizontal="right" vertical="center"/>
    </xf>
    <xf numFmtId="4" fontId="1" fillId="5" borderId="0" xfId="4" applyNumberFormat="1" applyFill="1" applyAlignment="1">
      <alignment horizontal="right" vertical="center"/>
    </xf>
    <xf numFmtId="169" fontId="1" fillId="5" borderId="0" xfId="4" applyNumberFormat="1" applyFill="1" applyAlignment="1">
      <alignment horizontal="right" vertical="center"/>
    </xf>
    <xf numFmtId="4" fontId="17" fillId="0" borderId="0" xfId="4" applyNumberFormat="1" applyFont="1" applyAlignment="1">
      <alignment horizontal="right" vertical="center"/>
    </xf>
    <xf numFmtId="166" fontId="1" fillId="0" borderId="0" xfId="4" applyNumberFormat="1" applyAlignment="1">
      <alignment horizontal="right" vertical="center"/>
    </xf>
    <xf numFmtId="0" fontId="18" fillId="0" borderId="0" xfId="4" applyFont="1" applyAlignment="1">
      <alignment vertical="center"/>
    </xf>
    <xf numFmtId="0" fontId="18" fillId="0" borderId="0" xfId="4" applyFont="1" applyAlignment="1">
      <alignment horizontal="left" vertical="top" wrapText="1"/>
    </xf>
    <xf numFmtId="4" fontId="18" fillId="0" borderId="0" xfId="4" applyNumberFormat="1" applyFont="1" applyAlignment="1">
      <alignment horizontal="right" vertical="center"/>
    </xf>
    <xf numFmtId="0" fontId="1" fillId="0" borderId="0" xfId="4" applyAlignment="1" applyProtection="1">
      <alignment horizontal="left" vertical="top" wrapText="1"/>
      <protection locked="0"/>
    </xf>
    <xf numFmtId="49" fontId="1" fillId="0" borderId="0" xfId="0" applyNumberFormat="1" applyFont="1" applyAlignment="1">
      <alignment horizontal="left" vertical="center" wrapText="1"/>
    </xf>
    <xf numFmtId="0" fontId="1" fillId="0" borderId="0" xfId="0" applyFont="1" applyAlignment="1">
      <alignment horizontal="right" vertical="center"/>
    </xf>
    <xf numFmtId="4" fontId="24" fillId="0" borderId="0" xfId="0" applyNumberFormat="1" applyFont="1" applyAlignment="1">
      <alignment vertical="center"/>
    </xf>
    <xf numFmtId="0" fontId="6" fillId="0" borderId="29" xfId="0" applyFont="1" applyBorder="1" applyAlignment="1">
      <alignment vertical="center"/>
    </xf>
    <xf numFmtId="0" fontId="6" fillId="0" borderId="11" xfId="0" applyFont="1" applyBorder="1" applyAlignment="1">
      <alignment vertical="center"/>
    </xf>
    <xf numFmtId="0" fontId="6" fillId="0" borderId="26" xfId="0" applyFont="1" applyBorder="1" applyAlignment="1">
      <alignment vertical="center"/>
    </xf>
    <xf numFmtId="164" fontId="2" fillId="0" borderId="25" xfId="0" applyNumberFormat="1" applyFont="1" applyBorder="1" applyAlignment="1">
      <alignment horizontal="left" vertical="center" wrapText="1"/>
    </xf>
    <xf numFmtId="164" fontId="2" fillId="0" borderId="8" xfId="0" applyNumberFormat="1" applyFont="1" applyBorder="1" applyAlignment="1">
      <alignment horizontal="left" vertical="center" wrapText="1"/>
    </xf>
    <xf numFmtId="164" fontId="2" fillId="0" borderId="5" xfId="0" applyNumberFormat="1" applyFont="1" applyBorder="1" applyAlignment="1">
      <alignment horizontal="left" vertical="center" wrapText="1"/>
    </xf>
    <xf numFmtId="164" fontId="2" fillId="0" borderId="38" xfId="0" applyNumberFormat="1" applyFont="1" applyBorder="1" applyAlignment="1">
      <alignment horizontal="left" vertical="center" wrapText="1"/>
    </xf>
    <xf numFmtId="164" fontId="2" fillId="0" borderId="0" xfId="0" applyNumberFormat="1" applyFont="1" applyAlignment="1">
      <alignment horizontal="left" vertical="center" wrapText="1"/>
    </xf>
    <xf numFmtId="164" fontId="2" fillId="0" borderId="7" xfId="0" applyNumberFormat="1" applyFont="1" applyBorder="1" applyAlignment="1">
      <alignment horizontal="left" vertical="center" wrapText="1"/>
    </xf>
    <xf numFmtId="164" fontId="6" fillId="0" borderId="29" xfId="0" applyNumberFormat="1" applyFont="1" applyBorder="1" applyAlignment="1">
      <alignment horizontal="left" vertical="center" wrapText="1"/>
    </xf>
    <xf numFmtId="164" fontId="6" fillId="0" borderId="10" xfId="0" applyNumberFormat="1" applyFont="1" applyBorder="1" applyAlignment="1">
      <alignment horizontal="left" vertical="center" wrapText="1"/>
    </xf>
    <xf numFmtId="164" fontId="6" fillId="0" borderId="11" xfId="0" applyNumberFormat="1" applyFont="1" applyBorder="1" applyAlignment="1">
      <alignment horizontal="left" vertical="center" wrapText="1"/>
    </xf>
    <xf numFmtId="164" fontId="2" fillId="0" borderId="29" xfId="0" applyNumberFormat="1" applyFont="1" applyBorder="1" applyAlignment="1">
      <alignment horizontal="left" vertical="center" wrapText="1"/>
    </xf>
    <xf numFmtId="164" fontId="2" fillId="0" borderId="10" xfId="0" applyNumberFormat="1" applyFont="1" applyBorder="1" applyAlignment="1">
      <alignment horizontal="left" vertical="center" wrapText="1"/>
    </xf>
    <xf numFmtId="164" fontId="2" fillId="0" borderId="11" xfId="0" applyNumberFormat="1" applyFont="1" applyBorder="1" applyAlignment="1">
      <alignment horizontal="left" vertical="center" wrapText="1"/>
    </xf>
    <xf numFmtId="0" fontId="1" fillId="0" borderId="0" xfId="0" applyFont="1" applyAlignment="1" applyProtection="1">
      <alignment horizontal="left" wrapText="1"/>
      <protection locked="0"/>
    </xf>
    <xf numFmtId="49" fontId="1" fillId="4" borderId="0" xfId="0" applyNumberFormat="1" applyFont="1" applyFill="1" applyAlignment="1">
      <alignment horizontal="left" vertical="center"/>
    </xf>
    <xf numFmtId="0" fontId="1" fillId="4" borderId="0" xfId="0" applyFont="1" applyFill="1" applyAlignment="1">
      <alignment horizontal="left" vertical="center"/>
    </xf>
    <xf numFmtId="0" fontId="4" fillId="0" borderId="0" xfId="0" applyFont="1" applyAlignment="1">
      <alignment horizontal="right" vertical="center"/>
    </xf>
    <xf numFmtId="49" fontId="10" fillId="2" borderId="17" xfId="0" applyNumberFormat="1" applyFont="1" applyFill="1" applyBorder="1" applyAlignment="1">
      <alignment horizontal="right" vertical="center"/>
    </xf>
    <xf numFmtId="0" fontId="1" fillId="0" borderId="0" xfId="0" applyFont="1" applyAlignment="1" applyProtection="1">
      <alignment horizontal="right" vertical="center"/>
      <protection locked="0"/>
    </xf>
    <xf numFmtId="49" fontId="10" fillId="2" borderId="17" xfId="0" applyNumberFormat="1" applyFont="1" applyFill="1" applyBorder="1" applyAlignment="1">
      <alignment horizontal="center" vertical="center"/>
    </xf>
    <xf numFmtId="0" fontId="18" fillId="0" borderId="0" xfId="0" applyFont="1" applyAlignment="1">
      <alignment horizontal="center" vertical="center"/>
    </xf>
    <xf numFmtId="0" fontId="1" fillId="0" borderId="0" xfId="0" applyFont="1" applyAlignment="1" applyProtection="1">
      <alignment horizontal="center" vertical="center"/>
      <protection locked="0"/>
    </xf>
    <xf numFmtId="0" fontId="15" fillId="0" borderId="0" xfId="0" applyFont="1" applyAlignment="1">
      <alignment horizontal="center" vertical="center"/>
    </xf>
    <xf numFmtId="0" fontId="16" fillId="0" borderId="0" xfId="0" applyFont="1" applyAlignment="1">
      <alignment horizontal="center" vertical="center"/>
    </xf>
    <xf numFmtId="49" fontId="1" fillId="2" borderId="0" xfId="0" applyNumberFormat="1" applyFont="1" applyFill="1" applyAlignment="1">
      <alignment horizontal="left" vertical="center" wrapText="1"/>
    </xf>
    <xf numFmtId="49" fontId="1" fillId="4" borderId="0" xfId="0" applyNumberFormat="1" applyFont="1" applyFill="1" applyAlignment="1">
      <alignment horizontal="left" vertical="center" wrapText="1"/>
    </xf>
    <xf numFmtId="49" fontId="10" fillId="2" borderId="17" xfId="0" applyNumberFormat="1" applyFont="1" applyFill="1" applyBorder="1" applyAlignment="1">
      <alignment horizontal="left" vertical="center" wrapText="1"/>
    </xf>
    <xf numFmtId="0" fontId="15" fillId="0" borderId="0" xfId="0" applyFont="1" applyAlignment="1">
      <alignment horizontal="left" vertical="center" wrapText="1"/>
    </xf>
    <xf numFmtId="0" fontId="16" fillId="0" borderId="0" xfId="0" applyFont="1" applyAlignment="1">
      <alignment horizontal="left" vertical="center" wrapText="1"/>
    </xf>
    <xf numFmtId="0" fontId="16" fillId="0" borderId="0" xfId="0" applyFont="1" applyAlignment="1">
      <alignment horizontal="left" vertical="center"/>
    </xf>
    <xf numFmtId="49" fontId="1" fillId="5" borderId="0" xfId="0" applyNumberFormat="1" applyFont="1" applyFill="1" applyAlignment="1">
      <alignment horizontal="left" vertical="center" wrapText="1"/>
    </xf>
    <xf numFmtId="49" fontId="1" fillId="0" borderId="0" xfId="4" applyNumberFormat="1" applyAlignment="1">
      <alignment horizontal="left" vertical="center" wrapText="1"/>
    </xf>
    <xf numFmtId="0" fontId="18" fillId="0" borderId="0" xfId="0" applyFont="1" applyAlignment="1">
      <alignment horizontal="left" vertical="center" wrapText="1"/>
    </xf>
    <xf numFmtId="0" fontId="1" fillId="0" borderId="0" xfId="0" applyFont="1" applyAlignment="1" applyProtection="1">
      <alignment horizontal="left" vertical="center" wrapText="1"/>
      <protection locked="0"/>
    </xf>
    <xf numFmtId="0" fontId="20" fillId="0" borderId="0" xfId="4" applyFont="1" applyAlignment="1">
      <alignment horizontal="left" vertical="top" wrapText="1"/>
    </xf>
    <xf numFmtId="0" fontId="16" fillId="0" borderId="0" xfId="0" applyFont="1" applyAlignment="1">
      <alignment horizontal="center" vertical="center" wrapText="1"/>
    </xf>
    <xf numFmtId="0" fontId="15" fillId="0" borderId="0" xfId="0" applyFont="1" applyAlignment="1">
      <alignment horizontal="right" vertical="center"/>
    </xf>
    <xf numFmtId="0" fontId="16" fillId="0" borderId="0" xfId="0" applyFont="1" applyAlignment="1">
      <alignment horizontal="right" vertical="center"/>
    </xf>
    <xf numFmtId="0" fontId="18" fillId="0" borderId="0" xfId="0" applyFont="1" applyAlignment="1">
      <alignment horizontal="right" vertical="center"/>
    </xf>
    <xf numFmtId="0" fontId="1" fillId="5" borderId="0" xfId="0" applyFont="1" applyFill="1" applyAlignment="1">
      <alignment horizontal="right" vertical="center"/>
    </xf>
    <xf numFmtId="0" fontId="0" fillId="0" borderId="0" xfId="0" applyAlignment="1">
      <alignment horizontal="right" vertical="center"/>
    </xf>
    <xf numFmtId="0" fontId="1" fillId="5" borderId="0" xfId="4" applyFill="1" applyAlignment="1">
      <alignment horizontal="right" vertical="center"/>
    </xf>
    <xf numFmtId="0" fontId="1" fillId="6" borderId="0" xfId="0" applyFont="1" applyFill="1" applyAlignment="1">
      <alignment horizontal="right" vertical="center"/>
    </xf>
    <xf numFmtId="0" fontId="1" fillId="6" borderId="0" xfId="4" applyFill="1" applyAlignment="1">
      <alignment horizontal="right" vertical="center"/>
    </xf>
    <xf numFmtId="0" fontId="1" fillId="0" borderId="0" xfId="4" applyAlignment="1">
      <alignment horizontal="right" vertical="center"/>
    </xf>
    <xf numFmtId="49" fontId="1" fillId="3" borderId="49" xfId="0" applyNumberFormat="1" applyFont="1" applyFill="1" applyBorder="1" applyAlignment="1">
      <alignment horizontal="center" vertical="center" wrapText="1"/>
    </xf>
    <xf numFmtId="0" fontId="1" fillId="0" borderId="4" xfId="0" applyFont="1"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1" fontId="1" fillId="3" borderId="32" xfId="0" applyNumberFormat="1" applyFont="1" applyFill="1" applyBorder="1" applyAlignment="1">
      <alignment horizontal="center" vertical="center"/>
    </xf>
    <xf numFmtId="0" fontId="1" fillId="0" borderId="4" xfId="0" applyFont="1" applyBorder="1" applyAlignment="1" applyProtection="1">
      <alignment horizontal="center" vertical="center"/>
      <protection locked="0"/>
    </xf>
    <xf numFmtId="49" fontId="7" fillId="2" borderId="0" xfId="0" applyNumberFormat="1" applyFont="1" applyFill="1" applyAlignment="1">
      <alignment horizontal="left" vertical="center"/>
    </xf>
    <xf numFmtId="49" fontId="1" fillId="2" borderId="0" xfId="0" applyNumberFormat="1" applyFont="1" applyFill="1" applyAlignment="1">
      <alignment horizontal="left" vertical="center"/>
    </xf>
    <xf numFmtId="49" fontId="4" fillId="2" borderId="0" xfId="0" applyNumberFormat="1" applyFont="1" applyFill="1" applyAlignment="1">
      <alignment horizontal="left" vertical="center"/>
    </xf>
    <xf numFmtId="0" fontId="1" fillId="0" borderId="0" xfId="0" applyFont="1" applyAlignment="1">
      <alignment horizontal="left" vertical="center"/>
    </xf>
    <xf numFmtId="0" fontId="4" fillId="0" borderId="0" xfId="4" applyFont="1" applyAlignment="1">
      <alignment horizontal="right" vertical="center"/>
    </xf>
    <xf numFmtId="0" fontId="27" fillId="0" borderId="0" xfId="4" applyFont="1" applyAlignment="1">
      <alignment horizontal="right" vertical="center"/>
    </xf>
    <xf numFmtId="49" fontId="10" fillId="2" borderId="17" xfId="4" applyNumberFormat="1" applyFont="1" applyFill="1" applyBorder="1" applyAlignment="1">
      <alignment horizontal="right" vertical="center"/>
    </xf>
    <xf numFmtId="0" fontId="1" fillId="0" borderId="0" xfId="4" applyAlignment="1" applyProtection="1">
      <alignment horizontal="right" vertical="center"/>
      <protection locked="0"/>
    </xf>
    <xf numFmtId="49" fontId="10" fillId="2" borderId="17" xfId="4" applyNumberFormat="1" applyFont="1" applyFill="1" applyBorder="1" applyAlignment="1">
      <alignment horizontal="center" vertical="center"/>
    </xf>
    <xf numFmtId="0" fontId="18" fillId="0" borderId="0" xfId="4" applyFont="1" applyAlignment="1">
      <alignment horizontal="center" vertical="center"/>
    </xf>
    <xf numFmtId="0" fontId="1" fillId="0" borderId="0" xfId="4" applyAlignment="1" applyProtection="1">
      <alignment horizontal="center" vertical="center"/>
      <protection locked="0"/>
    </xf>
    <xf numFmtId="0" fontId="15" fillId="0" borderId="0" xfId="4" applyFont="1" applyAlignment="1">
      <alignment horizontal="center" vertical="center"/>
    </xf>
    <xf numFmtId="0" fontId="16" fillId="0" borderId="0" xfId="4" applyFont="1" applyAlignment="1">
      <alignment horizontal="center" vertical="center"/>
    </xf>
    <xf numFmtId="49" fontId="1" fillId="2" borderId="0" xfId="4" applyNumberFormat="1" applyFill="1" applyAlignment="1">
      <alignment horizontal="left" vertical="center" wrapText="1"/>
    </xf>
    <xf numFmtId="49" fontId="10" fillId="2" borderId="17" xfId="4" applyNumberFormat="1" applyFont="1" applyFill="1" applyBorder="1" applyAlignment="1">
      <alignment horizontal="left" vertical="center" wrapText="1"/>
    </xf>
    <xf numFmtId="0" fontId="15" fillId="0" borderId="0" xfId="4" applyFont="1" applyAlignment="1">
      <alignment horizontal="left" vertical="center" wrapText="1"/>
    </xf>
    <xf numFmtId="0" fontId="16" fillId="0" borderId="0" xfId="4" applyFont="1" applyAlignment="1">
      <alignment horizontal="left" vertical="center" wrapText="1"/>
    </xf>
    <xf numFmtId="0" fontId="16" fillId="0" borderId="0" xfId="4" applyFont="1" applyAlignment="1">
      <alignment horizontal="left" vertical="center"/>
    </xf>
    <xf numFmtId="0" fontId="18" fillId="0" borderId="0" xfId="4" applyFont="1" applyAlignment="1">
      <alignment horizontal="left" vertical="center" wrapText="1"/>
    </xf>
    <xf numFmtId="0" fontId="1" fillId="0" borderId="0" xfId="4" applyAlignment="1" applyProtection="1">
      <alignment horizontal="left" vertical="center" wrapText="1"/>
      <protection locked="0"/>
    </xf>
    <xf numFmtId="0" fontId="16" fillId="0" borderId="0" xfId="4" applyFont="1" applyAlignment="1">
      <alignment horizontal="center" vertical="center" wrapText="1"/>
    </xf>
    <xf numFmtId="0" fontId="15" fillId="0" borderId="0" xfId="4" applyFont="1" applyAlignment="1">
      <alignment horizontal="right" vertical="center"/>
    </xf>
    <xf numFmtId="0" fontId="16" fillId="0" borderId="0" xfId="4" applyFont="1" applyAlignment="1">
      <alignment horizontal="right" vertical="center"/>
    </xf>
    <xf numFmtId="0" fontId="18" fillId="0" borderId="0" xfId="4" applyFont="1" applyAlignment="1">
      <alignment horizontal="right" vertical="center"/>
    </xf>
    <xf numFmtId="166" fontId="14" fillId="0" borderId="0" xfId="4" applyNumberFormat="1" applyFont="1" applyAlignment="1">
      <alignment horizontal="right" vertical="center"/>
    </xf>
    <xf numFmtId="0" fontId="14" fillId="6" borderId="0" xfId="4" applyFont="1" applyFill="1" applyAlignment="1">
      <alignment horizontal="right" vertical="center"/>
    </xf>
    <xf numFmtId="0" fontId="14" fillId="0" borderId="0" xfId="4" applyFont="1" applyAlignment="1">
      <alignment horizontal="right" vertical="center"/>
    </xf>
    <xf numFmtId="49" fontId="1" fillId="3" borderId="49" xfId="4" applyNumberFormat="1" applyFill="1" applyBorder="1" applyAlignment="1">
      <alignment horizontal="center" vertical="center" wrapText="1"/>
    </xf>
    <xf numFmtId="0" fontId="1" fillId="0" borderId="4" xfId="4" applyBorder="1" applyAlignment="1" applyProtection="1">
      <alignment horizontal="center" vertical="center" wrapText="1"/>
      <protection locked="0"/>
    </xf>
    <xf numFmtId="0" fontId="1" fillId="0" borderId="0" xfId="4" applyAlignment="1" applyProtection="1">
      <alignment horizontal="center" vertical="center" wrapText="1"/>
      <protection locked="0"/>
    </xf>
    <xf numFmtId="1" fontId="1" fillId="3" borderId="32" xfId="4" applyNumberFormat="1" applyFill="1" applyBorder="1" applyAlignment="1">
      <alignment horizontal="center" vertical="center"/>
    </xf>
    <xf numFmtId="0" fontId="1" fillId="0" borderId="4" xfId="4" applyBorder="1" applyAlignment="1" applyProtection="1">
      <alignment horizontal="center" vertical="center"/>
      <protection locked="0"/>
    </xf>
    <xf numFmtId="49" fontId="1" fillId="2" borderId="0" xfId="4" applyNumberFormat="1" applyFill="1" applyAlignment="1">
      <alignment horizontal="left" vertical="center"/>
    </xf>
  </cellXfs>
  <cellStyles count="6">
    <cellStyle name="Hypertextový odkaz 2" xfId="5" xr:uid="{1D72CCD9-EA26-4B60-A07B-0A25A008E6AC}"/>
    <cellStyle name="Normální" xfId="0" builtinId="0"/>
    <cellStyle name="Normální 14" xfId="1" xr:uid="{00000000-0005-0000-0000-000001000000}"/>
    <cellStyle name="Normální 16" xfId="2" xr:uid="{00000000-0005-0000-0000-000002000000}"/>
    <cellStyle name="Normální 2" xfId="4" xr:uid="{65F4F080-EB05-4593-8C8C-AC32B895250C}"/>
    <cellStyle name="Normální 4" xfId="3" xr:uid="{00000000-0005-0000-0000-00000300000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67</xdr:row>
      <xdr:rowOff>0</xdr:rowOff>
    </xdr:from>
    <xdr:to>
      <xdr:col>12</xdr:col>
      <xdr:colOff>304800</xdr:colOff>
      <xdr:row>67</xdr:row>
      <xdr:rowOff>287991</xdr:rowOff>
    </xdr:to>
    <xdr:sp macro="" textlink="">
      <xdr:nvSpPr>
        <xdr:cNvPr id="2" name="AutoShape 1" descr="Výsledek obrázku pro kuka ready2educate">
          <a:extLst>
            <a:ext uri="{FF2B5EF4-FFF2-40B4-BE49-F238E27FC236}">
              <a16:creationId xmlns:a16="http://schemas.microsoft.com/office/drawing/2014/main" id="{304E2E94-8486-4085-867B-95931C11ACD0}"/>
            </a:ext>
          </a:extLst>
        </xdr:cNvPr>
        <xdr:cNvSpPr>
          <a:spLocks noChangeAspect="1" noChangeArrowheads="1"/>
        </xdr:cNvSpPr>
      </xdr:nvSpPr>
      <xdr:spPr bwMode="auto">
        <a:xfrm>
          <a:off x="13382625" y="365283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67</xdr:row>
      <xdr:rowOff>0</xdr:rowOff>
    </xdr:from>
    <xdr:to>
      <xdr:col>12</xdr:col>
      <xdr:colOff>304800</xdr:colOff>
      <xdr:row>67</xdr:row>
      <xdr:rowOff>287991</xdr:rowOff>
    </xdr:to>
    <xdr:sp macro="" textlink="">
      <xdr:nvSpPr>
        <xdr:cNvPr id="3" name="AutoShape 3" descr="VÃ½sledek obrÃ¡zku pro vex edr booster kit">
          <a:extLst>
            <a:ext uri="{FF2B5EF4-FFF2-40B4-BE49-F238E27FC236}">
              <a16:creationId xmlns:a16="http://schemas.microsoft.com/office/drawing/2014/main" id="{3E1E76E1-394A-409A-B132-F2C4509321DE}"/>
            </a:ext>
          </a:extLst>
        </xdr:cNvPr>
        <xdr:cNvSpPr>
          <a:spLocks noChangeAspect="1" noChangeArrowheads="1"/>
        </xdr:cNvSpPr>
      </xdr:nvSpPr>
      <xdr:spPr bwMode="auto">
        <a:xfrm>
          <a:off x="15335250" y="365283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38</xdr:row>
      <xdr:rowOff>0</xdr:rowOff>
    </xdr:from>
    <xdr:to>
      <xdr:col>12</xdr:col>
      <xdr:colOff>304800</xdr:colOff>
      <xdr:row>41</xdr:row>
      <xdr:rowOff>969029</xdr:rowOff>
    </xdr:to>
    <xdr:sp macro="" textlink="">
      <xdr:nvSpPr>
        <xdr:cNvPr id="4" name="AutoShape 3" descr="VÃ½sledek obrÃ¡zku pro vex edr booster kit">
          <a:extLst>
            <a:ext uri="{FF2B5EF4-FFF2-40B4-BE49-F238E27FC236}">
              <a16:creationId xmlns:a16="http://schemas.microsoft.com/office/drawing/2014/main" id="{A644E176-2D49-4ECB-963A-5A90B12137CA}"/>
            </a:ext>
          </a:extLst>
        </xdr:cNvPr>
        <xdr:cNvSpPr>
          <a:spLocks noChangeAspect="1" noChangeArrowheads="1"/>
        </xdr:cNvSpPr>
      </xdr:nvSpPr>
      <xdr:spPr bwMode="auto">
        <a:xfrm>
          <a:off x="15335250" y="21355050"/>
          <a:ext cx="304800" cy="339123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pageSetUpPr fitToPage="1"/>
  </sheetPr>
  <dimension ref="A1:S59"/>
  <sheetViews>
    <sheetView showGridLines="0" tabSelected="1" topLeftCell="A2" zoomScaleNormal="100" workbookViewId="0">
      <selection activeCell="E17" sqref="E17"/>
    </sheetView>
  </sheetViews>
  <sheetFormatPr defaultColWidth="9.109375" defaultRowHeight="13.2" x14ac:dyDescent="0.25"/>
  <cols>
    <col min="1" max="1" width="2.44140625" style="83" customWidth="1"/>
    <col min="2" max="2" width="3.109375" style="83" customWidth="1"/>
    <col min="3" max="3" width="2.6640625" style="83" customWidth="1"/>
    <col min="4" max="4" width="6.88671875" style="83" customWidth="1"/>
    <col min="5" max="5" width="13.5546875" style="83" customWidth="1"/>
    <col min="6" max="6" width="0.5546875" style="83" customWidth="1"/>
    <col min="7" max="7" width="2.5546875" style="83" customWidth="1"/>
    <col min="8" max="8" width="2.6640625" style="83" customWidth="1"/>
    <col min="9" max="9" width="9.6640625" style="83" customWidth="1"/>
    <col min="10" max="10" width="13.5546875" style="83" customWidth="1"/>
    <col min="11" max="11" width="0.6640625" style="83" customWidth="1"/>
    <col min="12" max="12" width="2.44140625" style="83" customWidth="1"/>
    <col min="13" max="13" width="2.88671875" style="83" customWidth="1"/>
    <col min="14" max="14" width="2" style="83" customWidth="1"/>
    <col min="15" max="15" width="12.6640625" style="83" customWidth="1"/>
    <col min="16" max="16" width="2.88671875" style="83" customWidth="1"/>
    <col min="17" max="17" width="2" style="83" customWidth="1"/>
    <col min="18" max="18" width="13.5546875" style="83" customWidth="1"/>
    <col min="19" max="19" width="0.5546875" style="83" customWidth="1"/>
    <col min="20" max="16384" width="9.109375" style="83"/>
  </cols>
  <sheetData>
    <row r="1" spans="1:19" ht="12.75" hidden="1" customHeight="1" x14ac:dyDescent="0.25">
      <c r="A1" s="91"/>
      <c r="B1" s="92"/>
      <c r="C1" s="92"/>
      <c r="D1" s="92"/>
      <c r="E1" s="92"/>
      <c r="F1" s="92"/>
      <c r="G1" s="92"/>
      <c r="H1" s="92"/>
      <c r="I1" s="92"/>
      <c r="J1" s="92"/>
      <c r="K1" s="92"/>
      <c r="L1" s="92"/>
      <c r="M1" s="92"/>
      <c r="N1" s="92"/>
      <c r="O1" s="92"/>
      <c r="P1" s="92"/>
      <c r="Q1" s="92"/>
      <c r="R1" s="92"/>
      <c r="S1" s="93"/>
    </row>
    <row r="2" spans="1:19" ht="23.25" customHeight="1" x14ac:dyDescent="0.4">
      <c r="A2" s="91"/>
      <c r="B2" s="92"/>
      <c r="C2" s="92"/>
      <c r="D2" s="92"/>
      <c r="E2" s="92"/>
      <c r="F2" s="92"/>
      <c r="G2" s="94" t="s">
        <v>79</v>
      </c>
      <c r="H2" s="92"/>
      <c r="I2" s="92"/>
      <c r="J2" s="92"/>
      <c r="K2" s="92"/>
      <c r="L2" s="92"/>
      <c r="M2" s="92"/>
      <c r="N2" s="92"/>
      <c r="O2" s="92"/>
      <c r="P2" s="92"/>
      <c r="Q2" s="92"/>
      <c r="R2" s="92"/>
      <c r="S2" s="93"/>
    </row>
    <row r="3" spans="1:19" ht="12" hidden="1" customHeight="1" x14ac:dyDescent="0.25">
      <c r="A3" s="95"/>
      <c r="B3" s="96"/>
      <c r="C3" s="96"/>
      <c r="D3" s="96"/>
      <c r="E3" s="96"/>
      <c r="F3" s="96"/>
      <c r="G3" s="96"/>
      <c r="H3" s="96"/>
      <c r="I3" s="96"/>
      <c r="J3" s="96"/>
      <c r="K3" s="96"/>
      <c r="L3" s="96"/>
      <c r="M3" s="96"/>
      <c r="N3" s="96"/>
      <c r="O3" s="96"/>
      <c r="P3" s="96"/>
      <c r="Q3" s="96"/>
      <c r="R3" s="96"/>
      <c r="S3" s="97"/>
    </row>
    <row r="4" spans="1:19" ht="8.25" customHeight="1" x14ac:dyDescent="0.25">
      <c r="A4" s="2"/>
      <c r="B4" s="3"/>
      <c r="C4" s="3"/>
      <c r="D4" s="3"/>
      <c r="E4" s="3"/>
      <c r="F4" s="3"/>
      <c r="G4" s="3"/>
      <c r="H4" s="3"/>
      <c r="I4" s="3"/>
      <c r="J4" s="3"/>
      <c r="K4" s="3"/>
      <c r="L4" s="3"/>
      <c r="M4" s="3"/>
      <c r="N4" s="3"/>
      <c r="O4" s="3"/>
      <c r="P4" s="3"/>
      <c r="Q4" s="3"/>
      <c r="R4" s="3"/>
      <c r="S4" s="4"/>
    </row>
    <row r="5" spans="1:19" ht="24" customHeight="1" x14ac:dyDescent="0.25">
      <c r="A5" s="5"/>
      <c r="B5" s="1" t="s">
        <v>0</v>
      </c>
      <c r="C5" s="1"/>
      <c r="D5" s="1"/>
      <c r="E5" s="241" t="s">
        <v>254</v>
      </c>
      <c r="F5" s="242"/>
      <c r="G5" s="242"/>
      <c r="H5" s="242"/>
      <c r="I5" s="242"/>
      <c r="J5" s="243"/>
      <c r="K5" s="1"/>
      <c r="L5" s="1"/>
      <c r="M5" s="1"/>
      <c r="N5" s="1"/>
      <c r="O5" s="1" t="s">
        <v>1</v>
      </c>
      <c r="P5" s="98" t="s">
        <v>2</v>
      </c>
      <c r="Q5" s="99"/>
      <c r="R5" s="6"/>
      <c r="S5" s="7"/>
    </row>
    <row r="6" spans="1:19" ht="17.25" hidden="1" customHeight="1" x14ac:dyDescent="0.25">
      <c r="A6" s="5"/>
      <c r="B6" s="1" t="s">
        <v>3</v>
      </c>
      <c r="C6" s="1"/>
      <c r="D6" s="1"/>
      <c r="E6" s="100" t="s">
        <v>4</v>
      </c>
      <c r="F6" s="1"/>
      <c r="G6" s="1"/>
      <c r="H6" s="1"/>
      <c r="I6" s="1"/>
      <c r="J6" s="8"/>
      <c r="K6" s="1"/>
      <c r="L6" s="1"/>
      <c r="M6" s="1"/>
      <c r="N6" s="1"/>
      <c r="O6" s="1"/>
      <c r="P6" s="100"/>
      <c r="Q6" s="101"/>
      <c r="R6" s="8"/>
      <c r="S6" s="7"/>
    </row>
    <row r="7" spans="1:19" ht="24" customHeight="1" x14ac:dyDescent="0.25">
      <c r="A7" s="5"/>
      <c r="B7" s="1" t="s">
        <v>5</v>
      </c>
      <c r="C7" s="1"/>
      <c r="D7" s="1"/>
      <c r="E7" s="244" t="s">
        <v>151</v>
      </c>
      <c r="F7" s="245"/>
      <c r="G7" s="245"/>
      <c r="H7" s="245"/>
      <c r="I7" s="245"/>
      <c r="J7" s="246"/>
      <c r="K7" s="1"/>
      <c r="L7" s="1"/>
      <c r="M7" s="1"/>
      <c r="N7" s="1"/>
      <c r="O7" s="1" t="s">
        <v>6</v>
      </c>
      <c r="P7" s="100" t="s">
        <v>7</v>
      </c>
      <c r="Q7" s="101"/>
      <c r="R7" s="8"/>
      <c r="S7" s="7"/>
    </row>
    <row r="8" spans="1:19" ht="17.25" hidden="1" customHeight="1" x14ac:dyDescent="0.25">
      <c r="A8" s="5"/>
      <c r="B8" s="1" t="s">
        <v>8</v>
      </c>
      <c r="C8" s="1"/>
      <c r="D8" s="1"/>
      <c r="E8" s="100" t="s">
        <v>2</v>
      </c>
      <c r="F8" s="1"/>
      <c r="G8" s="1"/>
      <c r="H8" s="1"/>
      <c r="I8" s="1"/>
      <c r="J8" s="8"/>
      <c r="K8" s="1"/>
      <c r="L8" s="1"/>
      <c r="M8" s="1"/>
      <c r="N8" s="1"/>
      <c r="O8" s="1"/>
      <c r="P8" s="100"/>
      <c r="Q8" s="101"/>
      <c r="R8" s="8"/>
      <c r="S8" s="7"/>
    </row>
    <row r="9" spans="1:19" ht="24" customHeight="1" x14ac:dyDescent="0.25">
      <c r="A9" s="5"/>
      <c r="B9" s="1" t="s">
        <v>9</v>
      </c>
      <c r="C9" s="1"/>
      <c r="D9" s="1"/>
      <c r="E9" s="247" t="s">
        <v>265</v>
      </c>
      <c r="F9" s="248"/>
      <c r="G9" s="248"/>
      <c r="H9" s="248"/>
      <c r="I9" s="248"/>
      <c r="J9" s="249"/>
      <c r="K9" s="1"/>
      <c r="L9" s="1"/>
      <c r="M9" s="1"/>
      <c r="N9" s="1"/>
      <c r="O9" s="1" t="s">
        <v>10</v>
      </c>
      <c r="P9" s="250" t="s">
        <v>7</v>
      </c>
      <c r="Q9" s="251"/>
      <c r="R9" s="252"/>
      <c r="S9" s="7"/>
    </row>
    <row r="10" spans="1:19" ht="17.25" hidden="1" customHeight="1" x14ac:dyDescent="0.25">
      <c r="A10" s="5"/>
      <c r="B10" s="1" t="s">
        <v>11</v>
      </c>
      <c r="C10" s="1"/>
      <c r="D10" s="1"/>
      <c r="E10" s="1" t="s">
        <v>2</v>
      </c>
      <c r="F10" s="1"/>
      <c r="G10" s="1"/>
      <c r="H10" s="1"/>
      <c r="I10" s="1"/>
      <c r="J10" s="1"/>
      <c r="K10" s="1"/>
      <c r="L10" s="1"/>
      <c r="M10" s="1"/>
      <c r="N10" s="1"/>
      <c r="O10" s="1"/>
      <c r="P10" s="101"/>
      <c r="Q10" s="101"/>
      <c r="R10" s="1"/>
      <c r="S10" s="7"/>
    </row>
    <row r="11" spans="1:19" ht="17.25" hidden="1" customHeight="1" x14ac:dyDescent="0.25">
      <c r="A11" s="5"/>
      <c r="B11" s="1" t="s">
        <v>12</v>
      </c>
      <c r="C11" s="1"/>
      <c r="D11" s="1"/>
      <c r="E11" s="1" t="s">
        <v>2</v>
      </c>
      <c r="F11" s="1"/>
      <c r="G11" s="1"/>
      <c r="H11" s="1"/>
      <c r="I11" s="1"/>
      <c r="J11" s="1"/>
      <c r="K11" s="1"/>
      <c r="L11" s="1"/>
      <c r="M11" s="1"/>
      <c r="N11" s="1"/>
      <c r="O11" s="1"/>
      <c r="P11" s="101"/>
      <c r="Q11" s="101"/>
      <c r="R11" s="1"/>
      <c r="S11" s="7"/>
    </row>
    <row r="12" spans="1:19" ht="17.25" hidden="1" customHeight="1" x14ac:dyDescent="0.25">
      <c r="A12" s="5"/>
      <c r="B12" s="1" t="s">
        <v>13</v>
      </c>
      <c r="C12" s="1"/>
      <c r="D12" s="1"/>
      <c r="E12" s="1" t="s">
        <v>2</v>
      </c>
      <c r="F12" s="1"/>
      <c r="G12" s="1"/>
      <c r="H12" s="1"/>
      <c r="I12" s="1"/>
      <c r="J12" s="1"/>
      <c r="K12" s="1"/>
      <c r="L12" s="1"/>
      <c r="M12" s="1"/>
      <c r="N12" s="1"/>
      <c r="O12" s="1"/>
      <c r="P12" s="101"/>
      <c r="Q12" s="101"/>
      <c r="R12" s="1"/>
      <c r="S12" s="7"/>
    </row>
    <row r="13" spans="1:19" ht="17.25" hidden="1" customHeight="1" x14ac:dyDescent="0.25">
      <c r="A13" s="5"/>
      <c r="B13" s="1"/>
      <c r="C13" s="1"/>
      <c r="D13" s="1"/>
      <c r="E13" s="1" t="s">
        <v>2</v>
      </c>
      <c r="F13" s="1"/>
      <c r="G13" s="1"/>
      <c r="H13" s="1"/>
      <c r="I13" s="1"/>
      <c r="J13" s="1"/>
      <c r="K13" s="1"/>
      <c r="L13" s="1"/>
      <c r="M13" s="1"/>
      <c r="N13" s="1"/>
      <c r="O13" s="1"/>
      <c r="P13" s="101"/>
      <c r="Q13" s="101"/>
      <c r="R13" s="1"/>
      <c r="S13" s="7"/>
    </row>
    <row r="14" spans="1:19" ht="17.25" hidden="1" customHeight="1" x14ac:dyDescent="0.25">
      <c r="A14" s="5"/>
      <c r="B14" s="1"/>
      <c r="C14" s="1"/>
      <c r="D14" s="1"/>
      <c r="E14" s="1" t="s">
        <v>2</v>
      </c>
      <c r="F14" s="1"/>
      <c r="G14" s="1"/>
      <c r="H14" s="1"/>
      <c r="I14" s="1"/>
      <c r="J14" s="1"/>
      <c r="K14" s="1"/>
      <c r="L14" s="1"/>
      <c r="M14" s="1"/>
      <c r="N14" s="1"/>
      <c r="O14" s="1"/>
      <c r="P14" s="101"/>
      <c r="Q14" s="101"/>
      <c r="R14" s="1"/>
      <c r="S14" s="7"/>
    </row>
    <row r="15" spans="1:19" ht="17.25" hidden="1" customHeight="1" x14ac:dyDescent="0.25">
      <c r="A15" s="5"/>
      <c r="B15" s="1"/>
      <c r="C15" s="1"/>
      <c r="D15" s="1"/>
      <c r="E15" s="1" t="s">
        <v>2</v>
      </c>
      <c r="F15" s="1"/>
      <c r="G15" s="1"/>
      <c r="H15" s="1"/>
      <c r="I15" s="1"/>
      <c r="J15" s="1"/>
      <c r="K15" s="1"/>
      <c r="L15" s="1"/>
      <c r="M15" s="1"/>
      <c r="N15" s="1"/>
      <c r="O15" s="1"/>
      <c r="P15" s="101"/>
      <c r="Q15" s="101"/>
      <c r="R15" s="1"/>
      <c r="S15" s="7"/>
    </row>
    <row r="16" spans="1:19" ht="17.25" hidden="1" customHeight="1" x14ac:dyDescent="0.25">
      <c r="A16" s="5"/>
      <c r="B16" s="1"/>
      <c r="C16" s="1"/>
      <c r="D16" s="1"/>
      <c r="E16" s="1" t="s">
        <v>2</v>
      </c>
      <c r="F16" s="1"/>
      <c r="G16" s="1"/>
      <c r="H16" s="1"/>
      <c r="I16" s="1"/>
      <c r="J16" s="1"/>
      <c r="K16" s="1"/>
      <c r="L16" s="1"/>
      <c r="M16" s="1"/>
      <c r="N16" s="1"/>
      <c r="O16" s="1"/>
      <c r="P16" s="101"/>
      <c r="Q16" s="101"/>
      <c r="R16" s="1"/>
      <c r="S16" s="7"/>
    </row>
    <row r="17" spans="1:19" ht="17.25" hidden="1" customHeight="1" x14ac:dyDescent="0.25">
      <c r="A17" s="5"/>
      <c r="B17" s="1"/>
      <c r="C17" s="1"/>
      <c r="D17" s="1"/>
      <c r="E17" s="1" t="s">
        <v>2</v>
      </c>
      <c r="F17" s="1"/>
      <c r="G17" s="1"/>
      <c r="H17" s="1"/>
      <c r="I17" s="1"/>
      <c r="J17" s="1"/>
      <c r="K17" s="1"/>
      <c r="L17" s="1"/>
      <c r="M17" s="1"/>
      <c r="N17" s="1"/>
      <c r="O17" s="1"/>
      <c r="P17" s="101"/>
      <c r="Q17" s="101"/>
      <c r="R17" s="1"/>
      <c r="S17" s="7"/>
    </row>
    <row r="18" spans="1:19" ht="17.25" hidden="1" customHeight="1" x14ac:dyDescent="0.25">
      <c r="A18" s="5"/>
      <c r="B18" s="1"/>
      <c r="C18" s="1"/>
      <c r="D18" s="1"/>
      <c r="E18" s="1" t="s">
        <v>2</v>
      </c>
      <c r="F18" s="1"/>
      <c r="G18" s="1"/>
      <c r="H18" s="1"/>
      <c r="I18" s="1"/>
      <c r="J18" s="1"/>
      <c r="K18" s="1"/>
      <c r="L18" s="1"/>
      <c r="M18" s="1"/>
      <c r="N18" s="1"/>
      <c r="O18" s="1"/>
      <c r="P18" s="101"/>
      <c r="Q18" s="101"/>
      <c r="R18" s="1"/>
      <c r="S18" s="7"/>
    </row>
    <row r="19" spans="1:19" ht="17.25" hidden="1" customHeight="1" x14ac:dyDescent="0.25">
      <c r="A19" s="5"/>
      <c r="B19" s="1"/>
      <c r="C19" s="1"/>
      <c r="D19" s="1"/>
      <c r="E19" s="1" t="s">
        <v>2</v>
      </c>
      <c r="F19" s="1"/>
      <c r="G19" s="1"/>
      <c r="H19" s="1"/>
      <c r="I19" s="1"/>
      <c r="J19" s="1"/>
      <c r="K19" s="1"/>
      <c r="L19" s="1"/>
      <c r="M19" s="1"/>
      <c r="N19" s="1"/>
      <c r="O19" s="1"/>
      <c r="P19" s="101"/>
      <c r="Q19" s="101"/>
      <c r="R19" s="1"/>
      <c r="S19" s="7"/>
    </row>
    <row r="20" spans="1:19" ht="17.25" hidden="1" customHeight="1" x14ac:dyDescent="0.25">
      <c r="A20" s="5"/>
      <c r="B20" s="1"/>
      <c r="C20" s="1"/>
      <c r="D20" s="1"/>
      <c r="E20" s="1" t="s">
        <v>2</v>
      </c>
      <c r="F20" s="1"/>
      <c r="G20" s="1"/>
      <c r="H20" s="1"/>
      <c r="I20" s="1"/>
      <c r="J20" s="1"/>
      <c r="K20" s="1"/>
      <c r="L20" s="1"/>
      <c r="M20" s="1"/>
      <c r="N20" s="1"/>
      <c r="O20" s="1"/>
      <c r="P20" s="101"/>
      <c r="Q20" s="101"/>
      <c r="R20" s="1"/>
      <c r="S20" s="7"/>
    </row>
    <row r="21" spans="1:19" ht="17.25" hidden="1" customHeight="1" x14ac:dyDescent="0.25">
      <c r="A21" s="5"/>
      <c r="B21" s="1"/>
      <c r="C21" s="1"/>
      <c r="D21" s="1"/>
      <c r="E21" s="1" t="s">
        <v>2</v>
      </c>
      <c r="F21" s="1"/>
      <c r="G21" s="1"/>
      <c r="H21" s="1"/>
      <c r="I21" s="1"/>
      <c r="J21" s="1"/>
      <c r="K21" s="1"/>
      <c r="L21" s="1"/>
      <c r="M21" s="1"/>
      <c r="N21" s="1"/>
      <c r="O21" s="1"/>
      <c r="P21" s="101"/>
      <c r="Q21" s="101"/>
      <c r="R21" s="1"/>
      <c r="S21" s="7"/>
    </row>
    <row r="22" spans="1:19" ht="17.25" hidden="1" customHeight="1" x14ac:dyDescent="0.25">
      <c r="A22" s="5"/>
      <c r="B22" s="1"/>
      <c r="C22" s="1"/>
      <c r="D22" s="1"/>
      <c r="E22" s="1" t="s">
        <v>2</v>
      </c>
      <c r="F22" s="1"/>
      <c r="G22" s="1"/>
      <c r="H22" s="1"/>
      <c r="I22" s="1"/>
      <c r="J22" s="1"/>
      <c r="K22" s="1"/>
      <c r="L22" s="1"/>
      <c r="M22" s="1"/>
      <c r="N22" s="1"/>
      <c r="O22" s="1"/>
      <c r="P22" s="101"/>
      <c r="Q22" s="101"/>
      <c r="R22" s="1"/>
      <c r="S22" s="7"/>
    </row>
    <row r="23" spans="1:19" ht="17.25" hidden="1" customHeight="1" x14ac:dyDescent="0.25">
      <c r="A23" s="5"/>
      <c r="B23" s="1"/>
      <c r="C23" s="1"/>
      <c r="D23" s="1"/>
      <c r="E23" s="1" t="s">
        <v>2</v>
      </c>
      <c r="F23" s="1"/>
      <c r="G23" s="1"/>
      <c r="H23" s="1"/>
      <c r="I23" s="1"/>
      <c r="J23" s="1"/>
      <c r="K23" s="1"/>
      <c r="L23" s="1"/>
      <c r="M23" s="1"/>
      <c r="N23" s="1"/>
      <c r="O23" s="1"/>
      <c r="P23" s="101"/>
      <c r="Q23" s="101"/>
      <c r="R23" s="1"/>
      <c r="S23" s="7"/>
    </row>
    <row r="24" spans="1:19" ht="17.25" hidden="1" customHeight="1" x14ac:dyDescent="0.25">
      <c r="A24" s="5"/>
      <c r="B24" s="1"/>
      <c r="C24" s="1"/>
      <c r="D24" s="1"/>
      <c r="E24" s="1" t="s">
        <v>2</v>
      </c>
      <c r="F24" s="1"/>
      <c r="G24" s="1"/>
      <c r="H24" s="1"/>
      <c r="I24" s="1"/>
      <c r="J24" s="1"/>
      <c r="K24" s="1"/>
      <c r="L24" s="1"/>
      <c r="M24" s="1"/>
      <c r="N24" s="1"/>
      <c r="O24" s="1"/>
      <c r="P24" s="101"/>
      <c r="Q24" s="101"/>
      <c r="R24" s="1"/>
      <c r="S24" s="7"/>
    </row>
    <row r="25" spans="1:19" ht="17.850000000000001" customHeight="1" x14ac:dyDescent="0.25">
      <c r="A25" s="5"/>
      <c r="B25" s="1"/>
      <c r="C25" s="1"/>
      <c r="D25" s="1"/>
      <c r="E25" s="1"/>
      <c r="F25" s="1"/>
      <c r="G25" s="1"/>
      <c r="H25" s="1"/>
      <c r="I25" s="1"/>
      <c r="J25" s="1"/>
      <c r="K25" s="1"/>
      <c r="L25" s="1"/>
      <c r="M25" s="1"/>
      <c r="N25" s="1"/>
      <c r="O25" s="1" t="s">
        <v>14</v>
      </c>
      <c r="P25" s="1" t="s">
        <v>15</v>
      </c>
      <c r="Q25" s="1"/>
      <c r="R25" s="1"/>
      <c r="S25" s="7"/>
    </row>
    <row r="26" spans="1:19" ht="17.850000000000001" customHeight="1" x14ac:dyDescent="0.25">
      <c r="A26" s="5"/>
      <c r="B26" s="1" t="s">
        <v>16</v>
      </c>
      <c r="C26" s="1"/>
      <c r="D26" s="1"/>
      <c r="E26" s="98" t="s">
        <v>152</v>
      </c>
      <c r="F26" s="9"/>
      <c r="G26" s="9"/>
      <c r="H26" s="9"/>
      <c r="I26" s="9"/>
      <c r="J26" s="6"/>
      <c r="K26" s="1"/>
      <c r="L26" s="1"/>
      <c r="M26" s="1"/>
      <c r="N26" s="1"/>
      <c r="O26" s="102" t="s">
        <v>7</v>
      </c>
      <c r="P26" s="103" t="s">
        <v>7</v>
      </c>
      <c r="Q26" s="104"/>
      <c r="R26" s="10"/>
      <c r="S26" s="7"/>
    </row>
    <row r="27" spans="1:19" ht="17.850000000000001" customHeight="1" x14ac:dyDescent="0.25">
      <c r="A27" s="5"/>
      <c r="B27" s="1" t="s">
        <v>17</v>
      </c>
      <c r="C27" s="1"/>
      <c r="D27" s="1"/>
      <c r="E27" s="100" t="s">
        <v>120</v>
      </c>
      <c r="F27" s="1"/>
      <c r="G27" s="1"/>
      <c r="H27" s="1"/>
      <c r="I27" s="1"/>
      <c r="J27" s="8"/>
      <c r="K27" s="1"/>
      <c r="L27" s="1"/>
      <c r="M27" s="1"/>
      <c r="N27" s="1"/>
      <c r="O27" s="102" t="s">
        <v>7</v>
      </c>
      <c r="P27" s="103" t="s">
        <v>7</v>
      </c>
      <c r="Q27" s="104"/>
      <c r="R27" s="10"/>
      <c r="S27" s="7"/>
    </row>
    <row r="28" spans="1:19" ht="17.850000000000001" customHeight="1" x14ac:dyDescent="0.25">
      <c r="A28" s="5"/>
      <c r="B28" s="1" t="s">
        <v>18</v>
      </c>
      <c r="C28" s="1"/>
      <c r="D28" s="1"/>
      <c r="E28" s="100" t="s">
        <v>2</v>
      </c>
      <c r="F28" s="1"/>
      <c r="G28" s="1"/>
      <c r="H28" s="1"/>
      <c r="I28" s="1"/>
      <c r="J28" s="8"/>
      <c r="K28" s="1"/>
      <c r="L28" s="1"/>
      <c r="M28" s="1"/>
      <c r="N28" s="1"/>
      <c r="O28" s="102" t="s">
        <v>7</v>
      </c>
      <c r="P28" s="103" t="s">
        <v>7</v>
      </c>
      <c r="Q28" s="104"/>
      <c r="R28" s="10"/>
      <c r="S28" s="7"/>
    </row>
    <row r="29" spans="1:19" ht="17.850000000000001" customHeight="1" x14ac:dyDescent="0.25">
      <c r="A29" s="5"/>
      <c r="B29" s="1"/>
      <c r="C29" s="1"/>
      <c r="D29" s="1"/>
      <c r="E29" s="105" t="s">
        <v>7</v>
      </c>
      <c r="F29" s="11"/>
      <c r="G29" s="11"/>
      <c r="H29" s="11"/>
      <c r="I29" s="11"/>
      <c r="J29" s="12"/>
      <c r="K29" s="1"/>
      <c r="L29" s="1"/>
      <c r="M29" s="1"/>
      <c r="N29" s="1"/>
      <c r="O29" s="101"/>
      <c r="P29" s="101"/>
      <c r="Q29" s="101"/>
      <c r="R29" s="1"/>
      <c r="S29" s="7"/>
    </row>
    <row r="30" spans="1:19" ht="17.850000000000001" customHeight="1" x14ac:dyDescent="0.25">
      <c r="A30" s="5"/>
      <c r="B30" s="1"/>
      <c r="C30" s="1"/>
      <c r="D30" s="1"/>
      <c r="E30" s="101" t="s">
        <v>19</v>
      </c>
      <c r="F30" s="1"/>
      <c r="G30" s="1" t="s">
        <v>20</v>
      </c>
      <c r="H30" s="1"/>
      <c r="I30" s="1"/>
      <c r="J30" s="1"/>
      <c r="K30" s="1"/>
      <c r="L30" s="1"/>
      <c r="M30" s="1"/>
      <c r="N30" s="1"/>
      <c r="O30" s="101" t="s">
        <v>21</v>
      </c>
      <c r="P30" s="101"/>
      <c r="Q30" s="101"/>
      <c r="R30" s="13"/>
      <c r="S30" s="7"/>
    </row>
    <row r="31" spans="1:19" ht="17.850000000000001" customHeight="1" x14ac:dyDescent="0.25">
      <c r="A31" s="5"/>
      <c r="B31" s="1"/>
      <c r="C31" s="1"/>
      <c r="D31" s="1"/>
      <c r="E31" s="102" t="s">
        <v>7</v>
      </c>
      <c r="F31" s="1"/>
      <c r="G31" s="103" t="s">
        <v>120</v>
      </c>
      <c r="H31" s="14"/>
      <c r="I31" s="106"/>
      <c r="J31" s="1"/>
      <c r="K31" s="1"/>
      <c r="L31" s="1"/>
      <c r="M31" s="1"/>
      <c r="N31" s="1"/>
      <c r="O31" s="107" t="s">
        <v>253</v>
      </c>
      <c r="P31" s="101"/>
      <c r="Q31" s="101"/>
      <c r="R31" s="13"/>
      <c r="S31" s="7"/>
    </row>
    <row r="32" spans="1:19" ht="8.25" customHeight="1" x14ac:dyDescent="0.25">
      <c r="A32" s="15"/>
      <c r="B32" s="16"/>
      <c r="C32" s="16"/>
      <c r="D32" s="16"/>
      <c r="E32" s="16"/>
      <c r="F32" s="16"/>
      <c r="G32" s="16"/>
      <c r="H32" s="16"/>
      <c r="I32" s="16"/>
      <c r="J32" s="16"/>
      <c r="K32" s="16"/>
      <c r="L32" s="16"/>
      <c r="M32" s="16"/>
      <c r="N32" s="16"/>
      <c r="O32" s="16"/>
      <c r="P32" s="16"/>
      <c r="Q32" s="16"/>
      <c r="R32" s="16"/>
      <c r="S32" s="17"/>
    </row>
    <row r="33" spans="1:19" ht="20.25" customHeight="1" x14ac:dyDescent="0.25">
      <c r="A33" s="18"/>
      <c r="B33" s="19"/>
      <c r="C33" s="19"/>
      <c r="D33" s="19"/>
      <c r="E33" s="20" t="s">
        <v>22</v>
      </c>
      <c r="F33" s="19"/>
      <c r="G33" s="19"/>
      <c r="H33" s="19"/>
      <c r="I33" s="19"/>
      <c r="J33" s="19"/>
      <c r="K33" s="19"/>
      <c r="L33" s="19"/>
      <c r="M33" s="19"/>
      <c r="N33" s="19"/>
      <c r="O33" s="19"/>
      <c r="P33" s="19"/>
      <c r="Q33" s="19"/>
      <c r="R33" s="19"/>
      <c r="S33" s="21"/>
    </row>
    <row r="34" spans="1:19" ht="20.25" customHeight="1" x14ac:dyDescent="0.25">
      <c r="A34" s="22" t="s">
        <v>23</v>
      </c>
      <c r="B34" s="23"/>
      <c r="C34" s="23"/>
      <c r="D34" s="24"/>
      <c r="E34" s="25" t="s">
        <v>24</v>
      </c>
      <c r="F34" s="24"/>
      <c r="G34" s="25" t="s">
        <v>25</v>
      </c>
      <c r="H34" s="23"/>
      <c r="I34" s="24"/>
      <c r="J34" s="25" t="s">
        <v>26</v>
      </c>
      <c r="K34" s="23"/>
      <c r="L34" s="25" t="s">
        <v>27</v>
      </c>
      <c r="M34" s="23"/>
      <c r="N34" s="23"/>
      <c r="O34" s="24"/>
      <c r="P34" s="25" t="s">
        <v>28</v>
      </c>
      <c r="Q34" s="23"/>
      <c r="R34" s="23"/>
      <c r="S34" s="26"/>
    </row>
    <row r="35" spans="1:19" ht="20.25" customHeight="1" x14ac:dyDescent="0.25">
      <c r="A35" s="108"/>
      <c r="B35" s="109"/>
      <c r="C35" s="109"/>
      <c r="D35" s="110">
        <v>0</v>
      </c>
      <c r="E35" s="111">
        <f>IF(D35=0,0,R49/D35)</f>
        <v>0</v>
      </c>
      <c r="F35" s="112"/>
      <c r="G35" s="113"/>
      <c r="H35" s="109"/>
      <c r="I35" s="110">
        <v>0</v>
      </c>
      <c r="J35" s="111">
        <f>IF(I35=0,0,R49/I35)</f>
        <v>0</v>
      </c>
      <c r="K35" s="114"/>
      <c r="L35" s="113"/>
      <c r="M35" s="109"/>
      <c r="N35" s="109"/>
      <c r="O35" s="110">
        <v>0</v>
      </c>
      <c r="P35" s="113"/>
      <c r="Q35" s="109"/>
      <c r="R35" s="115">
        <f>IF(O35=0,0,R49/O35)</f>
        <v>0</v>
      </c>
      <c r="S35" s="116"/>
    </row>
    <row r="36" spans="1:19" ht="20.25" customHeight="1" x14ac:dyDescent="0.25">
      <c r="A36" s="18"/>
      <c r="B36" s="19"/>
      <c r="C36" s="19"/>
      <c r="D36" s="19"/>
      <c r="E36" s="20" t="s">
        <v>29</v>
      </c>
      <c r="F36" s="19"/>
      <c r="G36" s="19"/>
      <c r="H36" s="19"/>
      <c r="I36" s="19"/>
      <c r="J36" s="27" t="s">
        <v>30</v>
      </c>
      <c r="K36" s="19"/>
      <c r="L36" s="19"/>
      <c r="M36" s="19"/>
      <c r="N36" s="19"/>
      <c r="O36" s="19"/>
      <c r="P36" s="19"/>
      <c r="Q36" s="19"/>
      <c r="R36" s="19"/>
      <c r="S36" s="21"/>
    </row>
    <row r="37" spans="1:19" ht="20.25" customHeight="1" x14ac:dyDescent="0.25">
      <c r="A37" s="28" t="s">
        <v>31</v>
      </c>
      <c r="B37" s="29"/>
      <c r="C37" s="30" t="s">
        <v>32</v>
      </c>
      <c r="D37" s="31"/>
      <c r="E37" s="31"/>
      <c r="F37" s="32"/>
      <c r="G37" s="28" t="s">
        <v>33</v>
      </c>
      <c r="H37" s="33"/>
      <c r="I37" s="30" t="s">
        <v>34</v>
      </c>
      <c r="J37" s="31"/>
      <c r="K37" s="31"/>
      <c r="L37" s="28" t="s">
        <v>35</v>
      </c>
      <c r="M37" s="33"/>
      <c r="N37" s="30" t="s">
        <v>36</v>
      </c>
      <c r="O37" s="31"/>
      <c r="P37" s="31"/>
      <c r="Q37" s="31"/>
      <c r="R37" s="31"/>
      <c r="S37" s="32"/>
    </row>
    <row r="38" spans="1:19" ht="20.25" customHeight="1" x14ac:dyDescent="0.25">
      <c r="A38" s="34">
        <v>1</v>
      </c>
      <c r="B38" s="35" t="str">
        <f>Rekapitulace!A14</f>
        <v>MUL</v>
      </c>
      <c r="C38" s="6"/>
      <c r="D38" s="36"/>
      <c r="E38" s="117">
        <f>Rekapitulace!C14</f>
        <v>0</v>
      </c>
      <c r="F38" s="37"/>
      <c r="G38" s="34">
        <v>10</v>
      </c>
      <c r="H38" s="38" t="s">
        <v>37</v>
      </c>
      <c r="I38" s="10"/>
      <c r="J38" s="118">
        <v>0</v>
      </c>
      <c r="K38" s="119"/>
      <c r="L38" s="34">
        <v>14</v>
      </c>
      <c r="M38" s="103" t="s">
        <v>38</v>
      </c>
      <c r="N38" s="14"/>
      <c r="O38" s="14"/>
      <c r="P38" s="120" t="str">
        <f>M51</f>
        <v>21</v>
      </c>
      <c r="Q38" s="121" t="s">
        <v>40</v>
      </c>
      <c r="R38" s="117">
        <v>0</v>
      </c>
      <c r="S38" s="39"/>
    </row>
    <row r="39" spans="1:19" ht="20.25" customHeight="1" x14ac:dyDescent="0.25">
      <c r="A39" s="34">
        <v>2</v>
      </c>
      <c r="B39" s="238" t="str">
        <f>Rekapitulace!A19</f>
        <v>POL</v>
      </c>
      <c r="C39" s="239"/>
      <c r="D39" s="240"/>
      <c r="E39" s="117">
        <f>Rekapitulace!C19</f>
        <v>0</v>
      </c>
      <c r="F39" s="37"/>
      <c r="G39" s="34">
        <v>11</v>
      </c>
      <c r="H39" s="1" t="s">
        <v>41</v>
      </c>
      <c r="I39" s="36"/>
      <c r="J39" s="118">
        <v>0</v>
      </c>
      <c r="K39" s="119"/>
      <c r="L39" s="34">
        <v>15</v>
      </c>
      <c r="M39" s="103" t="s">
        <v>102</v>
      </c>
      <c r="N39" s="14"/>
      <c r="O39" s="14"/>
      <c r="P39" s="120" t="str">
        <f>M51</f>
        <v>21</v>
      </c>
      <c r="Q39" s="121" t="s">
        <v>40</v>
      </c>
      <c r="R39" s="117">
        <v>0</v>
      </c>
      <c r="S39" s="39"/>
    </row>
    <row r="40" spans="1:19" ht="20.25" customHeight="1" x14ac:dyDescent="0.25">
      <c r="A40" s="34">
        <v>3</v>
      </c>
      <c r="B40" s="35"/>
      <c r="C40" s="6"/>
      <c r="D40" s="36"/>
      <c r="E40" s="117"/>
      <c r="F40" s="37"/>
      <c r="G40" s="34">
        <v>12</v>
      </c>
      <c r="H40" s="38" t="s">
        <v>42</v>
      </c>
      <c r="I40" s="10"/>
      <c r="J40" s="118">
        <v>0</v>
      </c>
      <c r="K40" s="119"/>
      <c r="L40" s="34">
        <v>16</v>
      </c>
      <c r="M40" s="103" t="s">
        <v>43</v>
      </c>
      <c r="N40" s="14"/>
      <c r="O40" s="14"/>
      <c r="P40" s="120" t="str">
        <f>M51</f>
        <v>21</v>
      </c>
      <c r="Q40" s="121" t="s">
        <v>40</v>
      </c>
      <c r="R40" s="117">
        <v>0</v>
      </c>
      <c r="S40" s="39"/>
    </row>
    <row r="41" spans="1:19" ht="20.25" customHeight="1" x14ac:dyDescent="0.25">
      <c r="A41" s="34">
        <v>4</v>
      </c>
      <c r="B41" s="40"/>
      <c r="C41" s="12"/>
      <c r="D41" s="36"/>
      <c r="E41" s="117"/>
      <c r="F41" s="37"/>
      <c r="G41" s="34"/>
      <c r="H41" s="38"/>
      <c r="I41" s="10"/>
      <c r="J41" s="118"/>
      <c r="K41" s="119"/>
      <c r="L41" s="34">
        <v>17</v>
      </c>
      <c r="M41" s="103" t="s">
        <v>44</v>
      </c>
      <c r="N41" s="14"/>
      <c r="O41" s="14"/>
      <c r="P41" s="120" t="str">
        <f>M51</f>
        <v>21</v>
      </c>
      <c r="Q41" s="121" t="s">
        <v>40</v>
      </c>
      <c r="R41" s="117">
        <v>0</v>
      </c>
      <c r="S41" s="39"/>
    </row>
    <row r="42" spans="1:19" ht="20.25" customHeight="1" x14ac:dyDescent="0.25">
      <c r="A42" s="34">
        <v>5</v>
      </c>
      <c r="B42" s="35"/>
      <c r="C42" s="6"/>
      <c r="D42" s="36"/>
      <c r="E42" s="117"/>
      <c r="F42" s="71"/>
      <c r="G42" s="41"/>
      <c r="H42" s="14"/>
      <c r="I42" s="10"/>
      <c r="J42" s="122"/>
      <c r="K42" s="123"/>
      <c r="L42" s="34">
        <v>18</v>
      </c>
      <c r="M42" s="103" t="s">
        <v>45</v>
      </c>
      <c r="N42" s="14"/>
      <c r="O42" s="14"/>
      <c r="P42" s="120">
        <f>M53</f>
        <v>0</v>
      </c>
      <c r="Q42" s="121" t="s">
        <v>40</v>
      </c>
      <c r="R42" s="117">
        <v>0</v>
      </c>
      <c r="S42" s="7"/>
    </row>
    <row r="43" spans="1:19" ht="20.25" customHeight="1" x14ac:dyDescent="0.25">
      <c r="A43" s="34">
        <v>6</v>
      </c>
      <c r="B43" s="40"/>
      <c r="C43" s="12"/>
      <c r="D43" s="36"/>
      <c r="E43" s="117"/>
      <c r="F43" s="71"/>
      <c r="G43" s="41"/>
      <c r="H43" s="14"/>
      <c r="I43" s="10"/>
      <c r="J43" s="122"/>
      <c r="K43" s="123"/>
      <c r="L43" s="34">
        <v>19</v>
      </c>
      <c r="M43" s="38" t="s">
        <v>46</v>
      </c>
      <c r="N43" s="14"/>
      <c r="O43" s="14"/>
      <c r="P43" s="14"/>
      <c r="Q43" s="10"/>
      <c r="R43" s="117">
        <v>0</v>
      </c>
      <c r="S43" s="7"/>
    </row>
    <row r="44" spans="1:19" ht="20.25" customHeight="1" x14ac:dyDescent="0.25">
      <c r="A44" s="34">
        <v>7</v>
      </c>
      <c r="B44" s="35"/>
      <c r="C44" s="6"/>
      <c r="D44" s="36"/>
      <c r="E44" s="117"/>
      <c r="F44" s="71"/>
      <c r="G44" s="41"/>
      <c r="H44" s="14"/>
      <c r="I44" s="10"/>
      <c r="J44" s="122"/>
      <c r="K44" s="123"/>
      <c r="L44" s="34"/>
      <c r="M44" s="38"/>
      <c r="N44" s="14"/>
      <c r="O44" s="14"/>
      <c r="P44" s="14"/>
      <c r="Q44" s="10"/>
      <c r="R44" s="117"/>
      <c r="S44" s="7"/>
    </row>
    <row r="45" spans="1:19" ht="20.25" customHeight="1" x14ac:dyDescent="0.25">
      <c r="A45" s="34">
        <v>8</v>
      </c>
      <c r="B45" s="40"/>
      <c r="C45" s="12"/>
      <c r="D45" s="36"/>
      <c r="E45" s="117"/>
      <c r="F45" s="71"/>
      <c r="G45" s="41"/>
      <c r="H45" s="14"/>
      <c r="I45" s="10"/>
      <c r="J45" s="123"/>
      <c r="K45" s="123"/>
      <c r="L45" s="34"/>
      <c r="M45" s="38"/>
      <c r="N45" s="14"/>
      <c r="O45" s="14"/>
      <c r="P45" s="14"/>
      <c r="Q45" s="10"/>
      <c r="R45" s="117"/>
      <c r="S45" s="7"/>
    </row>
    <row r="46" spans="1:19" ht="20.25" customHeight="1" x14ac:dyDescent="0.25">
      <c r="A46" s="34">
        <v>9</v>
      </c>
      <c r="B46" s="42" t="s">
        <v>98</v>
      </c>
      <c r="C46" s="14"/>
      <c r="D46" s="10"/>
      <c r="E46" s="124">
        <f>SUM(E38:E45)</f>
        <v>0</v>
      </c>
      <c r="F46" s="43"/>
      <c r="G46" s="34">
        <v>13</v>
      </c>
      <c r="H46" s="42" t="s">
        <v>99</v>
      </c>
      <c r="I46" s="10"/>
      <c r="J46" s="125">
        <f>SUM(J38:J41)</f>
        <v>0</v>
      </c>
      <c r="K46" s="126"/>
      <c r="L46" s="34">
        <v>20</v>
      </c>
      <c r="M46" s="35" t="s">
        <v>100</v>
      </c>
      <c r="N46" s="9"/>
      <c r="O46" s="9"/>
      <c r="P46" s="9"/>
      <c r="Q46" s="44"/>
      <c r="R46" s="124">
        <f>SUM(R38:R43)</f>
        <v>0</v>
      </c>
      <c r="S46" s="21"/>
    </row>
    <row r="47" spans="1:19" ht="20.25" customHeight="1" x14ac:dyDescent="0.25">
      <c r="A47" s="45">
        <v>21</v>
      </c>
      <c r="B47" s="46" t="s">
        <v>47</v>
      </c>
      <c r="C47" s="47"/>
      <c r="D47" s="48"/>
      <c r="E47" s="127">
        <v>0</v>
      </c>
      <c r="F47" s="49"/>
      <c r="G47" s="45">
        <v>22</v>
      </c>
      <c r="H47" s="46" t="s">
        <v>48</v>
      </c>
      <c r="I47" s="48"/>
      <c r="J47" s="128">
        <v>0</v>
      </c>
      <c r="K47" s="129" t="str">
        <f>M51</f>
        <v>21</v>
      </c>
      <c r="L47" s="45">
        <v>23</v>
      </c>
      <c r="M47" s="46" t="s">
        <v>49</v>
      </c>
      <c r="N47" s="47"/>
      <c r="O47" s="47"/>
      <c r="P47" s="47"/>
      <c r="Q47" s="48"/>
      <c r="R47" s="127">
        <v>0</v>
      </c>
      <c r="S47" s="17"/>
    </row>
    <row r="48" spans="1:19" ht="20.25" customHeight="1" x14ac:dyDescent="0.25">
      <c r="A48" s="50" t="s">
        <v>17</v>
      </c>
      <c r="B48" s="3"/>
      <c r="C48" s="3"/>
      <c r="D48" s="3"/>
      <c r="E48" s="3"/>
      <c r="F48" s="51"/>
      <c r="G48" s="52"/>
      <c r="H48" s="3"/>
      <c r="I48" s="3"/>
      <c r="J48" s="3"/>
      <c r="K48" s="3"/>
      <c r="L48" s="53" t="s">
        <v>50</v>
      </c>
      <c r="M48" s="24"/>
      <c r="N48" s="30" t="s">
        <v>51</v>
      </c>
      <c r="O48" s="23"/>
      <c r="P48" s="23"/>
      <c r="Q48" s="23"/>
      <c r="R48" s="23"/>
      <c r="S48" s="26"/>
    </row>
    <row r="49" spans="1:19" ht="20.25" customHeight="1" x14ac:dyDescent="0.25">
      <c r="A49" s="5"/>
      <c r="B49" s="1"/>
      <c r="C49" s="1"/>
      <c r="D49" s="1"/>
      <c r="E49" s="1"/>
      <c r="F49" s="8"/>
      <c r="G49" s="54"/>
      <c r="H49" s="1"/>
      <c r="I49" s="1"/>
      <c r="J49" s="1"/>
      <c r="K49" s="1"/>
      <c r="L49" s="34">
        <v>24</v>
      </c>
      <c r="M49" s="38" t="s">
        <v>101</v>
      </c>
      <c r="N49" s="14"/>
      <c r="O49" s="14"/>
      <c r="P49" s="14"/>
      <c r="Q49" s="39"/>
      <c r="R49" s="124">
        <f>ROUND(E46+J46+R46+E47+J47+R47,2)</f>
        <v>0</v>
      </c>
      <c r="S49" s="55">
        <f>E46+J46+R46+E47+J47+R47</f>
        <v>0</v>
      </c>
    </row>
    <row r="50" spans="1:19" ht="20.25" customHeight="1" x14ac:dyDescent="0.25">
      <c r="A50" s="56" t="s">
        <v>52</v>
      </c>
      <c r="B50" s="11"/>
      <c r="C50" s="11"/>
      <c r="D50" s="11"/>
      <c r="E50" s="11"/>
      <c r="F50" s="12"/>
      <c r="G50" s="57" t="s">
        <v>53</v>
      </c>
      <c r="H50" s="11"/>
      <c r="I50" s="11"/>
      <c r="J50" s="11"/>
      <c r="K50" s="11"/>
      <c r="L50" s="34">
        <v>25</v>
      </c>
      <c r="M50" s="130">
        <v>12</v>
      </c>
      <c r="N50" s="12" t="s">
        <v>40</v>
      </c>
      <c r="O50" s="131">
        <f>ROUND(R49-O51,2)</f>
        <v>0</v>
      </c>
      <c r="P50" s="14" t="s">
        <v>54</v>
      </c>
      <c r="Q50" s="10"/>
      <c r="R50" s="132">
        <f>ROUND(O50*M50/100,2)</f>
        <v>0</v>
      </c>
      <c r="S50" s="58">
        <f>O50*M50/100</f>
        <v>0</v>
      </c>
    </row>
    <row r="51" spans="1:19" ht="20.25" customHeight="1" thickBot="1" x14ac:dyDescent="0.3">
      <c r="A51" s="59" t="s">
        <v>16</v>
      </c>
      <c r="B51" s="9"/>
      <c r="C51" s="9"/>
      <c r="D51" s="9"/>
      <c r="E51" s="9"/>
      <c r="F51" s="6"/>
      <c r="G51" s="60"/>
      <c r="H51" s="9"/>
      <c r="I51" s="9"/>
      <c r="J51" s="9"/>
      <c r="K51" s="9"/>
      <c r="L51" s="34">
        <v>26</v>
      </c>
      <c r="M51" s="133" t="s">
        <v>39</v>
      </c>
      <c r="N51" s="10" t="s">
        <v>40</v>
      </c>
      <c r="O51" s="131">
        <f>R49</f>
        <v>0</v>
      </c>
      <c r="P51" s="14" t="s">
        <v>54</v>
      </c>
      <c r="Q51" s="10"/>
      <c r="R51" s="117">
        <f>ROUND(O51*M51/100,2)</f>
        <v>0</v>
      </c>
      <c r="S51" s="61">
        <f>O51*M51/100</f>
        <v>0</v>
      </c>
    </row>
    <row r="52" spans="1:19" ht="20.25" customHeight="1" thickBot="1" x14ac:dyDescent="0.3">
      <c r="A52" s="5"/>
      <c r="B52" s="1"/>
      <c r="C52" s="1"/>
      <c r="D52" s="1"/>
      <c r="E52" s="1"/>
      <c r="F52" s="8"/>
      <c r="G52" s="54"/>
      <c r="H52" s="1"/>
      <c r="I52" s="1"/>
      <c r="J52" s="1"/>
      <c r="K52" s="1"/>
      <c r="L52" s="45">
        <v>27</v>
      </c>
      <c r="M52" s="62" t="s">
        <v>103</v>
      </c>
      <c r="N52" s="47"/>
      <c r="O52" s="47"/>
      <c r="P52" s="47"/>
      <c r="Q52" s="63"/>
      <c r="R52" s="134">
        <f>R49+R50+R51</f>
        <v>0</v>
      </c>
      <c r="S52" s="64"/>
    </row>
    <row r="53" spans="1:19" ht="20.25" customHeight="1" x14ac:dyDescent="0.25">
      <c r="A53" s="56" t="s">
        <v>52</v>
      </c>
      <c r="B53" s="11"/>
      <c r="C53" s="11"/>
      <c r="D53" s="11"/>
      <c r="E53" s="11"/>
      <c r="F53" s="12"/>
      <c r="G53" s="57" t="s">
        <v>53</v>
      </c>
      <c r="H53" s="11"/>
      <c r="I53" s="11"/>
      <c r="J53" s="11"/>
      <c r="K53" s="11"/>
      <c r="L53" s="53" t="s">
        <v>55</v>
      </c>
      <c r="M53" s="24"/>
      <c r="N53" s="30" t="s">
        <v>56</v>
      </c>
      <c r="O53" s="23"/>
      <c r="P53" s="23"/>
      <c r="Q53" s="23"/>
      <c r="R53" s="135"/>
      <c r="S53" s="26"/>
    </row>
    <row r="54" spans="1:19" ht="20.25" customHeight="1" x14ac:dyDescent="0.25">
      <c r="A54" s="59" t="s">
        <v>18</v>
      </c>
      <c r="B54" s="9"/>
      <c r="C54" s="9"/>
      <c r="D54" s="9"/>
      <c r="E54" s="9"/>
      <c r="F54" s="6"/>
      <c r="G54" s="60"/>
      <c r="H54" s="9"/>
      <c r="I54" s="9"/>
      <c r="J54" s="9"/>
      <c r="K54" s="9"/>
      <c r="L54" s="34">
        <v>28</v>
      </c>
      <c r="M54" s="38" t="s">
        <v>57</v>
      </c>
      <c r="N54" s="14"/>
      <c r="O54" s="14"/>
      <c r="P54" s="14"/>
      <c r="Q54" s="10"/>
      <c r="R54" s="117">
        <v>0</v>
      </c>
      <c r="S54" s="39"/>
    </row>
    <row r="55" spans="1:19" ht="20.25" customHeight="1" x14ac:dyDescent="0.25">
      <c r="A55" s="5"/>
      <c r="B55" s="1"/>
      <c r="C55" s="1"/>
      <c r="D55" s="1"/>
      <c r="E55" s="1"/>
      <c r="F55" s="8"/>
      <c r="G55" s="54"/>
      <c r="H55" s="1"/>
      <c r="I55" s="1"/>
      <c r="J55" s="1"/>
      <c r="K55" s="1"/>
      <c r="L55" s="34">
        <v>29</v>
      </c>
      <c r="M55" s="38" t="s">
        <v>58</v>
      </c>
      <c r="N55" s="14"/>
      <c r="O55" s="14"/>
      <c r="P55" s="14"/>
      <c r="Q55" s="10"/>
      <c r="R55" s="117">
        <v>0</v>
      </c>
      <c r="S55" s="39"/>
    </row>
    <row r="56" spans="1:19" ht="20.25" customHeight="1" x14ac:dyDescent="0.25">
      <c r="A56" s="65" t="s">
        <v>52</v>
      </c>
      <c r="B56" s="16"/>
      <c r="C56" s="16"/>
      <c r="D56" s="16"/>
      <c r="E56" s="16"/>
      <c r="F56" s="66"/>
      <c r="G56" s="67" t="s">
        <v>53</v>
      </c>
      <c r="H56" s="16"/>
      <c r="I56" s="16"/>
      <c r="J56" s="16"/>
      <c r="K56" s="16"/>
      <c r="L56" s="45">
        <v>30</v>
      </c>
      <c r="M56" s="46" t="s">
        <v>59</v>
      </c>
      <c r="N56" s="47"/>
      <c r="O56" s="47"/>
      <c r="P56" s="47"/>
      <c r="Q56" s="48"/>
      <c r="R56" s="111">
        <v>0</v>
      </c>
      <c r="S56" s="68"/>
    </row>
    <row r="59" spans="1:19" ht="27" customHeight="1" x14ac:dyDescent="0.25">
      <c r="A59" s="253"/>
      <c r="B59" s="253"/>
      <c r="C59" s="253"/>
      <c r="D59" s="253"/>
      <c r="E59" s="253"/>
      <c r="F59" s="253"/>
      <c r="G59" s="253"/>
      <c r="H59" s="253"/>
      <c r="I59" s="253"/>
      <c r="J59" s="253"/>
      <c r="K59" s="253"/>
      <c r="L59" s="253"/>
      <c r="M59" s="253"/>
      <c r="N59" s="253"/>
      <c r="O59" s="253"/>
      <c r="P59" s="253"/>
      <c r="Q59" s="253"/>
      <c r="R59" s="253"/>
    </row>
  </sheetData>
  <sheetProtection formatCells="0" formatColumns="0" formatRows="0" insertColumns="0" insertRows="0" insertHyperlinks="0" deleteColumns="0" deleteRows="0" sort="0" autoFilter="0" pivotTables="0"/>
  <customSheetViews>
    <customSheetView guid="{65E3123D-ED26-44E3-A414-09EEEF825484}" showGridLines="0" fitToPage="1" hiddenRows="1" topLeftCell="A2">
      <selection activeCell="U30" sqref="U30"/>
      <pageMargins left="0.59055118110236227" right="0.59055118110236227" top="0.9055118110236221" bottom="0.9055118110236221" header="0.51181102362204722" footer="0.51181102362204722"/>
      <printOptions horizontalCentered="1" verticalCentered="1"/>
      <pageSetup paperSize="9" scale="94" orientation="portrait" errors="blank" horizontalDpi="200" verticalDpi="200" r:id="rId1"/>
      <headerFooter alignWithMargins="0">
        <oddFooter>&amp;A</oddFooter>
      </headerFooter>
    </customSheetView>
    <customSheetView guid="{82B4F4D9-5370-4303-A97E-2A49E01AF629}" showGridLines="0" fitToPage="1" hiddenRows="1" topLeftCell="A2">
      <selection activeCell="U30" sqref="U30"/>
      <pageMargins left="0.59055118110236227" right="0.59055118110236227" top="0.9055118110236221" bottom="0.9055118110236221" header="0.51181102362204722" footer="0.51181102362204722"/>
      <printOptions horizontalCentered="1" verticalCentered="1"/>
      <pageSetup paperSize="9" scale="94" orientation="portrait" errors="blank" horizontalDpi="200" verticalDpi="200" r:id="rId2"/>
      <headerFooter alignWithMargins="0">
        <oddFooter>&amp;A</oddFooter>
      </headerFooter>
    </customSheetView>
    <customSheetView guid="{D6CFA044-0C8C-4ECE-96A2-AFF3DD5E0425}" showGridLines="0" fitToPage="1" hiddenRows="1" topLeftCell="A2">
      <selection activeCell="U30" sqref="U30"/>
      <pageMargins left="0.59055118110236227" right="0.59055118110236227" top="0.9055118110236221" bottom="0.9055118110236221" header="0.51181102362204722" footer="0.51181102362204722"/>
      <printOptions horizontalCentered="1" verticalCentered="1"/>
      <pageSetup paperSize="9" scale="94" orientation="portrait" errors="blank" horizontalDpi="200" verticalDpi="200" r:id="rId3"/>
      <headerFooter alignWithMargins="0">
        <oddFooter>&amp;A</oddFooter>
      </headerFooter>
    </customSheetView>
  </customSheetViews>
  <mergeCells count="5">
    <mergeCell ref="E5:J5"/>
    <mergeCell ref="E7:J7"/>
    <mergeCell ref="E9:J9"/>
    <mergeCell ref="P9:R9"/>
    <mergeCell ref="A59:R59"/>
  </mergeCells>
  <printOptions horizontalCentered="1" verticalCentered="1"/>
  <pageMargins left="0.59055118110236227" right="0.59055118110236227" top="0.9055118110236221" bottom="0.9055118110236221" header="0.51181102362204722" footer="0.51181102362204722"/>
  <pageSetup paperSize="9" scale="94" orientation="portrait" errors="blank" horizontalDpi="200" verticalDpi="200" r:id="rId4"/>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pageSetUpPr fitToPage="1"/>
  </sheetPr>
  <dimension ref="A1:D39"/>
  <sheetViews>
    <sheetView showGridLines="0" workbookViewId="0">
      <selection activeCell="C32" sqref="C32"/>
    </sheetView>
  </sheetViews>
  <sheetFormatPr defaultColWidth="9.109375" defaultRowHeight="10.199999999999999" x14ac:dyDescent="0.2"/>
  <cols>
    <col min="1" max="1" width="11.6640625" style="162" customWidth="1"/>
    <col min="2" max="2" width="62.88671875" style="162" customWidth="1"/>
    <col min="3" max="3" width="13.5546875" style="162" customWidth="1"/>
    <col min="4" max="4" width="9.109375" style="163"/>
    <col min="5" max="16384" width="9.109375" style="162"/>
  </cols>
  <sheetData>
    <row r="1" spans="1:4" s="83" customFormat="1" ht="17.399999999999999" x14ac:dyDescent="0.3">
      <c r="A1" s="74" t="s">
        <v>78</v>
      </c>
      <c r="B1" s="81"/>
      <c r="C1" s="81"/>
      <c r="D1" s="82"/>
    </row>
    <row r="2" spans="1:4" s="83" customFormat="1" ht="13.2" x14ac:dyDescent="0.25">
      <c r="A2" s="75" t="s">
        <v>60</v>
      </c>
      <c r="B2" s="77" t="str">
        <f>'Krycí list'!E5</f>
        <v>Odborné učebny</v>
      </c>
      <c r="C2" s="84"/>
      <c r="D2" s="82"/>
    </row>
    <row r="3" spans="1:4" s="83" customFormat="1" ht="13.2" x14ac:dyDescent="0.25">
      <c r="A3" s="75" t="s">
        <v>61</v>
      </c>
      <c r="B3" s="77" t="str">
        <f>'Krycí list'!E7</f>
        <v>Základní škola, Brno, Gajdošova 3
Gajdošova 3, 615 00 Brno-Židenice</v>
      </c>
      <c r="C3" s="85"/>
      <c r="D3" s="82"/>
    </row>
    <row r="4" spans="1:4" s="83" customFormat="1" ht="13.2" x14ac:dyDescent="0.25">
      <c r="A4" s="75" t="s">
        <v>62</v>
      </c>
      <c r="B4" s="77" t="str">
        <f>'Krycí list'!E9</f>
        <v>NEOCENĚNÝ SOUPIS PRACÍ A DODÁVEK A SLUŽEB</v>
      </c>
      <c r="C4" s="85"/>
      <c r="D4" s="82"/>
    </row>
    <row r="5" spans="1:4" s="83" customFormat="1" ht="13.2" x14ac:dyDescent="0.25">
      <c r="A5" s="76" t="s">
        <v>63</v>
      </c>
      <c r="B5" s="77" t="str">
        <f>'Krycí list'!P5</f>
        <v xml:space="preserve"> </v>
      </c>
      <c r="C5" s="85"/>
      <c r="D5" s="82"/>
    </row>
    <row r="6" spans="1:4" s="83" customFormat="1" ht="6" customHeight="1" x14ac:dyDescent="0.25">
      <c r="A6" s="76"/>
      <c r="B6" s="77"/>
      <c r="C6" s="85"/>
      <c r="D6" s="82"/>
    </row>
    <row r="7" spans="1:4" s="83" customFormat="1" ht="13.2" x14ac:dyDescent="0.25">
      <c r="A7" s="86" t="s">
        <v>64</v>
      </c>
      <c r="B7" s="77" t="str">
        <f>'Krycí list'!E26</f>
        <v>Základní škola, Brno, Gajdošova 3</v>
      </c>
      <c r="C7" s="85"/>
      <c r="D7" s="82"/>
    </row>
    <row r="8" spans="1:4" s="83" customFormat="1" ht="13.2" x14ac:dyDescent="0.25">
      <c r="A8" s="86" t="s">
        <v>65</v>
      </c>
      <c r="B8" s="77" t="str">
        <f>'Krycí list'!E28</f>
        <v xml:space="preserve"> </v>
      </c>
      <c r="C8" s="85"/>
      <c r="D8" s="82"/>
    </row>
    <row r="9" spans="1:4" s="83" customFormat="1" ht="13.2" x14ac:dyDescent="0.25">
      <c r="A9" s="86" t="s">
        <v>66</v>
      </c>
      <c r="B9" s="78" t="str">
        <f>'Krycí list'!O31</f>
        <v>12/2023</v>
      </c>
      <c r="C9" s="85"/>
      <c r="D9" s="82"/>
    </row>
    <row r="10" spans="1:4" s="83" customFormat="1" ht="6.75" customHeight="1" x14ac:dyDescent="0.25">
      <c r="A10" s="81"/>
      <c r="B10" s="81"/>
      <c r="C10" s="81"/>
      <c r="D10" s="82"/>
    </row>
    <row r="11" spans="1:4" s="83" customFormat="1" ht="13.2" x14ac:dyDescent="0.25">
      <c r="A11" s="79" t="s">
        <v>67</v>
      </c>
      <c r="B11" s="72" t="s">
        <v>68</v>
      </c>
      <c r="C11" s="87" t="s">
        <v>69</v>
      </c>
      <c r="D11" s="82"/>
    </row>
    <row r="12" spans="1:4" s="83" customFormat="1" ht="13.2" x14ac:dyDescent="0.25">
      <c r="A12" s="80">
        <v>1</v>
      </c>
      <c r="B12" s="73">
        <v>2</v>
      </c>
      <c r="C12" s="88">
        <v>3</v>
      </c>
      <c r="D12" s="82"/>
    </row>
    <row r="13" spans="1:4" s="83" customFormat="1" ht="4.5" customHeight="1" x14ac:dyDescent="0.25">
      <c r="A13" s="89"/>
      <c r="B13" s="90"/>
      <c r="C13" s="90"/>
      <c r="D13" s="82"/>
    </row>
    <row r="14" spans="1:4" s="69" customFormat="1" ht="12" customHeight="1" x14ac:dyDescent="0.25">
      <c r="A14" s="175" t="s">
        <v>251</v>
      </c>
      <c r="B14" s="176" t="str">
        <f>Multimediální!$E$14</f>
        <v>Koncové prvky, nábytek, stínicí technika</v>
      </c>
      <c r="C14" s="177">
        <f>Multimediální!$I$14</f>
        <v>0</v>
      </c>
    </row>
    <row r="15" spans="1:4" s="70" customFormat="1" ht="12" customHeight="1" x14ac:dyDescent="0.25">
      <c r="A15" s="178"/>
      <c r="B15" s="179" t="str">
        <f>Multimediální!$E$15</f>
        <v>Interaktivní zobrazovač+ vizualizér</v>
      </c>
      <c r="C15" s="180">
        <f>Multimediální!$I$15</f>
        <v>0</v>
      </c>
    </row>
    <row r="16" spans="1:4" s="70" customFormat="1" ht="12" customHeight="1" x14ac:dyDescent="0.25">
      <c r="A16" s="178"/>
      <c r="B16" s="179" t="str">
        <f>Multimediální!$E$28</f>
        <v>Technologie jazykové laboratoře se sdílením obrazu a zvuku</v>
      </c>
      <c r="C16" s="180">
        <f>Multimediální!$I$28</f>
        <v>0</v>
      </c>
    </row>
    <row r="17" spans="1:4" s="158" customFormat="1" ht="12" customHeight="1" x14ac:dyDescent="0.2">
      <c r="A17" s="178"/>
      <c r="B17" s="179" t="str">
        <f>Multimediální!$E$54</f>
        <v>Technologie jazykové laboratoře pro vzdálený přístup ke studijním materiálům</v>
      </c>
      <c r="C17" s="180">
        <f>Multimediální!$I$54</f>
        <v>0</v>
      </c>
      <c r="D17" s="159"/>
    </row>
    <row r="18" spans="1:4" s="158" customFormat="1" ht="12" customHeight="1" x14ac:dyDescent="0.2">
      <c r="A18" s="175"/>
      <c r="B18" s="179" t="str">
        <f>Multimediální!$E$60</f>
        <v>Standard smíšené výuky</v>
      </c>
      <c r="C18" s="180">
        <f>Multimediální!$I$60</f>
        <v>0</v>
      </c>
      <c r="D18" s="159"/>
    </row>
    <row r="19" spans="1:4" s="69" customFormat="1" ht="12" customHeight="1" x14ac:dyDescent="0.25">
      <c r="A19" s="175" t="s">
        <v>252</v>
      </c>
      <c r="B19" s="176" t="str">
        <f>Polytechnika!E14</f>
        <v>Koncové prvky, nábytek, stínicí technika</v>
      </c>
      <c r="C19" s="177">
        <f>Polytechnika!I14</f>
        <v>0</v>
      </c>
    </row>
    <row r="20" spans="1:4" s="158" customFormat="1" ht="12" customHeight="1" x14ac:dyDescent="0.2">
      <c r="A20" s="175"/>
      <c r="B20" s="179" t="str">
        <f>Polytechnika!E15</f>
        <v>Interaktivní zobrazovač+ vizualizér</v>
      </c>
      <c r="C20" s="237">
        <f>Polytechnika!I15</f>
        <v>0</v>
      </c>
      <c r="D20" s="159"/>
    </row>
    <row r="21" spans="1:4" s="158" customFormat="1" ht="12" customHeight="1" x14ac:dyDescent="0.2">
      <c r="A21" s="175"/>
      <c r="B21" s="179" t="str">
        <f>Polytechnika!E28</f>
        <v>Technologie učebny polytechniky</v>
      </c>
      <c r="C21" s="237">
        <f>Polytechnika!I28</f>
        <v>0</v>
      </c>
      <c r="D21" s="159"/>
    </row>
    <row r="22" spans="1:4" s="158" customFormat="1" ht="12" customHeight="1" x14ac:dyDescent="0.2">
      <c r="A22" s="175"/>
      <c r="B22" s="179" t="str">
        <f>Polytechnika!E62</f>
        <v>Výukové pomůcky robotiky</v>
      </c>
      <c r="C22" s="237">
        <f>Polytechnika!I62</f>
        <v>0</v>
      </c>
      <c r="D22" s="159"/>
    </row>
    <row r="23" spans="1:4" s="158" customFormat="1" ht="12" customHeight="1" x14ac:dyDescent="0.2">
      <c r="A23" s="178"/>
      <c r="B23" s="188" t="str">
        <f>Multimediální!$E$69</f>
        <v>Celkem bez DPH</v>
      </c>
      <c r="C23" s="189">
        <f>C14+C19</f>
        <v>0</v>
      </c>
      <c r="D23" s="159"/>
    </row>
    <row r="24" spans="1:4" s="158" customFormat="1" ht="12" customHeight="1" x14ac:dyDescent="0.2">
      <c r="A24" s="178"/>
      <c r="B24" s="188"/>
      <c r="C24" s="189"/>
      <c r="D24" s="159"/>
    </row>
    <row r="25" spans="1:4" s="158" customFormat="1" ht="12" customHeight="1" x14ac:dyDescent="0.2">
      <c r="A25" s="178"/>
      <c r="B25" s="179"/>
      <c r="C25" s="180"/>
      <c r="D25" s="159"/>
    </row>
    <row r="26" spans="1:4" s="160" customFormat="1" ht="12" customHeight="1" x14ac:dyDescent="0.2">
      <c r="A26" s="178"/>
      <c r="B26" s="179"/>
      <c r="C26" s="180"/>
      <c r="D26" s="161"/>
    </row>
    <row r="27" spans="1:4" x14ac:dyDescent="0.2">
      <c r="A27" s="178"/>
      <c r="B27" s="179"/>
      <c r="C27" s="182"/>
    </row>
    <row r="28" spans="1:4" x14ac:dyDescent="0.2">
      <c r="A28" s="175"/>
      <c r="B28" s="176"/>
      <c r="C28" s="177"/>
    </row>
    <row r="29" spans="1:4" x14ac:dyDescent="0.2">
      <c r="A29" s="178"/>
      <c r="B29" s="181"/>
      <c r="C29" s="182"/>
    </row>
    <row r="30" spans="1:4" x14ac:dyDescent="0.2">
      <c r="A30" s="178"/>
      <c r="B30" s="181"/>
      <c r="C30" s="182"/>
    </row>
    <row r="31" spans="1:4" x14ac:dyDescent="0.2">
      <c r="A31" s="178"/>
      <c r="B31" s="181"/>
      <c r="C31" s="182"/>
    </row>
    <row r="32" spans="1:4" x14ac:dyDescent="0.2">
      <c r="A32" s="175"/>
      <c r="B32" s="176"/>
      <c r="C32" s="177"/>
    </row>
    <row r="33" spans="1:3" x14ac:dyDescent="0.2">
      <c r="A33" s="183"/>
      <c r="B33" s="181"/>
      <c r="C33" s="182"/>
    </row>
    <row r="34" spans="1:3" x14ac:dyDescent="0.2">
      <c r="A34" s="183"/>
      <c r="B34" s="181"/>
      <c r="C34" s="182"/>
    </row>
    <row r="35" spans="1:3" x14ac:dyDescent="0.2">
      <c r="A35" s="183"/>
      <c r="B35" s="181"/>
      <c r="C35" s="182"/>
    </row>
    <row r="36" spans="1:3" x14ac:dyDescent="0.2">
      <c r="A36" s="183"/>
      <c r="B36" s="181"/>
      <c r="C36" s="182"/>
    </row>
    <row r="37" spans="1:3" x14ac:dyDescent="0.2">
      <c r="A37" s="183"/>
      <c r="B37" s="181"/>
      <c r="C37" s="182"/>
    </row>
    <row r="38" spans="1:3" x14ac:dyDescent="0.2">
      <c r="A38" s="183"/>
      <c r="B38" s="181"/>
      <c r="C38" s="182"/>
    </row>
    <row r="39" spans="1:3" x14ac:dyDescent="0.2">
      <c r="A39" s="183"/>
      <c r="B39" s="184"/>
      <c r="C39" s="185"/>
    </row>
  </sheetData>
  <sheetProtection formatCells="0" formatColumns="0" formatRows="0" insertColumns="0" insertRows="0" insertHyperlinks="0" deleteColumns="0" deleteRows="0" sort="0" autoFilter="0" pivotTables="0"/>
  <customSheetViews>
    <customSheetView guid="{65E3123D-ED26-44E3-A414-09EEEF825484}" showGridLines="0" fitToPage="1" hiddenColumns="1">
      <selection activeCell="B43" sqref="B43"/>
      <pageMargins left="1.1023622047244095" right="1.1023622047244095" top="0.78740157480314965" bottom="0.78740157480314965" header="0.51181102362204722" footer="0.51181102362204722"/>
      <printOptions horizontalCentered="1"/>
      <pageSetup paperSize="9" scale="89" fitToHeight="999" orientation="portrait" errors="blank" horizontalDpi="8189" verticalDpi="8189" r:id="rId1"/>
      <headerFooter alignWithMargins="0"/>
    </customSheetView>
    <customSheetView guid="{82B4F4D9-5370-4303-A97E-2A49E01AF629}" showGridLines="0" fitToPage="1" hiddenColumns="1">
      <selection activeCell="B43" sqref="B43"/>
      <pageMargins left="1.1023622047244095" right="1.1023622047244095" top="0.78740157480314965" bottom="0.78740157480314965" header="0.51181102362204722" footer="0.51181102362204722"/>
      <printOptions horizontalCentered="1"/>
      <pageSetup paperSize="9" scale="89" fitToHeight="999" orientation="portrait" errors="blank" horizontalDpi="8189" verticalDpi="8189" r:id="rId2"/>
      <headerFooter alignWithMargins="0"/>
    </customSheetView>
    <customSheetView guid="{D6CFA044-0C8C-4ECE-96A2-AFF3DD5E0425}" showPageBreaks="1" showGridLines="0" fitToPage="1" hiddenColumns="1">
      <selection activeCell="B43" sqref="B43"/>
      <pageMargins left="1.1023622047244095" right="1.1023622047244095" top="0.78740157480314965" bottom="0.78740157480314965" header="0.51181102362204722" footer="0.51181102362204722"/>
      <printOptions horizontalCentered="1"/>
      <pageSetup paperSize="9" scale="89" fitToHeight="999" orientation="portrait" errors="blank" horizontalDpi="8189" verticalDpi="8189" r:id="rId3"/>
      <headerFooter alignWithMargins="0"/>
    </customSheetView>
  </customSheetViews>
  <printOptions horizontalCentered="1"/>
  <pageMargins left="1.1023622047244095" right="1.1023622047244095" top="0.78740157480314965" bottom="0.78740157480314965" header="0.51181102362204722" footer="0.51181102362204722"/>
  <pageSetup paperSize="9" scale="89" fitToHeight="999" orientation="portrait" errors="blank" horizontalDpi="8189" verticalDpi="8189" r:id="rId4"/>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pageSetUpPr fitToPage="1"/>
  </sheetPr>
  <dimension ref="A1:AI69"/>
  <sheetViews>
    <sheetView showGridLines="0" zoomScaleNormal="100" workbookViewId="0">
      <selection activeCell="H16" sqref="H16:H68"/>
    </sheetView>
  </sheetViews>
  <sheetFormatPr defaultColWidth="9.109375" defaultRowHeight="13.2" x14ac:dyDescent="0.25"/>
  <cols>
    <col min="1" max="1" width="5.5546875" style="258" customWidth="1"/>
    <col min="2" max="2" width="4.44140625" style="261" customWidth="1"/>
    <col min="3" max="3" width="6" style="261" customWidth="1"/>
    <col min="4" max="4" width="12.6640625" style="273" customWidth="1"/>
    <col min="5" max="5" width="94.33203125" style="174" customWidth="1"/>
    <col min="6" max="6" width="7.6640625" style="261" customWidth="1"/>
    <col min="7" max="7" width="9.88671875" style="258" customWidth="1"/>
    <col min="8" max="8" width="13.109375" style="258" customWidth="1"/>
    <col min="9" max="9" width="15.5546875" style="258" customWidth="1"/>
    <col min="10" max="10" width="6.6640625" style="258" customWidth="1"/>
    <col min="11" max="11" width="15.5546875" style="258" customWidth="1"/>
    <col min="12" max="12" width="9.109375" style="258"/>
    <col min="13" max="14" width="21.6640625" style="258" customWidth="1"/>
    <col min="15" max="35" width="9.109375" style="258"/>
    <col min="36" max="16384" width="9.109375" style="83"/>
  </cols>
  <sheetData>
    <row r="1" spans="1:35" s="187" customFormat="1" ht="17.399999999999999" x14ac:dyDescent="0.25">
      <c r="A1" s="290" t="s">
        <v>115</v>
      </c>
      <c r="B1" s="291"/>
      <c r="C1" s="291"/>
      <c r="D1" s="264"/>
      <c r="E1" s="264"/>
      <c r="F1" s="291"/>
      <c r="G1" s="291"/>
      <c r="H1" s="291"/>
      <c r="I1" s="291"/>
      <c r="J1" s="291"/>
      <c r="K1" s="291"/>
    </row>
    <row r="2" spans="1:35" s="187" customFormat="1" x14ac:dyDescent="0.25">
      <c r="A2" s="292" t="s">
        <v>60</v>
      </c>
      <c r="B2" s="291"/>
      <c r="C2" s="137" t="str">
        <f>'Krycí list'!E5</f>
        <v>Odborné učebny</v>
      </c>
      <c r="D2" s="265"/>
      <c r="E2" s="265"/>
      <c r="F2" s="291"/>
      <c r="G2" s="291"/>
      <c r="H2" s="291"/>
      <c r="I2" s="291"/>
      <c r="J2" s="291"/>
      <c r="K2" s="291"/>
    </row>
    <row r="3" spans="1:35" s="187" customFormat="1" x14ac:dyDescent="0.25">
      <c r="A3" s="292" t="s">
        <v>61</v>
      </c>
      <c r="B3" s="291"/>
      <c r="C3" s="255" t="str">
        <f>'Krycí list'!E7</f>
        <v>Základní škola, Brno, Gajdošova 3
Gajdošova 3, 615 00 Brno-Židenice</v>
      </c>
      <c r="D3" s="293"/>
      <c r="E3" s="293"/>
      <c r="F3" s="291"/>
      <c r="G3" s="291"/>
      <c r="H3" s="291"/>
      <c r="I3" s="137"/>
      <c r="J3" s="291"/>
      <c r="K3" s="291"/>
    </row>
    <row r="4" spans="1:35" s="187" customFormat="1" x14ac:dyDescent="0.25">
      <c r="A4" s="292" t="s">
        <v>62</v>
      </c>
      <c r="B4" s="291"/>
      <c r="C4" s="137" t="str">
        <f>'Krycí list'!E9</f>
        <v>NEOCENĚNÝ SOUPIS PRACÍ A DODÁVEK A SLUŽEB</v>
      </c>
      <c r="D4" s="265"/>
      <c r="E4" s="265"/>
      <c r="F4" s="291"/>
      <c r="G4" s="291"/>
      <c r="H4" s="291"/>
      <c r="I4" s="137"/>
      <c r="J4" s="291"/>
      <c r="K4" s="291"/>
    </row>
    <row r="5" spans="1:35" s="187" customFormat="1" x14ac:dyDescent="0.25">
      <c r="A5" s="291" t="s">
        <v>70</v>
      </c>
      <c r="B5" s="291"/>
      <c r="C5" s="137" t="str">
        <f>'Krycí list'!P5</f>
        <v xml:space="preserve"> </v>
      </c>
      <c r="D5" s="265"/>
      <c r="E5" s="265"/>
      <c r="F5" s="291"/>
      <c r="G5" s="291"/>
      <c r="H5" s="291"/>
      <c r="I5" s="137"/>
      <c r="J5" s="291"/>
      <c r="K5" s="291"/>
    </row>
    <row r="6" spans="1:35" s="187" customFormat="1" x14ac:dyDescent="0.25">
      <c r="A6" s="291"/>
      <c r="B6" s="291"/>
      <c r="C6" s="137"/>
      <c r="D6" s="265"/>
      <c r="E6" s="265"/>
      <c r="F6" s="291"/>
      <c r="G6" s="291"/>
      <c r="H6" s="291"/>
      <c r="I6" s="137"/>
      <c r="J6" s="291"/>
      <c r="K6" s="291"/>
    </row>
    <row r="7" spans="1:35" s="187" customFormat="1" x14ac:dyDescent="0.25">
      <c r="A7" s="291" t="s">
        <v>64</v>
      </c>
      <c r="B7" s="291"/>
      <c r="C7" s="255" t="str">
        <f>'Krycí list'!E26</f>
        <v>Základní škola, Brno, Gajdošova 3</v>
      </c>
      <c r="D7" s="293"/>
      <c r="E7" s="293"/>
      <c r="F7" s="291"/>
      <c r="G7" s="291"/>
      <c r="H7" s="291"/>
      <c r="I7" s="137"/>
      <c r="J7" s="291"/>
      <c r="K7" s="291"/>
    </row>
    <row r="8" spans="1:35" s="187" customFormat="1" x14ac:dyDescent="0.25">
      <c r="A8" s="291" t="s">
        <v>65</v>
      </c>
      <c r="B8" s="291"/>
      <c r="C8" s="255" t="str">
        <f>'Krycí list'!E28</f>
        <v xml:space="preserve"> </v>
      </c>
      <c r="D8" s="293"/>
      <c r="E8" s="265"/>
      <c r="F8" s="291"/>
      <c r="G8" s="291"/>
      <c r="H8" s="291"/>
      <c r="I8" s="137"/>
      <c r="J8" s="291"/>
      <c r="K8" s="291"/>
    </row>
    <row r="9" spans="1:35" s="187" customFormat="1" x14ac:dyDescent="0.25">
      <c r="A9" s="291" t="s">
        <v>66</v>
      </c>
      <c r="B9" s="291"/>
      <c r="C9" s="254" t="str">
        <f>'Krycí list'!O31</f>
        <v>12/2023</v>
      </c>
      <c r="D9" s="293"/>
      <c r="E9" s="265"/>
      <c r="F9" s="291"/>
      <c r="G9" s="291"/>
      <c r="H9" s="291"/>
      <c r="I9" s="137"/>
      <c r="J9" s="291"/>
      <c r="K9" s="291"/>
    </row>
    <row r="10" spans="1:35" s="187" customFormat="1" x14ac:dyDescent="0.25">
      <c r="A10" s="291"/>
      <c r="B10" s="291"/>
      <c r="C10" s="291"/>
      <c r="D10" s="264"/>
      <c r="E10" s="264"/>
      <c r="F10" s="291"/>
      <c r="G10" s="291"/>
      <c r="H10" s="291"/>
      <c r="I10" s="291"/>
      <c r="J10" s="291"/>
      <c r="K10" s="291"/>
    </row>
    <row r="11" spans="1:35" s="287" customFormat="1" ht="39.6" x14ac:dyDescent="0.25">
      <c r="A11" s="285" t="s">
        <v>71</v>
      </c>
      <c r="B11" s="138" t="s">
        <v>72</v>
      </c>
      <c r="C11" s="138" t="s">
        <v>73</v>
      </c>
      <c r="D11" s="138" t="s">
        <v>109</v>
      </c>
      <c r="E11" s="138" t="s">
        <v>105</v>
      </c>
      <c r="F11" s="138" t="s">
        <v>74</v>
      </c>
      <c r="G11" s="138" t="s">
        <v>75</v>
      </c>
      <c r="H11" s="138" t="s">
        <v>107</v>
      </c>
      <c r="I11" s="138" t="s">
        <v>108</v>
      </c>
      <c r="J11" s="138" t="s">
        <v>76</v>
      </c>
      <c r="K11" s="138" t="s">
        <v>106</v>
      </c>
      <c r="L11" s="286"/>
      <c r="M11" s="197" t="s">
        <v>255</v>
      </c>
      <c r="N11" s="197" t="s">
        <v>256</v>
      </c>
    </row>
    <row r="12" spans="1:35" s="261" customFormat="1" x14ac:dyDescent="0.25">
      <c r="A12" s="288">
        <v>1</v>
      </c>
      <c r="B12" s="152">
        <v>2</v>
      </c>
      <c r="C12" s="152">
        <v>3</v>
      </c>
      <c r="D12" s="139">
        <v>4</v>
      </c>
      <c r="E12" s="139">
        <v>5</v>
      </c>
      <c r="F12" s="152">
        <v>6</v>
      </c>
      <c r="G12" s="152">
        <v>7</v>
      </c>
      <c r="H12" s="152">
        <v>8</v>
      </c>
      <c r="I12" s="152">
        <v>9</v>
      </c>
      <c r="J12" s="152">
        <v>10</v>
      </c>
      <c r="K12" s="152">
        <v>11</v>
      </c>
      <c r="L12" s="289"/>
      <c r="M12" s="152">
        <v>11</v>
      </c>
      <c r="N12" s="152">
        <v>12</v>
      </c>
    </row>
    <row r="13" spans="1:35" x14ac:dyDescent="0.25">
      <c r="A13" s="257"/>
      <c r="B13" s="259"/>
      <c r="C13" s="259"/>
      <c r="D13" s="266"/>
      <c r="E13" s="166"/>
      <c r="F13" s="259"/>
      <c r="G13" s="257"/>
      <c r="H13" s="257"/>
      <c r="I13" s="257"/>
      <c r="J13" s="257"/>
      <c r="K13" s="257"/>
    </row>
    <row r="14" spans="1:35" s="140" customFormat="1" x14ac:dyDescent="0.25">
      <c r="A14" s="256"/>
      <c r="B14" s="147"/>
      <c r="C14" s="262"/>
      <c r="D14" s="267" t="s">
        <v>97</v>
      </c>
      <c r="E14" s="167" t="s">
        <v>155</v>
      </c>
      <c r="F14" s="262"/>
      <c r="G14" s="276"/>
      <c r="H14" s="276"/>
      <c r="I14" s="148">
        <f>I15+I28+I54++I60</f>
        <v>0</v>
      </c>
      <c r="J14" s="276"/>
      <c r="K14" s="145"/>
      <c r="L14" s="276"/>
      <c r="M14" s="276"/>
      <c r="N14" s="276"/>
      <c r="O14" s="276"/>
      <c r="P14" s="276"/>
      <c r="Q14" s="276"/>
      <c r="R14" s="276"/>
      <c r="S14" s="276"/>
      <c r="T14" s="276"/>
      <c r="U14" s="276"/>
      <c r="V14" s="276"/>
      <c r="W14" s="276"/>
      <c r="X14" s="276"/>
      <c r="Y14" s="276"/>
      <c r="Z14" s="276"/>
      <c r="AA14" s="276"/>
      <c r="AB14" s="276"/>
      <c r="AC14" s="276"/>
      <c r="AD14" s="276"/>
      <c r="AE14" s="276"/>
      <c r="AF14" s="276"/>
      <c r="AG14" s="276"/>
      <c r="AH14" s="276"/>
      <c r="AI14" s="276"/>
    </row>
    <row r="15" spans="1:35" s="136" customFormat="1" x14ac:dyDescent="0.25">
      <c r="A15" s="194"/>
      <c r="B15" s="141"/>
      <c r="C15" s="263"/>
      <c r="D15" s="268"/>
      <c r="E15" s="165" t="s">
        <v>150</v>
      </c>
      <c r="F15" s="263"/>
      <c r="G15" s="277"/>
      <c r="H15" s="277"/>
      <c r="I15" s="142">
        <f>SUM(I16:I27)</f>
        <v>0</v>
      </c>
      <c r="J15" s="146"/>
      <c r="K15" s="145"/>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row>
    <row r="16" spans="1:35" s="136" customFormat="1" ht="105.6" x14ac:dyDescent="0.25">
      <c r="A16" s="194">
        <v>1</v>
      </c>
      <c r="B16" s="143"/>
      <c r="C16" s="143" t="s">
        <v>114</v>
      </c>
      <c r="D16" s="235" t="s">
        <v>168</v>
      </c>
      <c r="E16" s="169" t="s">
        <v>167</v>
      </c>
      <c r="F16" s="143" t="s">
        <v>77</v>
      </c>
      <c r="G16" s="144">
        <v>1</v>
      </c>
      <c r="H16" s="145"/>
      <c r="I16" s="145">
        <f t="shared" ref="I16:I27" si="0">ROUND(G16*H16,2)</f>
        <v>0</v>
      </c>
      <c r="J16" s="146">
        <v>21</v>
      </c>
      <c r="K16" s="145">
        <f t="shared" ref="K16:K27" si="1">I16+((I16/100)*J16)</f>
        <v>0</v>
      </c>
      <c r="L16" s="236"/>
      <c r="M16" s="282"/>
      <c r="N16" s="236"/>
      <c r="O16" s="236"/>
      <c r="P16" s="236"/>
      <c r="Q16" s="236"/>
      <c r="R16" s="236"/>
      <c r="S16" s="236"/>
      <c r="T16" s="236"/>
      <c r="U16" s="236"/>
      <c r="V16" s="236"/>
      <c r="W16" s="236"/>
      <c r="X16" s="236"/>
      <c r="Y16" s="236"/>
      <c r="Z16" s="236"/>
      <c r="AA16" s="236"/>
      <c r="AB16" s="236"/>
      <c r="AC16" s="236"/>
      <c r="AD16" s="236"/>
      <c r="AE16" s="236"/>
      <c r="AF16" s="236"/>
      <c r="AG16" s="236"/>
      <c r="AH16" s="236"/>
      <c r="AI16" s="236"/>
    </row>
    <row r="17" spans="1:35" s="136" customFormat="1" ht="52.8" x14ac:dyDescent="0.25">
      <c r="A17" s="194">
        <v>2</v>
      </c>
      <c r="B17" s="143"/>
      <c r="C17" s="143" t="s">
        <v>114</v>
      </c>
      <c r="D17" s="235" t="s">
        <v>233</v>
      </c>
      <c r="E17" s="170" t="s">
        <v>232</v>
      </c>
      <c r="F17" s="143" t="s">
        <v>77</v>
      </c>
      <c r="G17" s="144">
        <v>1</v>
      </c>
      <c r="H17" s="145"/>
      <c r="I17" s="145">
        <f t="shared" si="0"/>
        <v>0</v>
      </c>
      <c r="J17" s="146">
        <v>21</v>
      </c>
      <c r="K17" s="145">
        <f t="shared" si="1"/>
        <v>0</v>
      </c>
      <c r="L17" s="194"/>
      <c r="M17" s="236"/>
      <c r="N17" s="236"/>
      <c r="O17" s="236"/>
      <c r="P17" s="236"/>
      <c r="Q17" s="236"/>
      <c r="R17" s="236"/>
      <c r="S17" s="236"/>
      <c r="T17" s="236"/>
      <c r="U17" s="236"/>
      <c r="V17" s="236"/>
      <c r="W17" s="236"/>
      <c r="X17" s="236"/>
      <c r="Y17" s="236"/>
      <c r="Z17" s="236"/>
      <c r="AA17" s="236"/>
      <c r="AB17" s="236"/>
      <c r="AC17" s="236"/>
      <c r="AD17" s="236"/>
      <c r="AE17" s="236"/>
      <c r="AF17" s="236"/>
      <c r="AG17" s="236"/>
      <c r="AH17" s="236"/>
      <c r="AI17" s="236"/>
    </row>
    <row r="18" spans="1:35" s="136" customFormat="1" ht="52.8" x14ac:dyDescent="0.25">
      <c r="A18" s="194">
        <v>3</v>
      </c>
      <c r="B18" s="143"/>
      <c r="C18" s="143" t="s">
        <v>114</v>
      </c>
      <c r="D18" s="235" t="s">
        <v>153</v>
      </c>
      <c r="E18" s="169" t="s">
        <v>154</v>
      </c>
      <c r="F18" s="143" t="s">
        <v>77</v>
      </c>
      <c r="G18" s="144">
        <v>1</v>
      </c>
      <c r="H18" s="145"/>
      <c r="I18" s="145">
        <f t="shared" ref="I18" si="2">ROUND(G18*H18,2)</f>
        <v>0</v>
      </c>
      <c r="J18" s="146">
        <v>21</v>
      </c>
      <c r="K18" s="145">
        <f t="shared" si="1"/>
        <v>0</v>
      </c>
      <c r="L18" s="194"/>
      <c r="M18" s="282"/>
      <c r="N18" s="236"/>
      <c r="O18" s="236"/>
      <c r="P18" s="236"/>
      <c r="Q18" s="236"/>
      <c r="R18" s="236"/>
      <c r="S18" s="236"/>
      <c r="T18" s="236"/>
      <c r="U18" s="236"/>
      <c r="V18" s="236"/>
      <c r="W18" s="236"/>
      <c r="X18" s="236"/>
      <c r="Y18" s="236"/>
      <c r="Z18" s="236"/>
      <c r="AA18" s="236"/>
      <c r="AB18" s="236"/>
      <c r="AC18" s="236"/>
      <c r="AD18" s="236"/>
      <c r="AE18" s="236"/>
      <c r="AF18" s="236"/>
      <c r="AG18" s="236"/>
      <c r="AH18" s="236"/>
      <c r="AI18" s="236"/>
    </row>
    <row r="19" spans="1:35" s="136" customFormat="1" ht="52.8" x14ac:dyDescent="0.25">
      <c r="A19" s="194">
        <v>4</v>
      </c>
      <c r="B19" s="143"/>
      <c r="C19" s="155" t="s">
        <v>114</v>
      </c>
      <c r="D19" s="196" t="s">
        <v>127</v>
      </c>
      <c r="E19" s="168" t="s">
        <v>145</v>
      </c>
      <c r="F19" s="155" t="s">
        <v>77</v>
      </c>
      <c r="G19" s="153">
        <v>1</v>
      </c>
      <c r="H19" s="145"/>
      <c r="I19" s="145">
        <f t="shared" si="0"/>
        <v>0</v>
      </c>
      <c r="J19" s="146">
        <v>21</v>
      </c>
      <c r="K19" s="145">
        <f t="shared" si="1"/>
        <v>0</v>
      </c>
      <c r="L19" s="279"/>
      <c r="M19" s="236"/>
      <c r="N19" s="236"/>
      <c r="O19" s="236"/>
      <c r="P19" s="236"/>
      <c r="Q19" s="236"/>
      <c r="R19" s="236"/>
      <c r="S19" s="236"/>
      <c r="T19" s="236"/>
      <c r="U19" s="236"/>
      <c r="V19" s="236"/>
      <c r="W19" s="236"/>
      <c r="X19" s="236"/>
      <c r="Y19" s="236"/>
      <c r="Z19" s="236"/>
      <c r="AA19" s="236"/>
      <c r="AB19" s="236"/>
      <c r="AC19" s="236"/>
      <c r="AD19" s="236"/>
      <c r="AE19" s="236"/>
      <c r="AF19" s="236"/>
      <c r="AG19" s="236"/>
      <c r="AH19" s="236"/>
      <c r="AI19" s="236"/>
    </row>
    <row r="20" spans="1:35" s="136" customFormat="1" ht="26.4" x14ac:dyDescent="0.25">
      <c r="A20" s="194">
        <v>5</v>
      </c>
      <c r="B20" s="143"/>
      <c r="C20" s="143" t="s">
        <v>114</v>
      </c>
      <c r="D20" s="186" t="s">
        <v>121</v>
      </c>
      <c r="E20" s="168" t="s">
        <v>134</v>
      </c>
      <c r="F20" s="143" t="s">
        <v>77</v>
      </c>
      <c r="G20" s="153">
        <v>1</v>
      </c>
      <c r="H20" s="145"/>
      <c r="I20" s="145">
        <f t="shared" si="0"/>
        <v>0</v>
      </c>
      <c r="J20" s="146">
        <v>21</v>
      </c>
      <c r="K20" s="145">
        <f t="shared" si="1"/>
        <v>0</v>
      </c>
      <c r="L20" s="236"/>
      <c r="M20" s="236"/>
      <c r="N20" s="236"/>
      <c r="O20" s="236"/>
      <c r="P20" s="236"/>
      <c r="Q20" s="236"/>
      <c r="R20" s="236"/>
      <c r="S20" s="236"/>
      <c r="T20" s="236"/>
      <c r="U20" s="236"/>
      <c r="V20" s="236"/>
      <c r="W20" s="236"/>
      <c r="X20" s="236"/>
      <c r="Y20" s="236"/>
      <c r="Z20" s="236"/>
      <c r="AA20" s="236"/>
      <c r="AB20" s="236"/>
      <c r="AC20" s="236"/>
      <c r="AD20" s="236"/>
      <c r="AE20" s="236"/>
      <c r="AF20" s="236"/>
      <c r="AG20" s="236"/>
      <c r="AH20" s="236"/>
      <c r="AI20" s="236"/>
    </row>
    <row r="21" spans="1:35" s="136" customFormat="1" ht="66" x14ac:dyDescent="0.25">
      <c r="A21" s="194">
        <v>6</v>
      </c>
      <c r="B21" s="143"/>
      <c r="C21" s="143" t="s">
        <v>114</v>
      </c>
      <c r="D21" s="186" t="s">
        <v>137</v>
      </c>
      <c r="E21" s="168" t="s">
        <v>160</v>
      </c>
      <c r="F21" s="143" t="s">
        <v>77</v>
      </c>
      <c r="G21" s="153">
        <v>1</v>
      </c>
      <c r="H21" s="145"/>
      <c r="I21" s="145">
        <f t="shared" ref="I21:I25" si="3">ROUND(G21*H21,2)</f>
        <v>0</v>
      </c>
      <c r="J21" s="146">
        <v>21</v>
      </c>
      <c r="K21" s="145">
        <f t="shared" ref="K21:K25" si="4">I21+((I21/100)*J21)</f>
        <v>0</v>
      </c>
      <c r="L21" s="236"/>
      <c r="M21" s="282"/>
      <c r="N21" s="236"/>
      <c r="O21" s="236"/>
      <c r="P21" s="236"/>
      <c r="Q21" s="236"/>
      <c r="R21" s="236"/>
      <c r="S21" s="236"/>
      <c r="T21" s="236"/>
      <c r="U21" s="236"/>
      <c r="V21" s="236"/>
      <c r="W21" s="236"/>
      <c r="X21" s="236"/>
      <c r="Y21" s="236"/>
      <c r="Z21" s="236"/>
      <c r="AA21" s="236"/>
      <c r="AB21" s="236"/>
      <c r="AC21" s="236"/>
      <c r="AD21" s="236"/>
      <c r="AE21" s="236"/>
      <c r="AF21" s="236"/>
      <c r="AG21" s="236"/>
      <c r="AH21" s="236"/>
      <c r="AI21" s="236"/>
    </row>
    <row r="22" spans="1:35" s="136" customFormat="1" ht="66" x14ac:dyDescent="0.25">
      <c r="A22" s="194">
        <v>7</v>
      </c>
      <c r="B22" s="143"/>
      <c r="C22" s="143" t="s">
        <v>114</v>
      </c>
      <c r="D22" s="186" t="s">
        <v>159</v>
      </c>
      <c r="E22" s="168" t="s">
        <v>161</v>
      </c>
      <c r="F22" s="143" t="s">
        <v>77</v>
      </c>
      <c r="G22" s="153">
        <v>1</v>
      </c>
      <c r="H22" s="145"/>
      <c r="I22" s="145">
        <f t="shared" ref="I22" si="5">ROUND(G22*H22,2)</f>
        <v>0</v>
      </c>
      <c r="J22" s="146">
        <v>21</v>
      </c>
      <c r="K22" s="145">
        <f t="shared" ref="K22" si="6">I22+((I22/100)*J22)</f>
        <v>0</v>
      </c>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row>
    <row r="23" spans="1:35" s="136" customFormat="1" ht="132" x14ac:dyDescent="0.25">
      <c r="A23" s="194">
        <v>8</v>
      </c>
      <c r="B23" s="143"/>
      <c r="C23" s="143" t="s">
        <v>114</v>
      </c>
      <c r="D23" s="157" t="s">
        <v>163</v>
      </c>
      <c r="E23" s="168" t="s">
        <v>162</v>
      </c>
      <c r="F23" s="143" t="s">
        <v>77</v>
      </c>
      <c r="G23" s="144">
        <v>1</v>
      </c>
      <c r="H23" s="145"/>
      <c r="I23" s="145">
        <f t="shared" si="3"/>
        <v>0</v>
      </c>
      <c r="J23" s="146">
        <v>21</v>
      </c>
      <c r="K23" s="145">
        <f t="shared" si="4"/>
        <v>0</v>
      </c>
      <c r="L23" s="190"/>
      <c r="M23" s="282"/>
      <c r="N23" s="236"/>
      <c r="O23" s="236"/>
      <c r="P23" s="236"/>
      <c r="Q23" s="236"/>
      <c r="R23" s="236"/>
      <c r="S23" s="236"/>
      <c r="T23" s="236"/>
      <c r="U23" s="236"/>
      <c r="V23" s="236"/>
      <c r="W23" s="236"/>
      <c r="X23" s="236"/>
      <c r="Y23" s="236"/>
      <c r="Z23" s="236"/>
      <c r="AA23" s="236"/>
      <c r="AB23" s="236"/>
      <c r="AC23" s="236"/>
      <c r="AD23" s="236"/>
      <c r="AE23" s="236"/>
      <c r="AF23" s="236"/>
      <c r="AG23" s="236"/>
      <c r="AH23" s="236"/>
      <c r="AI23" s="236"/>
    </row>
    <row r="24" spans="1:35" s="136" customFormat="1" ht="66" x14ac:dyDescent="0.25">
      <c r="A24" s="194">
        <v>9</v>
      </c>
      <c r="B24" s="143"/>
      <c r="C24" s="155" t="s">
        <v>114</v>
      </c>
      <c r="D24" s="157" t="s">
        <v>178</v>
      </c>
      <c r="E24" s="168" t="s">
        <v>179</v>
      </c>
      <c r="F24" s="143" t="s">
        <v>77</v>
      </c>
      <c r="G24" s="144">
        <v>1</v>
      </c>
      <c r="H24" s="145"/>
      <c r="I24" s="145">
        <f t="shared" si="3"/>
        <v>0</v>
      </c>
      <c r="J24" s="146">
        <v>21</v>
      </c>
      <c r="K24" s="145">
        <f t="shared" si="4"/>
        <v>0</v>
      </c>
      <c r="L24" s="190"/>
      <c r="M24" s="282"/>
      <c r="N24" s="236"/>
      <c r="O24" s="236"/>
      <c r="P24" s="236"/>
      <c r="Q24" s="236"/>
      <c r="R24" s="236"/>
      <c r="S24" s="236"/>
      <c r="T24" s="236"/>
      <c r="U24" s="236"/>
      <c r="V24" s="236"/>
      <c r="W24" s="236"/>
      <c r="X24" s="236"/>
      <c r="Y24" s="236"/>
      <c r="Z24" s="236"/>
      <c r="AA24" s="236"/>
      <c r="AB24" s="236"/>
      <c r="AC24" s="236"/>
      <c r="AD24" s="236"/>
      <c r="AE24" s="236"/>
      <c r="AF24" s="236"/>
      <c r="AG24" s="236"/>
      <c r="AH24" s="236"/>
      <c r="AI24" s="236"/>
    </row>
    <row r="25" spans="1:35" s="136" customFormat="1" ht="27" customHeight="1" x14ac:dyDescent="0.25">
      <c r="A25" s="194">
        <v>10</v>
      </c>
      <c r="B25" s="143"/>
      <c r="C25" s="155" t="s">
        <v>114</v>
      </c>
      <c r="D25" s="157" t="s">
        <v>125</v>
      </c>
      <c r="E25" s="168" t="s">
        <v>158</v>
      </c>
      <c r="F25" s="143" t="s">
        <v>77</v>
      </c>
      <c r="G25" s="153">
        <v>3</v>
      </c>
      <c r="H25" s="145"/>
      <c r="I25" s="145">
        <f t="shared" si="3"/>
        <v>0</v>
      </c>
      <c r="J25" s="146">
        <v>21</v>
      </c>
      <c r="K25" s="145">
        <f t="shared" si="4"/>
        <v>0</v>
      </c>
      <c r="L25" s="190"/>
      <c r="M25" s="236"/>
      <c r="N25" s="236"/>
      <c r="O25" s="236"/>
      <c r="P25" s="236"/>
      <c r="Q25" s="236"/>
      <c r="R25" s="236"/>
      <c r="S25" s="236"/>
      <c r="T25" s="236"/>
      <c r="U25" s="236"/>
      <c r="V25" s="236"/>
      <c r="W25" s="236"/>
      <c r="X25" s="236"/>
      <c r="Y25" s="236"/>
      <c r="Z25" s="236"/>
      <c r="AA25" s="236"/>
      <c r="AB25" s="236"/>
      <c r="AC25" s="236"/>
      <c r="AD25" s="236"/>
      <c r="AE25" s="236"/>
      <c r="AF25" s="236"/>
      <c r="AG25" s="236"/>
      <c r="AH25" s="236"/>
      <c r="AI25" s="236"/>
    </row>
    <row r="26" spans="1:35" s="136" customFormat="1" ht="52.8" x14ac:dyDescent="0.25">
      <c r="A26" s="194">
        <v>11</v>
      </c>
      <c r="B26" s="143"/>
      <c r="C26" s="143" t="s">
        <v>114</v>
      </c>
      <c r="D26" s="235" t="s">
        <v>156</v>
      </c>
      <c r="E26" s="169" t="s">
        <v>157</v>
      </c>
      <c r="F26" s="143" t="s">
        <v>77</v>
      </c>
      <c r="G26" s="144">
        <v>1</v>
      </c>
      <c r="H26" s="145"/>
      <c r="I26" s="145">
        <f t="shared" si="0"/>
        <v>0</v>
      </c>
      <c r="J26" s="146">
        <v>21</v>
      </c>
      <c r="K26" s="145">
        <f t="shared" si="1"/>
        <v>0</v>
      </c>
      <c r="L26" s="236"/>
      <c r="M26" s="236"/>
      <c r="N26" s="236"/>
      <c r="O26" s="236"/>
      <c r="P26" s="236"/>
      <c r="Q26" s="236"/>
      <c r="R26" s="236"/>
      <c r="S26" s="236"/>
      <c r="T26" s="236"/>
      <c r="U26" s="236"/>
      <c r="V26" s="236"/>
      <c r="W26" s="236"/>
      <c r="X26" s="236"/>
      <c r="Y26" s="236"/>
      <c r="Z26" s="236"/>
      <c r="AA26" s="236"/>
      <c r="AB26" s="236"/>
      <c r="AC26" s="236"/>
      <c r="AD26" s="236"/>
      <c r="AE26" s="236"/>
      <c r="AF26" s="236"/>
      <c r="AG26" s="236"/>
      <c r="AH26" s="236"/>
      <c r="AI26" s="236"/>
    </row>
    <row r="27" spans="1:35" s="136" customFormat="1" ht="52.8" x14ac:dyDescent="0.25">
      <c r="A27" s="194">
        <v>12</v>
      </c>
      <c r="B27" s="143"/>
      <c r="C27" s="143" t="s">
        <v>114</v>
      </c>
      <c r="D27" s="235" t="s">
        <v>80</v>
      </c>
      <c r="E27" s="168" t="s">
        <v>169</v>
      </c>
      <c r="F27" s="143" t="s">
        <v>77</v>
      </c>
      <c r="G27" s="144">
        <v>1</v>
      </c>
      <c r="H27" s="145"/>
      <c r="I27" s="145">
        <f t="shared" si="0"/>
        <v>0</v>
      </c>
      <c r="J27" s="146">
        <v>21</v>
      </c>
      <c r="K27" s="145">
        <f t="shared" si="1"/>
        <v>0</v>
      </c>
      <c r="L27" s="236"/>
      <c r="M27" s="282"/>
      <c r="N27" s="236"/>
      <c r="O27" s="236"/>
      <c r="P27" s="236"/>
      <c r="Q27" s="236"/>
      <c r="R27" s="236"/>
      <c r="S27" s="236"/>
      <c r="T27" s="236"/>
      <c r="U27" s="236"/>
      <c r="V27" s="236"/>
      <c r="W27" s="236"/>
      <c r="X27" s="236"/>
      <c r="Y27" s="236"/>
      <c r="Z27" s="236"/>
      <c r="AA27" s="236"/>
      <c r="AB27" s="236"/>
      <c r="AC27" s="236"/>
      <c r="AD27" s="236"/>
      <c r="AE27" s="236"/>
      <c r="AF27" s="236"/>
      <c r="AG27" s="236"/>
      <c r="AH27" s="236"/>
      <c r="AI27" s="236"/>
    </row>
    <row r="28" spans="1:35" s="136" customFormat="1" x14ac:dyDescent="0.25">
      <c r="A28" s="194"/>
      <c r="B28" s="143"/>
      <c r="C28" s="141"/>
      <c r="D28" s="269"/>
      <c r="E28" s="165" t="s">
        <v>111</v>
      </c>
      <c r="F28" s="275"/>
      <c r="G28" s="277"/>
      <c r="H28" s="277"/>
      <c r="I28" s="142">
        <f>SUM(I29:I53)</f>
        <v>0</v>
      </c>
      <c r="J28" s="146"/>
      <c r="K28" s="145"/>
      <c r="L28" s="236"/>
      <c r="M28" s="236"/>
      <c r="N28" s="236"/>
      <c r="O28" s="236"/>
      <c r="P28" s="236"/>
      <c r="Q28" s="236"/>
      <c r="R28" s="236"/>
      <c r="S28" s="236"/>
      <c r="T28" s="236"/>
      <c r="U28" s="236"/>
      <c r="V28" s="236"/>
      <c r="W28" s="236"/>
      <c r="X28" s="236"/>
      <c r="Y28" s="236"/>
      <c r="Z28" s="236"/>
      <c r="AA28" s="236"/>
      <c r="AB28" s="236"/>
      <c r="AC28" s="236"/>
      <c r="AD28" s="236"/>
      <c r="AE28" s="236"/>
      <c r="AF28" s="236"/>
      <c r="AG28" s="236"/>
      <c r="AH28" s="236"/>
      <c r="AI28" s="236"/>
    </row>
    <row r="29" spans="1:35" s="136" customFormat="1" ht="92.4" x14ac:dyDescent="0.25">
      <c r="A29" s="194">
        <v>13</v>
      </c>
      <c r="B29" s="143"/>
      <c r="C29" s="143" t="s">
        <v>114</v>
      </c>
      <c r="D29" s="235" t="s">
        <v>129</v>
      </c>
      <c r="E29" s="168" t="s">
        <v>183</v>
      </c>
      <c r="F29" s="143" t="s">
        <v>77</v>
      </c>
      <c r="G29" s="144">
        <v>24</v>
      </c>
      <c r="H29" s="145"/>
      <c r="I29" s="149">
        <f>ROUND(G29*H29,2)</f>
        <v>0</v>
      </c>
      <c r="J29" s="146">
        <v>21</v>
      </c>
      <c r="K29" s="145">
        <f t="shared" ref="K29:K53" si="7">I29+((I29/100)*J29)</f>
        <v>0</v>
      </c>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row>
    <row r="30" spans="1:35" s="136" customFormat="1" ht="118.8" x14ac:dyDescent="0.25">
      <c r="A30" s="194">
        <v>14</v>
      </c>
      <c r="B30" s="143"/>
      <c r="C30" s="143" t="s">
        <v>114</v>
      </c>
      <c r="D30" s="235" t="s">
        <v>81</v>
      </c>
      <c r="E30" s="168" t="s">
        <v>184</v>
      </c>
      <c r="F30" s="143" t="s">
        <v>77</v>
      </c>
      <c r="G30" s="144">
        <f>G29</f>
        <v>24</v>
      </c>
      <c r="H30" s="145"/>
      <c r="I30" s="149">
        <f t="shared" ref="I30:I53" si="8">ROUND(G30*H30,2)</f>
        <v>0</v>
      </c>
      <c r="J30" s="146">
        <v>21</v>
      </c>
      <c r="K30" s="145">
        <f t="shared" si="7"/>
        <v>0</v>
      </c>
      <c r="L30" s="236"/>
      <c r="M30" s="236"/>
      <c r="N30" s="236"/>
      <c r="O30" s="236"/>
      <c r="P30" s="236"/>
      <c r="Q30" s="236"/>
      <c r="R30" s="236"/>
      <c r="S30" s="236"/>
      <c r="T30" s="236"/>
      <c r="U30" s="236"/>
      <c r="V30" s="236"/>
      <c r="W30" s="236"/>
      <c r="X30" s="236"/>
      <c r="Y30" s="236"/>
      <c r="Z30" s="236"/>
      <c r="AA30" s="236"/>
      <c r="AB30" s="236"/>
      <c r="AC30" s="236"/>
      <c r="AD30" s="236"/>
      <c r="AE30" s="236"/>
      <c r="AF30" s="236"/>
      <c r="AG30" s="236"/>
      <c r="AH30" s="236"/>
      <c r="AI30" s="236"/>
    </row>
    <row r="31" spans="1:35" s="136" customFormat="1" ht="39.6" x14ac:dyDescent="0.25">
      <c r="A31" s="194">
        <v>15</v>
      </c>
      <c r="B31" s="143"/>
      <c r="C31" s="143" t="s">
        <v>114</v>
      </c>
      <c r="D31" s="235" t="s">
        <v>82</v>
      </c>
      <c r="E31" s="168" t="s">
        <v>180</v>
      </c>
      <c r="F31" s="143" t="s">
        <v>77</v>
      </c>
      <c r="G31" s="144">
        <v>1</v>
      </c>
      <c r="H31" s="145"/>
      <c r="I31" s="149">
        <f t="shared" si="8"/>
        <v>0</v>
      </c>
      <c r="J31" s="146">
        <v>21</v>
      </c>
      <c r="K31" s="145">
        <f t="shared" si="7"/>
        <v>0</v>
      </c>
      <c r="L31" s="236"/>
      <c r="M31" s="236"/>
      <c r="N31" s="236"/>
      <c r="O31" s="236"/>
      <c r="P31" s="236"/>
      <c r="Q31" s="236"/>
      <c r="R31" s="236"/>
      <c r="S31" s="236"/>
      <c r="T31" s="236"/>
      <c r="U31" s="236"/>
      <c r="V31" s="236"/>
      <c r="W31" s="236"/>
      <c r="X31" s="236"/>
      <c r="Y31" s="236"/>
      <c r="Z31" s="236"/>
      <c r="AA31" s="236"/>
      <c r="AB31" s="236"/>
      <c r="AC31" s="236"/>
      <c r="AD31" s="236"/>
      <c r="AE31" s="236"/>
      <c r="AF31" s="236"/>
      <c r="AG31" s="236"/>
      <c r="AH31" s="236"/>
      <c r="AI31" s="236"/>
    </row>
    <row r="32" spans="1:35" s="136" customFormat="1" ht="39.6" x14ac:dyDescent="0.25">
      <c r="A32" s="194">
        <v>16</v>
      </c>
      <c r="B32" s="143"/>
      <c r="C32" s="143" t="s">
        <v>114</v>
      </c>
      <c r="D32" s="235" t="s">
        <v>83</v>
      </c>
      <c r="E32" s="169" t="s">
        <v>117</v>
      </c>
      <c r="F32" s="143" t="s">
        <v>77</v>
      </c>
      <c r="G32" s="144">
        <v>1</v>
      </c>
      <c r="H32" s="145"/>
      <c r="I32" s="149">
        <f t="shared" si="8"/>
        <v>0</v>
      </c>
      <c r="J32" s="146">
        <v>21</v>
      </c>
      <c r="K32" s="145">
        <f t="shared" si="7"/>
        <v>0</v>
      </c>
      <c r="L32" s="236"/>
      <c r="M32" s="236"/>
      <c r="N32" s="236"/>
      <c r="O32" s="236"/>
      <c r="P32" s="236"/>
      <c r="Q32" s="236"/>
      <c r="R32" s="236"/>
      <c r="S32" s="236"/>
      <c r="T32" s="236"/>
      <c r="U32" s="236"/>
      <c r="V32" s="236"/>
      <c r="W32" s="236"/>
      <c r="X32" s="236"/>
      <c r="Y32" s="236"/>
      <c r="Z32" s="236"/>
      <c r="AA32" s="236"/>
      <c r="AB32" s="236"/>
      <c r="AC32" s="236"/>
      <c r="AD32" s="236"/>
      <c r="AE32" s="236"/>
      <c r="AF32" s="236"/>
      <c r="AG32" s="236"/>
      <c r="AH32" s="236"/>
      <c r="AI32" s="236"/>
    </row>
    <row r="33" spans="1:35" s="136" customFormat="1" ht="79.2" x14ac:dyDescent="0.25">
      <c r="A33" s="194">
        <v>17</v>
      </c>
      <c r="B33" s="143"/>
      <c r="C33" s="143" t="s">
        <v>114</v>
      </c>
      <c r="D33" s="235" t="s">
        <v>84</v>
      </c>
      <c r="E33" s="169" t="s">
        <v>118</v>
      </c>
      <c r="F33" s="143" t="s">
        <v>77</v>
      </c>
      <c r="G33" s="144">
        <v>1</v>
      </c>
      <c r="H33" s="145"/>
      <c r="I33" s="149">
        <f t="shared" si="8"/>
        <v>0</v>
      </c>
      <c r="J33" s="146">
        <v>21</v>
      </c>
      <c r="K33" s="145">
        <f t="shared" si="7"/>
        <v>0</v>
      </c>
      <c r="L33" s="236"/>
      <c r="M33" s="236"/>
      <c r="N33" s="236"/>
      <c r="O33" s="236"/>
      <c r="P33" s="236"/>
      <c r="Q33" s="236"/>
      <c r="R33" s="236"/>
      <c r="S33" s="236"/>
      <c r="T33" s="236"/>
      <c r="U33" s="236"/>
      <c r="V33" s="236"/>
      <c r="W33" s="236"/>
      <c r="X33" s="236"/>
      <c r="Y33" s="236"/>
      <c r="Z33" s="236"/>
      <c r="AA33" s="236"/>
      <c r="AB33" s="236"/>
      <c r="AC33" s="236"/>
      <c r="AD33" s="236"/>
      <c r="AE33" s="236"/>
      <c r="AF33" s="236"/>
      <c r="AG33" s="236"/>
      <c r="AH33" s="236"/>
      <c r="AI33" s="236"/>
    </row>
    <row r="34" spans="1:35" s="136" customFormat="1" ht="79.2" x14ac:dyDescent="0.25">
      <c r="A34" s="194">
        <v>18</v>
      </c>
      <c r="B34" s="143"/>
      <c r="C34" s="143" t="s">
        <v>114</v>
      </c>
      <c r="D34" s="235" t="s">
        <v>85</v>
      </c>
      <c r="E34" s="169" t="s">
        <v>119</v>
      </c>
      <c r="F34" s="143" t="s">
        <v>77</v>
      </c>
      <c r="G34" s="144">
        <f>G29</f>
        <v>24</v>
      </c>
      <c r="H34" s="145"/>
      <c r="I34" s="149">
        <f t="shared" si="8"/>
        <v>0</v>
      </c>
      <c r="J34" s="146">
        <v>21</v>
      </c>
      <c r="K34" s="145">
        <f t="shared" si="7"/>
        <v>0</v>
      </c>
      <c r="L34" s="236"/>
      <c r="M34" s="236"/>
      <c r="N34" s="236"/>
      <c r="O34" s="236"/>
      <c r="P34" s="236"/>
      <c r="Q34" s="236"/>
      <c r="R34" s="236"/>
      <c r="S34" s="236"/>
      <c r="T34" s="236"/>
      <c r="U34" s="236"/>
      <c r="V34" s="236"/>
      <c r="W34" s="236"/>
      <c r="X34" s="236"/>
      <c r="Y34" s="236"/>
      <c r="Z34" s="236"/>
      <c r="AA34" s="236"/>
      <c r="AB34" s="236"/>
      <c r="AC34" s="236"/>
      <c r="AD34" s="236"/>
      <c r="AE34" s="236"/>
      <c r="AF34" s="236"/>
      <c r="AG34" s="236"/>
      <c r="AH34" s="236"/>
      <c r="AI34" s="236"/>
    </row>
    <row r="35" spans="1:35" s="136" customFormat="1" ht="79.2" x14ac:dyDescent="0.25">
      <c r="A35" s="194">
        <v>19</v>
      </c>
      <c r="B35" s="143"/>
      <c r="C35" s="143" t="s">
        <v>114</v>
      </c>
      <c r="D35" s="235" t="s">
        <v>86</v>
      </c>
      <c r="E35" s="169" t="s">
        <v>170</v>
      </c>
      <c r="F35" s="143" t="s">
        <v>77</v>
      </c>
      <c r="G35" s="144">
        <f>G29+1</f>
        <v>25</v>
      </c>
      <c r="H35" s="145"/>
      <c r="I35" s="149">
        <f t="shared" si="8"/>
        <v>0</v>
      </c>
      <c r="J35" s="146">
        <v>21</v>
      </c>
      <c r="K35" s="145">
        <f t="shared" si="7"/>
        <v>0</v>
      </c>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row>
    <row r="36" spans="1:35" s="136" customFormat="1" ht="52.8" x14ac:dyDescent="0.25">
      <c r="A36" s="194">
        <v>20</v>
      </c>
      <c r="B36" s="143"/>
      <c r="C36" s="155" t="s">
        <v>114</v>
      </c>
      <c r="D36" s="270" t="s">
        <v>146</v>
      </c>
      <c r="E36" s="169" t="s">
        <v>171</v>
      </c>
      <c r="F36" s="155" t="s">
        <v>77</v>
      </c>
      <c r="G36" s="153">
        <f>G35*2</f>
        <v>50</v>
      </c>
      <c r="H36" s="145"/>
      <c r="I36" s="145">
        <f t="shared" si="8"/>
        <v>0</v>
      </c>
      <c r="J36" s="146">
        <v>21</v>
      </c>
      <c r="K36" s="145">
        <f t="shared" si="7"/>
        <v>0</v>
      </c>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row>
    <row r="37" spans="1:35" s="136" customFormat="1" ht="52.8" x14ac:dyDescent="0.25">
      <c r="A37" s="194">
        <v>21</v>
      </c>
      <c r="B37" s="143"/>
      <c r="C37" s="143" t="s">
        <v>114</v>
      </c>
      <c r="D37" s="235" t="s">
        <v>130</v>
      </c>
      <c r="E37" s="169" t="s">
        <v>172</v>
      </c>
      <c r="F37" s="143" t="s">
        <v>77</v>
      </c>
      <c r="G37" s="144">
        <f>G29</f>
        <v>24</v>
      </c>
      <c r="H37" s="145"/>
      <c r="I37" s="149">
        <f t="shared" si="8"/>
        <v>0</v>
      </c>
      <c r="J37" s="146">
        <v>21</v>
      </c>
      <c r="K37" s="145">
        <f t="shared" si="7"/>
        <v>0</v>
      </c>
      <c r="L37" s="236"/>
      <c r="M37" s="236"/>
      <c r="N37" s="236"/>
      <c r="O37" s="236"/>
      <c r="P37" s="236"/>
      <c r="Q37" s="236"/>
      <c r="R37" s="236"/>
      <c r="S37" s="236"/>
      <c r="T37" s="236"/>
      <c r="U37" s="236"/>
      <c r="V37" s="236"/>
      <c r="W37" s="236"/>
      <c r="X37" s="236"/>
      <c r="Y37" s="236"/>
      <c r="Z37" s="236"/>
      <c r="AA37" s="236"/>
      <c r="AB37" s="236"/>
      <c r="AC37" s="236"/>
      <c r="AD37" s="236"/>
      <c r="AE37" s="236"/>
      <c r="AF37" s="236"/>
      <c r="AG37" s="236"/>
      <c r="AH37" s="236"/>
      <c r="AI37" s="236"/>
    </row>
    <row r="38" spans="1:35" s="201" customFormat="1" ht="105.6" x14ac:dyDescent="0.25">
      <c r="A38" s="230">
        <v>22</v>
      </c>
      <c r="B38" s="215"/>
      <c r="C38" s="215" t="s">
        <v>114</v>
      </c>
      <c r="D38" s="271" t="s">
        <v>87</v>
      </c>
      <c r="E38" s="221" t="s">
        <v>258</v>
      </c>
      <c r="F38" s="215" t="s">
        <v>77</v>
      </c>
      <c r="G38" s="217">
        <v>1</v>
      </c>
      <c r="H38" s="210"/>
      <c r="I38" s="225">
        <f t="shared" si="8"/>
        <v>0</v>
      </c>
      <c r="J38" s="226">
        <v>21</v>
      </c>
      <c r="K38" s="227">
        <f t="shared" si="7"/>
        <v>0</v>
      </c>
      <c r="L38" s="224"/>
      <c r="M38" s="283"/>
      <c r="N38" s="283"/>
      <c r="O38" s="284"/>
      <c r="P38" s="284"/>
      <c r="Q38" s="284"/>
      <c r="R38" s="284"/>
      <c r="S38" s="284"/>
      <c r="T38" s="284"/>
      <c r="U38" s="284"/>
      <c r="V38" s="284"/>
      <c r="W38" s="284"/>
      <c r="X38" s="284"/>
      <c r="Y38" s="284"/>
      <c r="Z38" s="284"/>
      <c r="AA38" s="284"/>
      <c r="AB38" s="284"/>
      <c r="AC38" s="284"/>
      <c r="AD38" s="284"/>
      <c r="AE38" s="284"/>
      <c r="AF38" s="284"/>
      <c r="AG38" s="284"/>
      <c r="AH38" s="284"/>
      <c r="AI38" s="284"/>
    </row>
    <row r="39" spans="1:35" s="136" customFormat="1" ht="39.6" x14ac:dyDescent="0.25">
      <c r="A39" s="194">
        <v>23</v>
      </c>
      <c r="B39" s="143"/>
      <c r="C39" s="143" t="s">
        <v>114</v>
      </c>
      <c r="D39" s="157" t="s">
        <v>112</v>
      </c>
      <c r="E39" s="169" t="s">
        <v>116</v>
      </c>
      <c r="F39" s="143" t="s">
        <v>77</v>
      </c>
      <c r="G39" s="144">
        <f>G29+1</f>
        <v>25</v>
      </c>
      <c r="H39" s="145"/>
      <c r="I39" s="149">
        <f t="shared" si="8"/>
        <v>0</v>
      </c>
      <c r="J39" s="146">
        <v>21</v>
      </c>
      <c r="K39" s="145">
        <f t="shared" si="7"/>
        <v>0</v>
      </c>
      <c r="L39" s="236"/>
      <c r="M39" s="279"/>
      <c r="N39" s="279"/>
      <c r="O39" s="236"/>
      <c r="P39" s="236"/>
      <c r="Q39" s="236"/>
      <c r="R39" s="236"/>
      <c r="S39" s="236"/>
      <c r="T39" s="236"/>
      <c r="U39" s="236"/>
      <c r="V39" s="236"/>
      <c r="W39" s="236"/>
      <c r="X39" s="236"/>
      <c r="Y39" s="236"/>
      <c r="Z39" s="236"/>
      <c r="AA39" s="236"/>
      <c r="AB39" s="236"/>
      <c r="AC39" s="236"/>
      <c r="AD39" s="236"/>
      <c r="AE39" s="236"/>
      <c r="AF39" s="236"/>
      <c r="AG39" s="236"/>
      <c r="AH39" s="236"/>
      <c r="AI39" s="236"/>
    </row>
    <row r="40" spans="1:35" s="136" customFormat="1" ht="79.2" x14ac:dyDescent="0.25">
      <c r="A40" s="194">
        <v>24</v>
      </c>
      <c r="B40" s="143"/>
      <c r="C40" s="143" t="s">
        <v>114</v>
      </c>
      <c r="D40" s="235" t="s">
        <v>88</v>
      </c>
      <c r="E40" s="168" t="s">
        <v>259</v>
      </c>
      <c r="F40" s="143" t="s">
        <v>77</v>
      </c>
      <c r="G40" s="144">
        <v>2</v>
      </c>
      <c r="H40" s="145"/>
      <c r="I40" s="149">
        <f t="shared" si="8"/>
        <v>0</v>
      </c>
      <c r="J40" s="146">
        <v>21</v>
      </c>
      <c r="K40" s="145">
        <f t="shared" si="7"/>
        <v>0</v>
      </c>
      <c r="L40" s="236"/>
      <c r="M40" s="282"/>
      <c r="N40" s="279"/>
      <c r="O40" s="236"/>
      <c r="P40" s="236"/>
      <c r="Q40" s="236"/>
      <c r="R40" s="236"/>
      <c r="S40" s="236"/>
      <c r="T40" s="236"/>
      <c r="U40" s="236"/>
      <c r="V40" s="236"/>
      <c r="W40" s="236"/>
      <c r="X40" s="236"/>
      <c r="Y40" s="236"/>
      <c r="Z40" s="236"/>
      <c r="AA40" s="236"/>
      <c r="AB40" s="236"/>
      <c r="AC40" s="236"/>
      <c r="AD40" s="236"/>
      <c r="AE40" s="236"/>
      <c r="AF40" s="236"/>
      <c r="AG40" s="236"/>
      <c r="AH40" s="236"/>
      <c r="AI40" s="236"/>
    </row>
    <row r="41" spans="1:35" s="136" customFormat="1" ht="26.4" x14ac:dyDescent="0.25">
      <c r="A41" s="194">
        <v>25</v>
      </c>
      <c r="B41" s="143"/>
      <c r="C41" s="143" t="s">
        <v>114</v>
      </c>
      <c r="D41" s="186" t="s">
        <v>123</v>
      </c>
      <c r="E41" s="169" t="s">
        <v>143</v>
      </c>
      <c r="F41" s="143" t="s">
        <v>77</v>
      </c>
      <c r="G41" s="144">
        <v>1</v>
      </c>
      <c r="H41" s="145"/>
      <c r="I41" s="149">
        <f t="shared" si="8"/>
        <v>0</v>
      </c>
      <c r="J41" s="146">
        <v>21</v>
      </c>
      <c r="K41" s="145">
        <f t="shared" si="7"/>
        <v>0</v>
      </c>
      <c r="L41" s="279"/>
      <c r="M41" s="279"/>
      <c r="N41" s="279"/>
      <c r="O41" s="236"/>
      <c r="P41" s="236"/>
      <c r="Q41" s="236"/>
      <c r="R41" s="236"/>
      <c r="S41" s="236"/>
      <c r="T41" s="236"/>
      <c r="U41" s="236"/>
      <c r="V41" s="236"/>
      <c r="W41" s="236"/>
      <c r="X41" s="236"/>
      <c r="Y41" s="236"/>
      <c r="Z41" s="236"/>
      <c r="AA41" s="236"/>
      <c r="AB41" s="236"/>
      <c r="AC41" s="236"/>
      <c r="AD41" s="236"/>
      <c r="AE41" s="236"/>
      <c r="AF41" s="236"/>
      <c r="AG41" s="236"/>
      <c r="AH41" s="236"/>
      <c r="AI41" s="236"/>
    </row>
    <row r="42" spans="1:35" s="136" customFormat="1" ht="26.4" x14ac:dyDescent="0.25">
      <c r="A42" s="194">
        <v>26</v>
      </c>
      <c r="B42" s="143"/>
      <c r="C42" s="143" t="s">
        <v>114</v>
      </c>
      <c r="D42" s="186" t="s">
        <v>124</v>
      </c>
      <c r="E42" s="168" t="s">
        <v>144</v>
      </c>
      <c r="F42" s="143" t="s">
        <v>77</v>
      </c>
      <c r="G42" s="144">
        <v>1</v>
      </c>
      <c r="H42" s="145"/>
      <c r="I42" s="149">
        <f t="shared" si="8"/>
        <v>0</v>
      </c>
      <c r="J42" s="146">
        <v>21</v>
      </c>
      <c r="K42" s="145">
        <f t="shared" si="7"/>
        <v>0</v>
      </c>
      <c r="L42" s="279"/>
      <c r="M42" s="279"/>
      <c r="N42" s="279"/>
      <c r="O42" s="236"/>
      <c r="P42" s="236"/>
      <c r="Q42" s="236"/>
      <c r="R42" s="236"/>
      <c r="S42" s="236"/>
      <c r="T42" s="236"/>
      <c r="U42" s="236"/>
      <c r="V42" s="236"/>
      <c r="W42" s="236"/>
      <c r="X42" s="236"/>
      <c r="Y42" s="236"/>
      <c r="Z42" s="236"/>
      <c r="AA42" s="236"/>
      <c r="AB42" s="236"/>
      <c r="AC42" s="236"/>
      <c r="AD42" s="236"/>
      <c r="AE42" s="236"/>
      <c r="AF42" s="236"/>
      <c r="AG42" s="236"/>
      <c r="AH42" s="236"/>
      <c r="AI42" s="236"/>
    </row>
    <row r="43" spans="1:35" s="136" customFormat="1" ht="26.4" x14ac:dyDescent="0.25">
      <c r="A43" s="194">
        <v>27</v>
      </c>
      <c r="B43" s="143"/>
      <c r="C43" s="143" t="s">
        <v>114</v>
      </c>
      <c r="D43" s="186" t="s">
        <v>125</v>
      </c>
      <c r="E43" s="169" t="s">
        <v>182</v>
      </c>
      <c r="F43" s="143" t="s">
        <v>77</v>
      </c>
      <c r="G43" s="144">
        <v>1</v>
      </c>
      <c r="H43" s="145"/>
      <c r="I43" s="149">
        <f t="shared" si="8"/>
        <v>0</v>
      </c>
      <c r="J43" s="146">
        <v>21</v>
      </c>
      <c r="K43" s="145">
        <f t="shared" si="7"/>
        <v>0</v>
      </c>
      <c r="L43" s="279"/>
      <c r="M43" s="279"/>
      <c r="N43" s="279"/>
      <c r="O43" s="236"/>
      <c r="P43" s="236"/>
      <c r="Q43" s="236"/>
      <c r="R43" s="236"/>
      <c r="S43" s="236"/>
      <c r="T43" s="236"/>
      <c r="U43" s="236"/>
      <c r="V43" s="236"/>
      <c r="W43" s="236"/>
      <c r="X43" s="236"/>
      <c r="Y43" s="236"/>
      <c r="Z43" s="236"/>
      <c r="AA43" s="236"/>
      <c r="AB43" s="236"/>
      <c r="AC43" s="236"/>
      <c r="AD43" s="236"/>
      <c r="AE43" s="236"/>
      <c r="AF43" s="236"/>
      <c r="AG43" s="236"/>
      <c r="AH43" s="236"/>
      <c r="AI43" s="236"/>
    </row>
    <row r="44" spans="1:35" s="136" customFormat="1" ht="52.8" x14ac:dyDescent="0.25">
      <c r="A44" s="194">
        <v>28</v>
      </c>
      <c r="B44" s="143"/>
      <c r="C44" s="143" t="s">
        <v>114</v>
      </c>
      <c r="D44" s="235" t="s">
        <v>104</v>
      </c>
      <c r="E44" s="169" t="s">
        <v>131</v>
      </c>
      <c r="F44" s="143" t="s">
        <v>77</v>
      </c>
      <c r="G44" s="144">
        <v>1</v>
      </c>
      <c r="H44" s="145"/>
      <c r="I44" s="149">
        <f t="shared" si="8"/>
        <v>0</v>
      </c>
      <c r="J44" s="146">
        <v>21</v>
      </c>
      <c r="K44" s="145">
        <f t="shared" si="7"/>
        <v>0</v>
      </c>
      <c r="L44" s="279"/>
      <c r="M44" s="279"/>
      <c r="N44" s="279"/>
      <c r="O44" s="236"/>
      <c r="P44" s="236"/>
      <c r="Q44" s="236"/>
      <c r="R44" s="236"/>
      <c r="S44" s="236"/>
      <c r="T44" s="236"/>
      <c r="U44" s="236"/>
      <c r="V44" s="236"/>
      <c r="W44" s="236"/>
      <c r="X44" s="236"/>
      <c r="Y44" s="236"/>
      <c r="Z44" s="236"/>
      <c r="AA44" s="236"/>
      <c r="AB44" s="236"/>
      <c r="AC44" s="236"/>
      <c r="AD44" s="236"/>
      <c r="AE44" s="236"/>
      <c r="AF44" s="236"/>
      <c r="AG44" s="236"/>
      <c r="AH44" s="236"/>
      <c r="AI44" s="236"/>
    </row>
    <row r="45" spans="1:35" s="136" customFormat="1" ht="92.4" x14ac:dyDescent="0.25">
      <c r="A45" s="194">
        <v>29</v>
      </c>
      <c r="B45" s="143"/>
      <c r="C45" s="143" t="s">
        <v>114</v>
      </c>
      <c r="D45" s="235" t="s">
        <v>89</v>
      </c>
      <c r="E45" s="274" t="s">
        <v>260</v>
      </c>
      <c r="F45" s="191" t="s">
        <v>77</v>
      </c>
      <c r="G45" s="192">
        <f>G29</f>
        <v>24</v>
      </c>
      <c r="H45" s="145"/>
      <c r="I45" s="145">
        <f t="shared" ref="I45:I47" si="9">ROUND(G45*H45,2)</f>
        <v>0</v>
      </c>
      <c r="J45" s="146">
        <v>21</v>
      </c>
      <c r="K45" s="145">
        <f t="shared" si="7"/>
        <v>0</v>
      </c>
      <c r="L45" s="193"/>
      <c r="M45" s="282"/>
      <c r="N45" s="282"/>
      <c r="O45" s="236"/>
      <c r="P45" s="236"/>
      <c r="Q45" s="236"/>
      <c r="R45" s="236"/>
      <c r="S45" s="236"/>
      <c r="T45" s="236"/>
      <c r="U45" s="236"/>
      <c r="V45" s="236"/>
      <c r="W45" s="236"/>
      <c r="X45" s="236"/>
      <c r="Y45" s="236"/>
      <c r="Z45" s="236"/>
      <c r="AA45" s="236"/>
      <c r="AB45" s="236"/>
      <c r="AC45" s="236"/>
      <c r="AD45" s="236"/>
      <c r="AE45" s="236"/>
      <c r="AF45" s="236"/>
      <c r="AG45" s="236"/>
      <c r="AH45" s="236"/>
      <c r="AI45" s="236"/>
    </row>
    <row r="46" spans="1:35" s="136" customFormat="1" ht="61.5" customHeight="1" x14ac:dyDescent="0.25">
      <c r="A46" s="194">
        <v>30</v>
      </c>
      <c r="B46" s="143"/>
      <c r="C46" s="143" t="s">
        <v>114</v>
      </c>
      <c r="D46" s="235" t="s">
        <v>174</v>
      </c>
      <c r="E46" s="274" t="s">
        <v>173</v>
      </c>
      <c r="F46" s="191" t="s">
        <v>77</v>
      </c>
      <c r="G46" s="192">
        <f>G45</f>
        <v>24</v>
      </c>
      <c r="H46" s="145"/>
      <c r="I46" s="145">
        <f t="shared" ref="I46" si="10">ROUND(G46*H46,2)</f>
        <v>0</v>
      </c>
      <c r="J46" s="146">
        <v>21</v>
      </c>
      <c r="K46" s="145">
        <f t="shared" ref="K46" si="11">I46+((I46/100)*J46)</f>
        <v>0</v>
      </c>
      <c r="L46" s="193"/>
      <c r="M46" s="236"/>
      <c r="N46" s="236"/>
      <c r="O46" s="236"/>
      <c r="P46" s="236"/>
      <c r="Q46" s="236"/>
      <c r="R46" s="236"/>
      <c r="S46" s="236"/>
      <c r="T46" s="236"/>
      <c r="U46" s="236"/>
      <c r="V46" s="236"/>
      <c r="W46" s="236"/>
      <c r="X46" s="236"/>
      <c r="Y46" s="236"/>
      <c r="Z46" s="236"/>
      <c r="AA46" s="236"/>
      <c r="AB46" s="236"/>
      <c r="AC46" s="236"/>
      <c r="AD46" s="236"/>
      <c r="AE46" s="236"/>
      <c r="AF46" s="236"/>
      <c r="AG46" s="236"/>
      <c r="AH46" s="236"/>
      <c r="AI46" s="236"/>
    </row>
    <row r="47" spans="1:35" s="136" customFormat="1" ht="48.75" customHeight="1" x14ac:dyDescent="0.25">
      <c r="A47" s="194">
        <v>31</v>
      </c>
      <c r="B47" s="143"/>
      <c r="C47" s="143" t="s">
        <v>114</v>
      </c>
      <c r="D47" s="235" t="s">
        <v>164</v>
      </c>
      <c r="E47" s="168" t="s">
        <v>181</v>
      </c>
      <c r="F47" s="191" t="s">
        <v>77</v>
      </c>
      <c r="G47" s="192">
        <f>G45+G38</f>
        <v>25</v>
      </c>
      <c r="H47" s="145"/>
      <c r="I47" s="145">
        <f t="shared" si="9"/>
        <v>0</v>
      </c>
      <c r="J47" s="146">
        <v>21</v>
      </c>
      <c r="K47" s="145">
        <f t="shared" si="7"/>
        <v>0</v>
      </c>
      <c r="L47" s="193"/>
      <c r="M47" s="236"/>
      <c r="N47" s="236"/>
      <c r="O47" s="236"/>
      <c r="P47" s="236"/>
      <c r="Q47" s="236"/>
      <c r="R47" s="236"/>
      <c r="S47" s="236"/>
      <c r="T47" s="236"/>
      <c r="U47" s="236"/>
      <c r="V47" s="236"/>
      <c r="W47" s="236"/>
      <c r="X47" s="236"/>
      <c r="Y47" s="236"/>
      <c r="Z47" s="236"/>
      <c r="AA47" s="236"/>
      <c r="AB47" s="236"/>
      <c r="AC47" s="236"/>
      <c r="AD47" s="236"/>
      <c r="AE47" s="236"/>
      <c r="AF47" s="236"/>
      <c r="AG47" s="236"/>
      <c r="AH47" s="236"/>
      <c r="AI47" s="236"/>
    </row>
    <row r="48" spans="1:35" s="136" customFormat="1" ht="26.4" x14ac:dyDescent="0.25">
      <c r="A48" s="194">
        <v>32</v>
      </c>
      <c r="B48" s="143"/>
      <c r="C48" s="143" t="s">
        <v>114</v>
      </c>
      <c r="D48" s="235" t="s">
        <v>113</v>
      </c>
      <c r="E48" s="168" t="s">
        <v>133</v>
      </c>
      <c r="F48" s="143" t="s">
        <v>77</v>
      </c>
      <c r="G48" s="144">
        <v>1</v>
      </c>
      <c r="H48" s="145"/>
      <c r="I48" s="149">
        <f t="shared" si="8"/>
        <v>0</v>
      </c>
      <c r="J48" s="146">
        <v>21</v>
      </c>
      <c r="K48" s="145">
        <f t="shared" si="7"/>
        <v>0</v>
      </c>
      <c r="L48" s="279"/>
      <c r="M48" s="279"/>
      <c r="N48" s="279"/>
      <c r="O48" s="236"/>
      <c r="P48" s="236"/>
      <c r="Q48" s="236"/>
      <c r="R48" s="236"/>
      <c r="S48" s="236"/>
      <c r="T48" s="236"/>
      <c r="U48" s="236"/>
      <c r="V48" s="236"/>
      <c r="W48" s="236"/>
      <c r="X48" s="236"/>
      <c r="Y48" s="236"/>
      <c r="Z48" s="236"/>
      <c r="AA48" s="236"/>
      <c r="AB48" s="236"/>
      <c r="AC48" s="236"/>
      <c r="AD48" s="236"/>
      <c r="AE48" s="236"/>
      <c r="AF48" s="236"/>
      <c r="AG48" s="236"/>
      <c r="AH48" s="236"/>
      <c r="AI48" s="236"/>
    </row>
    <row r="49" spans="1:35" s="136" customFormat="1" ht="66" x14ac:dyDescent="0.25">
      <c r="A49" s="194">
        <v>33</v>
      </c>
      <c r="B49" s="143"/>
      <c r="C49" s="143" t="s">
        <v>114</v>
      </c>
      <c r="D49" s="235" t="s">
        <v>93</v>
      </c>
      <c r="E49" s="168" t="s">
        <v>132</v>
      </c>
      <c r="F49" s="143" t="s">
        <v>77</v>
      </c>
      <c r="G49" s="144">
        <v>1</v>
      </c>
      <c r="H49" s="145"/>
      <c r="I49" s="149">
        <f t="shared" si="8"/>
        <v>0</v>
      </c>
      <c r="J49" s="146">
        <v>21</v>
      </c>
      <c r="K49" s="145">
        <f t="shared" si="7"/>
        <v>0</v>
      </c>
      <c r="L49" s="280"/>
      <c r="M49" s="279"/>
      <c r="N49" s="279"/>
      <c r="O49" s="236"/>
      <c r="P49" s="236"/>
      <c r="Q49" s="236"/>
      <c r="R49" s="236"/>
      <c r="S49" s="236"/>
      <c r="T49" s="236"/>
      <c r="U49" s="236"/>
      <c r="V49" s="236"/>
      <c r="W49" s="236"/>
      <c r="X49" s="236"/>
      <c r="Y49" s="236"/>
      <c r="Z49" s="236"/>
      <c r="AA49" s="236"/>
      <c r="AB49" s="236"/>
      <c r="AC49" s="236"/>
      <c r="AD49" s="236"/>
      <c r="AE49" s="236"/>
      <c r="AF49" s="236"/>
      <c r="AG49" s="236"/>
      <c r="AH49" s="236"/>
      <c r="AI49" s="236"/>
    </row>
    <row r="50" spans="1:35" s="136" customFormat="1" ht="39" customHeight="1" x14ac:dyDescent="0.25">
      <c r="A50" s="194">
        <v>34</v>
      </c>
      <c r="B50" s="143"/>
      <c r="C50" s="143" t="s">
        <v>114</v>
      </c>
      <c r="D50" s="235" t="s">
        <v>94</v>
      </c>
      <c r="E50" s="168" t="s">
        <v>148</v>
      </c>
      <c r="F50" s="143" t="s">
        <v>77</v>
      </c>
      <c r="G50" s="144">
        <v>2</v>
      </c>
      <c r="H50" s="145"/>
      <c r="I50" s="149">
        <f t="shared" si="8"/>
        <v>0</v>
      </c>
      <c r="J50" s="146">
        <v>21</v>
      </c>
      <c r="K50" s="145">
        <f t="shared" si="7"/>
        <v>0</v>
      </c>
      <c r="L50" s="279"/>
      <c r="M50" s="279"/>
      <c r="N50" s="279"/>
      <c r="O50" s="236"/>
      <c r="P50" s="236"/>
      <c r="Q50" s="236"/>
      <c r="R50" s="236"/>
      <c r="S50" s="236"/>
      <c r="T50" s="236"/>
      <c r="U50" s="236"/>
      <c r="V50" s="236"/>
      <c r="W50" s="236"/>
      <c r="X50" s="236"/>
      <c r="Y50" s="236"/>
      <c r="Z50" s="236"/>
      <c r="AA50" s="236"/>
      <c r="AB50" s="236"/>
      <c r="AC50" s="236"/>
      <c r="AD50" s="236"/>
      <c r="AE50" s="236"/>
      <c r="AF50" s="236"/>
      <c r="AG50" s="236"/>
      <c r="AH50" s="236"/>
      <c r="AI50" s="236"/>
    </row>
    <row r="51" spans="1:35" s="136" customFormat="1" ht="66" customHeight="1" x14ac:dyDescent="0.25">
      <c r="A51" s="194">
        <v>35</v>
      </c>
      <c r="B51" s="143"/>
      <c r="C51" s="143" t="s">
        <v>114</v>
      </c>
      <c r="D51" s="235" t="s">
        <v>147</v>
      </c>
      <c r="E51" s="221" t="s">
        <v>235</v>
      </c>
      <c r="F51" s="143" t="s">
        <v>77</v>
      </c>
      <c r="G51" s="144">
        <v>1</v>
      </c>
      <c r="H51" s="145"/>
      <c r="I51" s="145">
        <f t="shared" si="8"/>
        <v>0</v>
      </c>
      <c r="J51" s="146">
        <v>21</v>
      </c>
      <c r="K51" s="145">
        <f t="shared" si="7"/>
        <v>0</v>
      </c>
      <c r="L51" s="279"/>
      <c r="M51" s="282"/>
      <c r="N51" s="279"/>
      <c r="O51" s="236"/>
      <c r="P51" s="236"/>
      <c r="Q51" s="236"/>
      <c r="R51" s="236"/>
      <c r="S51" s="236"/>
      <c r="T51" s="236"/>
      <c r="U51" s="236"/>
      <c r="V51" s="236"/>
      <c r="W51" s="236"/>
      <c r="X51" s="236"/>
      <c r="Y51" s="236"/>
      <c r="Z51" s="236"/>
      <c r="AA51" s="236"/>
      <c r="AB51" s="236"/>
      <c r="AC51" s="236"/>
      <c r="AD51" s="236"/>
      <c r="AE51" s="236"/>
      <c r="AF51" s="236"/>
      <c r="AG51" s="236"/>
      <c r="AH51" s="236"/>
      <c r="AI51" s="236"/>
    </row>
    <row r="52" spans="1:35" s="201" customFormat="1" ht="66" x14ac:dyDescent="0.25">
      <c r="A52" s="230">
        <v>36</v>
      </c>
      <c r="B52" s="215"/>
      <c r="C52" s="215" t="s">
        <v>114</v>
      </c>
      <c r="D52" s="271" t="s">
        <v>90</v>
      </c>
      <c r="E52" s="221" t="s">
        <v>243</v>
      </c>
      <c r="F52" s="215" t="s">
        <v>77</v>
      </c>
      <c r="G52" s="217">
        <v>2</v>
      </c>
      <c r="H52" s="210"/>
      <c r="I52" s="229">
        <f t="shared" si="8"/>
        <v>0</v>
      </c>
      <c r="J52" s="214">
        <v>21</v>
      </c>
      <c r="K52" s="210">
        <f t="shared" si="7"/>
        <v>0</v>
      </c>
      <c r="L52" s="281"/>
      <c r="M52" s="283"/>
      <c r="N52" s="281"/>
      <c r="O52" s="284"/>
      <c r="P52" s="284"/>
      <c r="Q52" s="284"/>
      <c r="R52" s="284"/>
      <c r="S52" s="284"/>
      <c r="T52" s="284"/>
      <c r="U52" s="284"/>
      <c r="V52" s="284"/>
      <c r="W52" s="284"/>
      <c r="X52" s="284"/>
      <c r="Y52" s="284"/>
      <c r="Z52" s="284"/>
      <c r="AA52" s="284"/>
      <c r="AB52" s="284"/>
      <c r="AC52" s="284"/>
      <c r="AD52" s="284"/>
      <c r="AE52" s="284"/>
      <c r="AF52" s="284"/>
      <c r="AG52" s="284"/>
      <c r="AH52" s="284"/>
      <c r="AI52" s="284"/>
    </row>
    <row r="53" spans="1:35" s="136" customFormat="1" ht="52.5" customHeight="1" x14ac:dyDescent="0.25">
      <c r="A53" s="194">
        <v>37</v>
      </c>
      <c r="B53" s="143"/>
      <c r="C53" s="143" t="s">
        <v>114</v>
      </c>
      <c r="D53" s="235" t="s">
        <v>95</v>
      </c>
      <c r="E53" s="168" t="s">
        <v>175</v>
      </c>
      <c r="F53" s="143" t="s">
        <v>77</v>
      </c>
      <c r="G53" s="144">
        <v>1</v>
      </c>
      <c r="H53" s="145"/>
      <c r="I53" s="145">
        <f t="shared" si="8"/>
        <v>0</v>
      </c>
      <c r="J53" s="146">
        <v>21</v>
      </c>
      <c r="K53" s="145">
        <f t="shared" si="7"/>
        <v>0</v>
      </c>
      <c r="L53" s="279"/>
      <c r="M53" s="279"/>
      <c r="N53" s="279"/>
      <c r="O53" s="236"/>
      <c r="P53" s="236"/>
      <c r="Q53" s="236"/>
      <c r="R53" s="236"/>
      <c r="S53" s="236"/>
      <c r="T53" s="236"/>
      <c r="U53" s="236"/>
      <c r="V53" s="236"/>
      <c r="W53" s="236"/>
      <c r="X53" s="236"/>
      <c r="Y53" s="236"/>
      <c r="Z53" s="236"/>
      <c r="AA53" s="236"/>
      <c r="AB53" s="236"/>
      <c r="AC53" s="236"/>
      <c r="AD53" s="236"/>
      <c r="AE53" s="236"/>
      <c r="AF53" s="236"/>
      <c r="AG53" s="236"/>
      <c r="AH53" s="236"/>
      <c r="AI53" s="236"/>
    </row>
    <row r="54" spans="1:35" s="136" customFormat="1" x14ac:dyDescent="0.25">
      <c r="A54" s="194"/>
      <c r="B54" s="143"/>
      <c r="C54" s="143"/>
      <c r="D54" s="235"/>
      <c r="E54" s="165" t="s">
        <v>91</v>
      </c>
      <c r="F54" s="275"/>
      <c r="G54" s="277"/>
      <c r="H54" s="277"/>
      <c r="I54" s="142">
        <f>SUM(I55:I59)</f>
        <v>0</v>
      </c>
      <c r="J54" s="146"/>
      <c r="K54" s="145"/>
      <c r="L54" s="236"/>
      <c r="M54" s="236"/>
      <c r="N54" s="236"/>
      <c r="O54" s="236"/>
      <c r="P54" s="236"/>
      <c r="Q54" s="236"/>
      <c r="R54" s="236"/>
      <c r="S54" s="236"/>
      <c r="T54" s="236"/>
      <c r="U54" s="236"/>
      <c r="V54" s="236"/>
      <c r="W54" s="236"/>
      <c r="X54" s="236"/>
      <c r="Y54" s="236"/>
      <c r="Z54" s="236"/>
      <c r="AA54" s="236"/>
      <c r="AB54" s="236"/>
      <c r="AC54" s="236"/>
      <c r="AD54" s="236"/>
      <c r="AE54" s="236"/>
      <c r="AF54" s="236"/>
      <c r="AG54" s="236"/>
      <c r="AH54" s="236"/>
      <c r="AI54" s="236"/>
    </row>
    <row r="55" spans="1:35" s="136" customFormat="1" ht="92.4" x14ac:dyDescent="0.25">
      <c r="A55" s="194">
        <v>38</v>
      </c>
      <c r="B55" s="143"/>
      <c r="C55" s="143" t="s">
        <v>114</v>
      </c>
      <c r="D55" s="235" t="s">
        <v>92</v>
      </c>
      <c r="E55" s="171" t="s">
        <v>261</v>
      </c>
      <c r="F55" s="143" t="s">
        <v>77</v>
      </c>
      <c r="G55" s="144">
        <v>1</v>
      </c>
      <c r="H55" s="145"/>
      <c r="I55" s="149">
        <f>ROUND(G55*H55,2)</f>
        <v>0</v>
      </c>
      <c r="J55" s="146">
        <v>21</v>
      </c>
      <c r="K55" s="145">
        <f t="shared" ref="K55:K59" si="12">I55+((I55/100)*J55)</f>
        <v>0</v>
      </c>
      <c r="L55" s="236"/>
      <c r="M55" s="282"/>
      <c r="N55" s="282"/>
      <c r="O55" s="236"/>
      <c r="P55" s="236"/>
      <c r="Q55" s="236"/>
      <c r="R55" s="236"/>
      <c r="S55" s="236"/>
      <c r="T55" s="236"/>
      <c r="U55" s="236"/>
      <c r="V55" s="236"/>
      <c r="W55" s="236"/>
      <c r="X55" s="236"/>
      <c r="Y55" s="236"/>
      <c r="Z55" s="236"/>
      <c r="AA55" s="236"/>
      <c r="AB55" s="236"/>
      <c r="AC55" s="236"/>
      <c r="AD55" s="236"/>
      <c r="AE55" s="236"/>
      <c r="AF55" s="236"/>
      <c r="AG55" s="236"/>
      <c r="AH55" s="236"/>
      <c r="AI55" s="236"/>
    </row>
    <row r="56" spans="1:35" s="136" customFormat="1" ht="52.8" x14ac:dyDescent="0.25">
      <c r="A56" s="194">
        <v>39</v>
      </c>
      <c r="B56" s="143"/>
      <c r="C56" s="143" t="s">
        <v>114</v>
      </c>
      <c r="D56" s="186" t="s">
        <v>122</v>
      </c>
      <c r="E56" s="171" t="s">
        <v>142</v>
      </c>
      <c r="F56" s="143" t="s">
        <v>77</v>
      </c>
      <c r="G56" s="144">
        <v>1</v>
      </c>
      <c r="H56" s="145"/>
      <c r="I56" s="149">
        <f t="shared" ref="I56:I59" si="13">ROUND(G56*H56,2)</f>
        <v>0</v>
      </c>
      <c r="J56" s="146">
        <v>21</v>
      </c>
      <c r="K56" s="145">
        <f t="shared" si="12"/>
        <v>0</v>
      </c>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row>
    <row r="57" spans="1:35" s="136" customFormat="1" ht="39.6" x14ac:dyDescent="0.25">
      <c r="A57" s="194">
        <v>40</v>
      </c>
      <c r="B57" s="143"/>
      <c r="C57" s="143" t="s">
        <v>114</v>
      </c>
      <c r="D57" s="235" t="s">
        <v>90</v>
      </c>
      <c r="E57" s="169" t="s">
        <v>128</v>
      </c>
      <c r="F57" s="143" t="s">
        <v>77</v>
      </c>
      <c r="G57" s="144">
        <v>1</v>
      </c>
      <c r="H57" s="145"/>
      <c r="I57" s="149">
        <f t="shared" si="13"/>
        <v>0</v>
      </c>
      <c r="J57" s="146">
        <v>21</v>
      </c>
      <c r="K57" s="145">
        <f t="shared" si="12"/>
        <v>0</v>
      </c>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row>
    <row r="58" spans="1:35" s="136" customFormat="1" ht="48" customHeight="1" x14ac:dyDescent="0.25">
      <c r="A58" s="194">
        <v>41</v>
      </c>
      <c r="B58" s="143"/>
      <c r="C58" s="143" t="s">
        <v>114</v>
      </c>
      <c r="D58" s="235" t="s">
        <v>95</v>
      </c>
      <c r="E58" s="169" t="s">
        <v>126</v>
      </c>
      <c r="F58" s="143" t="s">
        <v>77</v>
      </c>
      <c r="G58" s="144">
        <v>1</v>
      </c>
      <c r="H58" s="145"/>
      <c r="I58" s="145">
        <f t="shared" si="13"/>
        <v>0</v>
      </c>
      <c r="J58" s="146">
        <v>21</v>
      </c>
      <c r="K58" s="145">
        <f t="shared" si="12"/>
        <v>0</v>
      </c>
      <c r="L58" s="236"/>
      <c r="M58" s="236"/>
      <c r="N58" s="236"/>
      <c r="O58" s="236"/>
      <c r="P58" s="236"/>
      <c r="Q58" s="236"/>
      <c r="R58" s="236"/>
      <c r="S58" s="236"/>
      <c r="T58" s="236"/>
      <c r="U58" s="236"/>
      <c r="V58" s="236"/>
      <c r="W58" s="236"/>
      <c r="X58" s="236"/>
      <c r="Y58" s="236"/>
      <c r="Z58" s="236"/>
      <c r="AA58" s="236"/>
      <c r="AB58" s="236"/>
      <c r="AC58" s="236"/>
      <c r="AD58" s="236"/>
      <c r="AE58" s="236"/>
      <c r="AF58" s="236"/>
      <c r="AG58" s="236"/>
      <c r="AH58" s="236"/>
      <c r="AI58" s="236"/>
    </row>
    <row r="59" spans="1:35" s="136" customFormat="1" ht="105.6" x14ac:dyDescent="0.25">
      <c r="A59" s="194">
        <v>42</v>
      </c>
      <c r="B59" s="143"/>
      <c r="C59" s="143" t="s">
        <v>114</v>
      </c>
      <c r="D59" s="235" t="s">
        <v>96</v>
      </c>
      <c r="E59" s="168" t="s">
        <v>185</v>
      </c>
      <c r="F59" s="143" t="s">
        <v>77</v>
      </c>
      <c r="G59" s="144">
        <v>1</v>
      </c>
      <c r="H59" s="145"/>
      <c r="I59" s="149">
        <f t="shared" si="13"/>
        <v>0</v>
      </c>
      <c r="J59" s="146">
        <v>21</v>
      </c>
      <c r="K59" s="145">
        <f t="shared" si="12"/>
        <v>0</v>
      </c>
      <c r="L59" s="236"/>
      <c r="M59" s="236"/>
      <c r="N59" s="236"/>
      <c r="O59" s="236"/>
      <c r="P59" s="236"/>
      <c r="Q59" s="236"/>
      <c r="R59" s="236"/>
      <c r="S59" s="236"/>
      <c r="T59" s="236"/>
      <c r="U59" s="236"/>
      <c r="V59" s="236"/>
      <c r="W59" s="236"/>
      <c r="X59" s="236"/>
      <c r="Y59" s="236"/>
      <c r="Z59" s="236"/>
      <c r="AA59" s="236"/>
      <c r="AB59" s="236"/>
      <c r="AC59" s="236"/>
      <c r="AD59" s="236"/>
      <c r="AE59" s="236"/>
      <c r="AF59" s="236"/>
      <c r="AG59" s="236"/>
      <c r="AH59" s="236"/>
      <c r="AI59" s="236"/>
    </row>
    <row r="60" spans="1:35" s="136" customFormat="1" x14ac:dyDescent="0.25">
      <c r="A60" s="194"/>
      <c r="B60" s="143"/>
      <c r="C60" s="143"/>
      <c r="D60" s="235"/>
      <c r="E60" s="165" t="s">
        <v>141</v>
      </c>
      <c r="F60" s="275"/>
      <c r="G60" s="277"/>
      <c r="H60" s="277"/>
      <c r="I60" s="142">
        <f>SUM(I61:I68)</f>
        <v>0</v>
      </c>
      <c r="J60" s="146"/>
      <c r="K60" s="145"/>
      <c r="L60" s="236"/>
      <c r="M60" s="236"/>
      <c r="N60" s="236"/>
      <c r="O60" s="236"/>
      <c r="P60" s="236"/>
      <c r="Q60" s="236"/>
      <c r="R60" s="236"/>
      <c r="S60" s="236"/>
      <c r="T60" s="236"/>
      <c r="U60" s="236"/>
      <c r="V60" s="236"/>
      <c r="W60" s="236"/>
      <c r="X60" s="236"/>
      <c r="Y60" s="236"/>
      <c r="Z60" s="236"/>
      <c r="AA60" s="236"/>
      <c r="AB60" s="236"/>
      <c r="AC60" s="236"/>
      <c r="AD60" s="236"/>
      <c r="AE60" s="236"/>
      <c r="AF60" s="236"/>
      <c r="AG60" s="236"/>
      <c r="AH60" s="236"/>
      <c r="AI60" s="236"/>
    </row>
    <row r="61" spans="1:35" s="136" customFormat="1" ht="92.4" x14ac:dyDescent="0.25">
      <c r="A61" s="194">
        <v>43</v>
      </c>
      <c r="B61" s="143"/>
      <c r="C61" s="143" t="s">
        <v>114</v>
      </c>
      <c r="D61" s="156" t="s">
        <v>135</v>
      </c>
      <c r="E61" s="172" t="s">
        <v>140</v>
      </c>
      <c r="F61" s="143" t="s">
        <v>77</v>
      </c>
      <c r="G61" s="144">
        <v>1</v>
      </c>
      <c r="H61" s="145"/>
      <c r="I61" s="145">
        <f>ROUND(G61*H61,2)</f>
        <v>0</v>
      </c>
      <c r="J61" s="146">
        <v>21</v>
      </c>
      <c r="K61" s="145">
        <f t="shared" ref="K61:K68" si="14">I61+((I61/100)*J61)</f>
        <v>0</v>
      </c>
      <c r="L61" s="236"/>
      <c r="M61" s="282"/>
      <c r="N61" s="236"/>
      <c r="O61" s="236"/>
      <c r="P61" s="236"/>
      <c r="Q61" s="236"/>
      <c r="R61" s="236"/>
      <c r="S61" s="236"/>
      <c r="T61" s="236"/>
      <c r="U61" s="236"/>
      <c r="V61" s="236"/>
      <c r="W61" s="236"/>
      <c r="X61" s="236"/>
      <c r="Y61" s="236"/>
      <c r="Z61" s="236"/>
      <c r="AA61" s="236"/>
      <c r="AB61" s="236"/>
      <c r="AC61" s="236"/>
      <c r="AD61" s="236"/>
      <c r="AE61" s="236"/>
      <c r="AF61" s="236"/>
      <c r="AG61" s="236"/>
      <c r="AH61" s="236"/>
      <c r="AI61" s="236"/>
    </row>
    <row r="62" spans="1:35" s="136" customFormat="1" ht="105.6" x14ac:dyDescent="0.25">
      <c r="A62" s="194">
        <v>44</v>
      </c>
      <c r="B62" s="143"/>
      <c r="C62" s="143" t="s">
        <v>114</v>
      </c>
      <c r="D62" s="156" t="s">
        <v>136</v>
      </c>
      <c r="E62" s="172" t="s">
        <v>176</v>
      </c>
      <c r="F62" s="143" t="s">
        <v>77</v>
      </c>
      <c r="G62" s="144">
        <v>1</v>
      </c>
      <c r="H62" s="145"/>
      <c r="I62" s="145">
        <f>ROUND(G62*H62,2)</f>
        <v>0</v>
      </c>
      <c r="J62" s="146">
        <v>21</v>
      </c>
      <c r="K62" s="145">
        <f t="shared" si="14"/>
        <v>0</v>
      </c>
      <c r="L62" s="236"/>
      <c r="M62" s="282"/>
      <c r="N62" s="236"/>
      <c r="O62" s="236"/>
      <c r="P62" s="236"/>
      <c r="Q62" s="236"/>
      <c r="R62" s="236"/>
      <c r="S62" s="236"/>
      <c r="T62" s="236"/>
      <c r="U62" s="236"/>
      <c r="V62" s="236"/>
      <c r="W62" s="236"/>
      <c r="X62" s="236"/>
      <c r="Y62" s="236"/>
      <c r="Z62" s="236"/>
      <c r="AA62" s="236"/>
      <c r="AB62" s="236"/>
      <c r="AC62" s="236"/>
      <c r="AD62" s="236"/>
      <c r="AE62" s="236"/>
      <c r="AF62" s="236"/>
      <c r="AG62" s="236"/>
      <c r="AH62" s="236"/>
      <c r="AI62" s="236"/>
    </row>
    <row r="63" spans="1:35" s="136" customFormat="1" ht="26.4" x14ac:dyDescent="0.25">
      <c r="A63" s="194">
        <v>45</v>
      </c>
      <c r="B63" s="143"/>
      <c r="C63" s="143" t="s">
        <v>114</v>
      </c>
      <c r="D63" s="235" t="s">
        <v>113</v>
      </c>
      <c r="E63" s="168" t="s">
        <v>133</v>
      </c>
      <c r="F63" s="143" t="s">
        <v>77</v>
      </c>
      <c r="G63" s="144">
        <v>1</v>
      </c>
      <c r="H63" s="145"/>
      <c r="I63" s="145">
        <f>ROUND(G63*H63,2)</f>
        <v>0</v>
      </c>
      <c r="J63" s="146">
        <v>21</v>
      </c>
      <c r="K63" s="145">
        <f t="shared" ref="K63" si="15">I63+((I63/100)*J63)</f>
        <v>0</v>
      </c>
      <c r="L63" s="236"/>
      <c r="M63" s="145"/>
      <c r="N63" s="236"/>
      <c r="O63" s="236"/>
      <c r="P63" s="236"/>
      <c r="Q63" s="236"/>
      <c r="R63" s="236"/>
      <c r="S63" s="236"/>
      <c r="T63" s="145"/>
      <c r="U63" s="145"/>
      <c r="V63" s="145"/>
      <c r="W63" s="145"/>
      <c r="X63" s="236"/>
      <c r="Y63" s="236"/>
      <c r="Z63" s="236"/>
      <c r="AA63" s="236"/>
      <c r="AB63" s="236"/>
      <c r="AC63" s="236"/>
      <c r="AD63" s="236"/>
      <c r="AE63" s="236"/>
      <c r="AF63" s="236"/>
      <c r="AG63" s="236"/>
      <c r="AH63" s="236"/>
      <c r="AI63" s="236"/>
    </row>
    <row r="64" spans="1:35" s="136" customFormat="1" ht="79.2" x14ac:dyDescent="0.25">
      <c r="A64" s="194">
        <v>46</v>
      </c>
      <c r="B64" s="143"/>
      <c r="C64" s="143" t="s">
        <v>114</v>
      </c>
      <c r="D64" s="156" t="s">
        <v>137</v>
      </c>
      <c r="E64" s="164" t="s">
        <v>177</v>
      </c>
      <c r="F64" s="143" t="s">
        <v>77</v>
      </c>
      <c r="G64" s="144">
        <v>1</v>
      </c>
      <c r="H64" s="145"/>
      <c r="I64" s="145">
        <f t="shared" ref="I64:I68" si="16">ROUND(G64*H64,2)</f>
        <v>0</v>
      </c>
      <c r="J64" s="146">
        <v>21</v>
      </c>
      <c r="K64" s="145">
        <f t="shared" si="14"/>
        <v>0</v>
      </c>
      <c r="L64" s="236"/>
      <c r="M64" s="282"/>
      <c r="N64" s="236"/>
      <c r="O64" s="236"/>
      <c r="P64" s="236"/>
      <c r="Q64" s="236"/>
      <c r="R64" s="236"/>
      <c r="S64" s="236"/>
      <c r="T64" s="236"/>
      <c r="U64" s="236"/>
      <c r="V64" s="236"/>
      <c r="W64" s="236"/>
      <c r="X64" s="236"/>
      <c r="Y64" s="236"/>
      <c r="Z64" s="236"/>
      <c r="AA64" s="236"/>
      <c r="AB64" s="236"/>
      <c r="AC64" s="236"/>
      <c r="AD64" s="236"/>
      <c r="AE64" s="236"/>
      <c r="AF64" s="236"/>
      <c r="AG64" s="236"/>
      <c r="AH64" s="236"/>
      <c r="AI64" s="236"/>
    </row>
    <row r="65" spans="1:35" s="136" customFormat="1" ht="105.6" x14ac:dyDescent="0.25">
      <c r="A65" s="194">
        <v>47</v>
      </c>
      <c r="B65" s="143"/>
      <c r="C65" s="143" t="s">
        <v>114</v>
      </c>
      <c r="D65" s="156" t="s">
        <v>138</v>
      </c>
      <c r="E65" s="164" t="s">
        <v>139</v>
      </c>
      <c r="F65" s="143" t="s">
        <v>77</v>
      </c>
      <c r="G65" s="153">
        <v>1</v>
      </c>
      <c r="H65" s="145"/>
      <c r="I65" s="145">
        <f t="shared" si="16"/>
        <v>0</v>
      </c>
      <c r="J65" s="146">
        <v>21</v>
      </c>
      <c r="K65" s="145">
        <f t="shared" si="14"/>
        <v>0</v>
      </c>
      <c r="L65" s="236"/>
      <c r="M65" s="236"/>
      <c r="N65" s="236"/>
      <c r="O65" s="236"/>
      <c r="P65" s="236"/>
      <c r="Q65" s="236"/>
      <c r="R65" s="236"/>
      <c r="S65" s="236"/>
      <c r="T65" s="236"/>
      <c r="U65" s="236"/>
      <c r="V65" s="236"/>
      <c r="W65" s="236"/>
      <c r="X65" s="236"/>
      <c r="Y65" s="236"/>
      <c r="Z65" s="236"/>
      <c r="AA65" s="236"/>
      <c r="AB65" s="236"/>
      <c r="AC65" s="236"/>
      <c r="AD65" s="236"/>
      <c r="AE65" s="236"/>
      <c r="AF65" s="236"/>
      <c r="AG65" s="236"/>
      <c r="AH65" s="236"/>
      <c r="AI65" s="236"/>
    </row>
    <row r="66" spans="1:35" s="136" customFormat="1" ht="43.5" customHeight="1" x14ac:dyDescent="0.25">
      <c r="A66" s="194">
        <v>48</v>
      </c>
      <c r="B66" s="143"/>
      <c r="C66" s="143" t="s">
        <v>114</v>
      </c>
      <c r="D66" s="156" t="s">
        <v>149</v>
      </c>
      <c r="E66" s="164" t="s">
        <v>165</v>
      </c>
      <c r="F66" s="143" t="s">
        <v>77</v>
      </c>
      <c r="G66" s="153">
        <v>1</v>
      </c>
      <c r="H66" s="145"/>
      <c r="I66" s="145">
        <f t="shared" ref="I66:I67" si="17">ROUND(G66*H66,2)</f>
        <v>0</v>
      </c>
      <c r="J66" s="146">
        <v>21</v>
      </c>
      <c r="K66" s="145">
        <f t="shared" ref="K66:K67" si="18">I66+((I66/100)*J66)</f>
        <v>0</v>
      </c>
      <c r="L66" s="190"/>
      <c r="M66" s="236"/>
      <c r="N66" s="236"/>
      <c r="O66" s="236"/>
      <c r="P66" s="236"/>
      <c r="Q66" s="236"/>
      <c r="R66" s="236"/>
      <c r="S66" s="236"/>
      <c r="T66" s="236"/>
      <c r="U66" s="236"/>
      <c r="V66" s="236"/>
      <c r="W66" s="236"/>
      <c r="X66" s="236"/>
      <c r="Y66" s="236"/>
      <c r="Z66" s="236"/>
      <c r="AA66" s="236"/>
      <c r="AB66" s="236"/>
      <c r="AC66" s="236"/>
      <c r="AD66" s="236"/>
      <c r="AE66" s="236"/>
      <c r="AF66" s="236"/>
      <c r="AG66" s="236"/>
      <c r="AH66" s="236"/>
      <c r="AI66" s="236"/>
    </row>
    <row r="67" spans="1:35" s="154" customFormat="1" ht="52.8" x14ac:dyDescent="0.25">
      <c r="A67" s="195">
        <v>49</v>
      </c>
      <c r="B67" s="155"/>
      <c r="C67" s="155" t="s">
        <v>114</v>
      </c>
      <c r="D67" s="196" t="s">
        <v>127</v>
      </c>
      <c r="E67" s="168" t="s">
        <v>166</v>
      </c>
      <c r="F67" s="155" t="s">
        <v>77</v>
      </c>
      <c r="G67" s="153">
        <v>1</v>
      </c>
      <c r="H67" s="145"/>
      <c r="I67" s="145">
        <f t="shared" si="17"/>
        <v>0</v>
      </c>
      <c r="J67" s="146">
        <v>21</v>
      </c>
      <c r="K67" s="145">
        <f t="shared" si="18"/>
        <v>0</v>
      </c>
      <c r="L67" s="194"/>
      <c r="M67" s="279"/>
      <c r="N67" s="279"/>
      <c r="O67" s="279"/>
      <c r="P67" s="279"/>
      <c r="Q67" s="279"/>
      <c r="R67" s="279"/>
      <c r="S67" s="279"/>
      <c r="T67" s="279"/>
      <c r="U67" s="279"/>
      <c r="V67" s="279"/>
      <c r="W67" s="279"/>
      <c r="X67" s="279"/>
      <c r="Y67" s="279"/>
      <c r="Z67" s="279"/>
      <c r="AA67" s="279"/>
      <c r="AB67" s="279"/>
      <c r="AC67" s="279"/>
      <c r="AD67" s="279"/>
      <c r="AE67" s="279"/>
      <c r="AF67" s="279"/>
      <c r="AG67" s="279"/>
      <c r="AH67" s="279"/>
      <c r="AI67" s="279"/>
    </row>
    <row r="68" spans="1:35" s="136" customFormat="1" ht="26.4" x14ac:dyDescent="0.25">
      <c r="A68" s="194">
        <v>50</v>
      </c>
      <c r="B68" s="143"/>
      <c r="C68" s="143" t="s">
        <v>114</v>
      </c>
      <c r="D68" s="186" t="s">
        <v>121</v>
      </c>
      <c r="E68" s="168" t="s">
        <v>134</v>
      </c>
      <c r="F68" s="143" t="s">
        <v>77</v>
      </c>
      <c r="G68" s="153">
        <v>1</v>
      </c>
      <c r="H68" s="145"/>
      <c r="I68" s="145">
        <f t="shared" si="16"/>
        <v>0</v>
      </c>
      <c r="J68" s="146">
        <v>21</v>
      </c>
      <c r="K68" s="145">
        <f t="shared" si="14"/>
        <v>0</v>
      </c>
      <c r="L68" s="236"/>
      <c r="M68" s="236"/>
      <c r="N68" s="236"/>
      <c r="O68" s="236"/>
      <c r="P68" s="236"/>
      <c r="Q68" s="236"/>
      <c r="R68" s="236"/>
      <c r="S68" s="236"/>
      <c r="T68" s="236"/>
      <c r="U68" s="236"/>
      <c r="V68" s="236"/>
      <c r="W68" s="236"/>
      <c r="X68" s="236"/>
      <c r="Y68" s="236"/>
      <c r="Z68" s="236"/>
      <c r="AA68" s="236"/>
      <c r="AB68" s="236"/>
      <c r="AC68" s="236"/>
      <c r="AD68" s="236"/>
      <c r="AE68" s="236"/>
      <c r="AF68" s="236"/>
      <c r="AG68" s="236"/>
      <c r="AH68" s="236"/>
      <c r="AI68" s="236"/>
    </row>
    <row r="69" spans="1:35" s="150" customFormat="1" x14ac:dyDescent="0.25">
      <c r="A69" s="194"/>
      <c r="B69" s="260"/>
      <c r="C69" s="260"/>
      <c r="D69" s="272"/>
      <c r="E69" s="173" t="s">
        <v>110</v>
      </c>
      <c r="F69" s="260"/>
      <c r="G69" s="278"/>
      <c r="H69" s="278"/>
      <c r="I69" s="151">
        <f>I14</f>
        <v>0</v>
      </c>
      <c r="J69" s="278"/>
      <c r="K69" s="278"/>
      <c r="L69" s="278"/>
      <c r="M69" s="278"/>
      <c r="N69" s="278"/>
      <c r="O69" s="278"/>
      <c r="P69" s="278"/>
      <c r="Q69" s="278"/>
      <c r="R69" s="278"/>
      <c r="S69" s="278"/>
      <c r="T69" s="278"/>
      <c r="U69" s="278"/>
      <c r="V69" s="278"/>
      <c r="W69" s="278"/>
      <c r="X69" s="278"/>
      <c r="Y69" s="278"/>
      <c r="Z69" s="278"/>
      <c r="AA69" s="278"/>
      <c r="AB69" s="278"/>
      <c r="AC69" s="278"/>
      <c r="AD69" s="278"/>
      <c r="AE69" s="278"/>
      <c r="AF69" s="278"/>
      <c r="AG69" s="278"/>
      <c r="AH69" s="278"/>
      <c r="AI69" s="278"/>
    </row>
  </sheetData>
  <sheetProtection formatCells="0" formatColumns="0" formatRows="0" insertColumns="0" insertRows="0" insertHyperlinks="0" deleteColumns="0" deleteRows="0" sort="0" autoFilter="0" pivotTables="0"/>
  <customSheetViews>
    <customSheetView guid="{65E3123D-ED26-44E3-A414-09EEEF825484}" scale="70" showGridLines="0" fitToPage="1" hiddenRows="1" hiddenColumns="1">
      <pane ySplit="12" topLeftCell="A13" activePane="bottomLeft" state="frozen"/>
      <selection pane="bottomLeft" activeCell="A13" sqref="A13"/>
      <pageMargins left="0.59055118110236227" right="0.59055118110236227" top="0.59055118110236227" bottom="0.59055118110236227" header="0.51181102362204722" footer="0.51181102362204722"/>
      <printOptions horizontalCentered="1"/>
      <pageSetup paperSize="9" scale="77" fitToHeight="999" orientation="landscape" errors="blank" r:id="rId1"/>
      <headerFooter alignWithMargins="0"/>
    </customSheetView>
    <customSheetView guid="{82B4F4D9-5370-4303-A97E-2A49E01AF629}" scale="70" showGridLines="0" fitToPage="1" hiddenRows="1" hiddenColumns="1">
      <pane ySplit="12" topLeftCell="A453" activePane="bottomLeft" state="frozen"/>
      <selection pane="bottomLeft" activeCell="E448" sqref="E448"/>
      <pageMargins left="0.59055118110236227" right="0.59055118110236227" top="0.59055118110236227" bottom="0.59055118110236227" header="0.51181102362204722" footer="0.51181102362204722"/>
      <printOptions horizontalCentered="1"/>
      <pageSetup paperSize="9" scale="77" fitToHeight="999" orientation="landscape" errors="blank" r:id="rId2"/>
      <headerFooter alignWithMargins="0"/>
    </customSheetView>
    <customSheetView guid="{D6CFA044-0C8C-4ECE-96A2-AFF3DD5E0425}" scale="70" showPageBreaks="1" showGridLines="0" fitToPage="1" printArea="1" hiddenRows="1" hiddenColumns="1">
      <pane ySplit="12" topLeftCell="A13" activePane="bottomLeft" state="frozen"/>
      <selection pane="bottomLeft" activeCell="A13" sqref="A13"/>
      <pageMargins left="0.59055118110236227" right="0.59055118110236227" top="0.59055118110236227" bottom="0.59055118110236227" header="0.51181102362204722" footer="0.51181102362204722"/>
      <printOptions horizontalCentered="1"/>
      <pageSetup paperSize="9" scale="77" fitToHeight="999" orientation="landscape" errors="blank" r:id="rId3"/>
      <headerFooter alignWithMargins="0"/>
    </customSheetView>
  </customSheetViews>
  <mergeCells count="4">
    <mergeCell ref="C9:D9"/>
    <mergeCell ref="C8:D8"/>
    <mergeCell ref="C3:E3"/>
    <mergeCell ref="C7:E7"/>
  </mergeCells>
  <printOptions horizontalCentered="1"/>
  <pageMargins left="0.59055118110236227" right="0.59055118110236227" top="0.59055118110236227" bottom="0.59055118110236227" header="0.51181102362204722" footer="0.51181102362204722"/>
  <pageSetup paperSize="9" scale="77" fitToHeight="999" orientation="landscape" errors="blank" r:id="rId4"/>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5B9E82-2277-45BB-AD77-D8505C76EA68}">
  <sheetPr>
    <pageSetUpPr fitToPage="1"/>
  </sheetPr>
  <dimension ref="A1:AI71"/>
  <sheetViews>
    <sheetView showGridLines="0" zoomScaleNormal="100" workbookViewId="0">
      <selection activeCell="H16" sqref="H16:H70"/>
    </sheetView>
  </sheetViews>
  <sheetFormatPr defaultColWidth="9.109375" defaultRowHeight="13.2" x14ac:dyDescent="0.25"/>
  <cols>
    <col min="1" max="1" width="5.5546875" style="297" customWidth="1"/>
    <col min="2" max="2" width="4.44140625" style="300" customWidth="1"/>
    <col min="3" max="3" width="6" style="300" customWidth="1"/>
    <col min="4" max="4" width="12.6640625" style="309" customWidth="1"/>
    <col min="5" max="5" width="94.33203125" style="234" customWidth="1"/>
    <col min="6" max="6" width="7.6640625" style="300" customWidth="1"/>
    <col min="7" max="7" width="9.88671875" style="297" customWidth="1"/>
    <col min="8" max="8" width="13.109375" style="297" customWidth="1"/>
    <col min="9" max="9" width="15.5546875" style="297" customWidth="1"/>
    <col min="10" max="10" width="6.6640625" style="297" customWidth="1"/>
    <col min="11" max="11" width="15.5546875" style="297" customWidth="1"/>
    <col min="12" max="12" width="9.109375" style="297"/>
    <col min="13" max="14" width="23.5546875" style="297" customWidth="1"/>
    <col min="15" max="35" width="9.109375" style="297"/>
    <col min="36" max="16384" width="9.109375" style="198"/>
  </cols>
  <sheetData>
    <row r="1" spans="1:35" s="199" customFormat="1" ht="17.399999999999999" x14ac:dyDescent="0.25">
      <c r="A1" s="290" t="s">
        <v>115</v>
      </c>
      <c r="B1" s="291"/>
      <c r="C1" s="291"/>
      <c r="D1" s="264"/>
      <c r="E1" s="264"/>
      <c r="F1" s="322"/>
      <c r="G1" s="322"/>
      <c r="H1" s="322"/>
      <c r="I1" s="322"/>
      <c r="J1" s="322"/>
      <c r="K1" s="322"/>
    </row>
    <row r="2" spans="1:35" s="199" customFormat="1" x14ac:dyDescent="0.25">
      <c r="A2" s="292" t="s">
        <v>60</v>
      </c>
      <c r="B2" s="291"/>
      <c r="C2" s="137" t="str">
        <f>'Krycí list'!E5</f>
        <v>Odborné učebny</v>
      </c>
      <c r="D2" s="265"/>
      <c r="E2" s="265"/>
      <c r="F2" s="322"/>
      <c r="G2" s="322"/>
      <c r="H2" s="322"/>
      <c r="I2" s="322"/>
      <c r="J2" s="322"/>
      <c r="K2" s="322"/>
    </row>
    <row r="3" spans="1:35" s="199" customFormat="1" x14ac:dyDescent="0.25">
      <c r="A3" s="292" t="s">
        <v>61</v>
      </c>
      <c r="B3" s="291"/>
      <c r="C3" s="255" t="str">
        <f>'Krycí list'!E7</f>
        <v>Základní škola, Brno, Gajdošova 3
Gajdošova 3, 615 00 Brno-Židenice</v>
      </c>
      <c r="D3" s="293"/>
      <c r="E3" s="293"/>
      <c r="F3" s="322"/>
      <c r="G3" s="322"/>
      <c r="H3" s="322"/>
      <c r="I3" s="200"/>
      <c r="J3" s="322"/>
      <c r="K3" s="322"/>
    </row>
    <row r="4" spans="1:35" s="199" customFormat="1" x14ac:dyDescent="0.25">
      <c r="A4" s="292" t="s">
        <v>62</v>
      </c>
      <c r="B4" s="291"/>
      <c r="C4" s="137" t="str">
        <f>'Krycí list'!E9</f>
        <v>NEOCENĚNÝ SOUPIS PRACÍ A DODÁVEK A SLUŽEB</v>
      </c>
      <c r="D4" s="265"/>
      <c r="E4" s="265"/>
      <c r="F4" s="322"/>
      <c r="G4" s="322"/>
      <c r="H4" s="322"/>
      <c r="I4" s="200"/>
      <c r="J4" s="322"/>
      <c r="K4" s="322"/>
    </row>
    <row r="5" spans="1:35" s="199" customFormat="1" x14ac:dyDescent="0.25">
      <c r="A5" s="291" t="s">
        <v>70</v>
      </c>
      <c r="B5" s="291"/>
      <c r="C5" s="137" t="str">
        <f>'Krycí list'!P5</f>
        <v xml:space="preserve"> </v>
      </c>
      <c r="D5" s="265"/>
      <c r="E5" s="265"/>
      <c r="F5" s="322"/>
      <c r="G5" s="322"/>
      <c r="H5" s="322"/>
      <c r="I5" s="200"/>
      <c r="J5" s="322"/>
      <c r="K5" s="322"/>
    </row>
    <row r="6" spans="1:35" s="199" customFormat="1" x14ac:dyDescent="0.25">
      <c r="A6" s="291"/>
      <c r="B6" s="291"/>
      <c r="C6" s="137"/>
      <c r="D6" s="265"/>
      <c r="E6" s="265"/>
      <c r="F6" s="322"/>
      <c r="G6" s="322"/>
      <c r="H6" s="322"/>
      <c r="I6" s="200"/>
      <c r="J6" s="322"/>
      <c r="K6" s="322"/>
    </row>
    <row r="7" spans="1:35" s="199" customFormat="1" x14ac:dyDescent="0.25">
      <c r="A7" s="291" t="s">
        <v>64</v>
      </c>
      <c r="B7" s="291"/>
      <c r="C7" s="255" t="str">
        <f>'Krycí list'!E26</f>
        <v>Základní škola, Brno, Gajdošova 3</v>
      </c>
      <c r="D7" s="293"/>
      <c r="E7" s="293"/>
      <c r="F7" s="322"/>
      <c r="G7" s="322"/>
      <c r="H7" s="322"/>
      <c r="I7" s="200"/>
      <c r="J7" s="322"/>
      <c r="K7" s="322"/>
    </row>
    <row r="8" spans="1:35" s="199" customFormat="1" x14ac:dyDescent="0.25">
      <c r="A8" s="291" t="s">
        <v>65</v>
      </c>
      <c r="B8" s="291"/>
      <c r="C8" s="255" t="str">
        <f>'Krycí list'!E28</f>
        <v xml:space="preserve"> </v>
      </c>
      <c r="D8" s="293"/>
      <c r="E8" s="265"/>
      <c r="F8" s="322"/>
      <c r="G8" s="322"/>
      <c r="H8" s="322"/>
      <c r="I8" s="200"/>
      <c r="J8" s="322"/>
      <c r="K8" s="322"/>
    </row>
    <row r="9" spans="1:35" s="199" customFormat="1" x14ac:dyDescent="0.25">
      <c r="A9" s="291" t="s">
        <v>66</v>
      </c>
      <c r="B9" s="291"/>
      <c r="C9" s="254" t="str">
        <f>'Krycí list'!O31</f>
        <v>12/2023</v>
      </c>
      <c r="D9" s="293"/>
      <c r="E9" s="265"/>
      <c r="F9" s="322"/>
      <c r="G9" s="322"/>
      <c r="H9" s="322"/>
      <c r="I9" s="200"/>
      <c r="J9" s="322"/>
      <c r="K9" s="322"/>
    </row>
    <row r="10" spans="1:35" s="199" customFormat="1" x14ac:dyDescent="0.25">
      <c r="A10" s="322"/>
      <c r="B10" s="322"/>
      <c r="C10" s="322"/>
      <c r="D10" s="303"/>
      <c r="E10" s="303"/>
      <c r="F10" s="322"/>
      <c r="G10" s="322"/>
      <c r="H10" s="322"/>
      <c r="I10" s="322"/>
      <c r="J10" s="322"/>
      <c r="K10" s="322"/>
    </row>
    <row r="11" spans="1:35" s="319" customFormat="1" ht="39.6" x14ac:dyDescent="0.25">
      <c r="A11" s="317" t="s">
        <v>71</v>
      </c>
      <c r="B11" s="202" t="s">
        <v>72</v>
      </c>
      <c r="C11" s="202" t="s">
        <v>73</v>
      </c>
      <c r="D11" s="202" t="s">
        <v>109</v>
      </c>
      <c r="E11" s="202" t="s">
        <v>105</v>
      </c>
      <c r="F11" s="202" t="s">
        <v>74</v>
      </c>
      <c r="G11" s="202" t="s">
        <v>75</v>
      </c>
      <c r="H11" s="202" t="s">
        <v>107</v>
      </c>
      <c r="I11" s="202" t="s">
        <v>108</v>
      </c>
      <c r="J11" s="202" t="s">
        <v>76</v>
      </c>
      <c r="K11" s="202" t="s">
        <v>106</v>
      </c>
      <c r="L11" s="318"/>
      <c r="M11" s="197" t="s">
        <v>255</v>
      </c>
      <c r="N11" s="197" t="s">
        <v>256</v>
      </c>
    </row>
    <row r="12" spans="1:35" s="300" customFormat="1" x14ac:dyDescent="0.25">
      <c r="A12" s="320">
        <v>1</v>
      </c>
      <c r="B12" s="203">
        <v>2</v>
      </c>
      <c r="C12" s="203">
        <v>3</v>
      </c>
      <c r="D12" s="204">
        <v>4</v>
      </c>
      <c r="E12" s="204">
        <v>5</v>
      </c>
      <c r="F12" s="203">
        <v>6</v>
      </c>
      <c r="G12" s="203">
        <v>7</v>
      </c>
      <c r="H12" s="203">
        <v>8</v>
      </c>
      <c r="I12" s="203">
        <v>9</v>
      </c>
      <c r="J12" s="203">
        <v>10</v>
      </c>
      <c r="K12" s="203">
        <v>11</v>
      </c>
      <c r="L12" s="321"/>
      <c r="M12" s="152">
        <v>11</v>
      </c>
      <c r="N12" s="152">
        <v>12</v>
      </c>
    </row>
    <row r="13" spans="1:35" x14ac:dyDescent="0.25">
      <c r="A13" s="296"/>
      <c r="B13" s="298"/>
      <c r="C13" s="298"/>
      <c r="D13" s="304"/>
      <c r="E13" s="205"/>
      <c r="F13" s="298"/>
      <c r="G13" s="296"/>
      <c r="H13" s="296"/>
      <c r="I13" s="296"/>
      <c r="J13" s="296"/>
      <c r="K13" s="296"/>
    </row>
    <row r="14" spans="1:35" s="207" customFormat="1" x14ac:dyDescent="0.25">
      <c r="A14" s="294"/>
      <c r="B14" s="206"/>
      <c r="C14" s="301"/>
      <c r="D14" s="305" t="s">
        <v>97</v>
      </c>
      <c r="E14" s="208" t="s">
        <v>155</v>
      </c>
      <c r="F14" s="301"/>
      <c r="G14" s="311"/>
      <c r="H14" s="311"/>
      <c r="I14" s="209">
        <f>I15+I28+I62</f>
        <v>0</v>
      </c>
      <c r="J14" s="311"/>
      <c r="K14" s="210"/>
      <c r="L14" s="311"/>
      <c r="M14" s="311"/>
      <c r="N14" s="311"/>
      <c r="O14" s="311"/>
      <c r="P14" s="311"/>
      <c r="Q14" s="311"/>
      <c r="R14" s="311"/>
      <c r="S14" s="311"/>
      <c r="T14" s="311"/>
      <c r="U14" s="311"/>
      <c r="V14" s="311"/>
      <c r="W14" s="311"/>
      <c r="X14" s="311"/>
      <c r="Y14" s="311"/>
      <c r="Z14" s="311"/>
      <c r="AA14" s="311"/>
      <c r="AB14" s="311"/>
      <c r="AC14" s="311"/>
      <c r="AD14" s="311"/>
      <c r="AE14" s="311"/>
      <c r="AF14" s="311"/>
      <c r="AG14" s="311"/>
      <c r="AH14" s="311"/>
      <c r="AI14" s="311"/>
    </row>
    <row r="15" spans="1:35" s="201" customFormat="1" x14ac:dyDescent="0.25">
      <c r="A15" s="230"/>
      <c r="B15" s="211"/>
      <c r="C15" s="302"/>
      <c r="D15" s="306"/>
      <c r="E15" s="212" t="s">
        <v>150</v>
      </c>
      <c r="F15" s="302"/>
      <c r="G15" s="312"/>
      <c r="H15" s="312"/>
      <c r="I15" s="213">
        <f>SUM(I16:I27)</f>
        <v>0</v>
      </c>
      <c r="J15" s="214"/>
      <c r="K15" s="210"/>
      <c r="L15" s="284"/>
      <c r="M15" s="284"/>
      <c r="N15" s="284"/>
      <c r="O15" s="284"/>
      <c r="P15" s="284"/>
      <c r="Q15" s="284"/>
      <c r="R15" s="284"/>
      <c r="S15" s="284"/>
      <c r="T15" s="284"/>
      <c r="U15" s="284"/>
      <c r="V15" s="284"/>
      <c r="W15" s="284"/>
      <c r="X15" s="284"/>
      <c r="Y15" s="284"/>
      <c r="Z15" s="284"/>
      <c r="AA15" s="284"/>
      <c r="AB15" s="284"/>
      <c r="AC15" s="284"/>
      <c r="AD15" s="284"/>
      <c r="AE15" s="284"/>
      <c r="AF15" s="284"/>
      <c r="AG15" s="284"/>
      <c r="AH15" s="284"/>
      <c r="AI15" s="284"/>
    </row>
    <row r="16" spans="1:35" s="201" customFormat="1" ht="105.6" x14ac:dyDescent="0.25">
      <c r="A16" s="230">
        <v>1</v>
      </c>
      <c r="B16" s="215"/>
      <c r="C16" s="215" t="s">
        <v>114</v>
      </c>
      <c r="D16" s="271" t="s">
        <v>168</v>
      </c>
      <c r="E16" s="216" t="s">
        <v>167</v>
      </c>
      <c r="F16" s="215" t="s">
        <v>77</v>
      </c>
      <c r="G16" s="217">
        <v>1</v>
      </c>
      <c r="H16" s="210"/>
      <c r="I16" s="210">
        <f t="shared" ref="I16:I27" si="0">ROUND(G16*H16,2)</f>
        <v>0</v>
      </c>
      <c r="J16" s="214">
        <v>21</v>
      </c>
      <c r="K16" s="210">
        <f t="shared" ref="K16:K27" si="1">I16+((I16/100)*J16)</f>
        <v>0</v>
      </c>
      <c r="L16" s="284"/>
      <c r="M16" s="283"/>
      <c r="N16" s="284"/>
      <c r="O16" s="284"/>
      <c r="P16" s="284"/>
      <c r="Q16" s="284"/>
      <c r="R16" s="284"/>
      <c r="S16" s="284"/>
      <c r="T16" s="284"/>
      <c r="U16" s="284"/>
      <c r="V16" s="284"/>
      <c r="W16" s="284"/>
      <c r="X16" s="284"/>
      <c r="Y16" s="284"/>
      <c r="Z16" s="284"/>
      <c r="AA16" s="284"/>
      <c r="AB16" s="284"/>
      <c r="AC16" s="284"/>
      <c r="AD16" s="284"/>
      <c r="AE16" s="284"/>
      <c r="AF16" s="284"/>
      <c r="AG16" s="284"/>
      <c r="AH16" s="284"/>
      <c r="AI16" s="284"/>
    </row>
    <row r="17" spans="1:35" s="201" customFormat="1" ht="52.8" x14ac:dyDescent="0.25">
      <c r="A17" s="230">
        <v>2</v>
      </c>
      <c r="B17" s="215"/>
      <c r="C17" s="215" t="s">
        <v>114</v>
      </c>
      <c r="D17" s="235" t="s">
        <v>233</v>
      </c>
      <c r="E17" s="170" t="s">
        <v>232</v>
      </c>
      <c r="F17" s="215" t="s">
        <v>77</v>
      </c>
      <c r="G17" s="217">
        <v>1</v>
      </c>
      <c r="H17" s="210"/>
      <c r="I17" s="210">
        <f t="shared" si="0"/>
        <v>0</v>
      </c>
      <c r="J17" s="214">
        <v>21</v>
      </c>
      <c r="K17" s="210">
        <f t="shared" si="1"/>
        <v>0</v>
      </c>
      <c r="L17" s="230"/>
      <c r="M17" s="284"/>
      <c r="N17" s="284"/>
      <c r="O17" s="284"/>
      <c r="P17" s="284"/>
      <c r="Q17" s="284"/>
      <c r="R17" s="284"/>
      <c r="S17" s="284"/>
      <c r="T17" s="284"/>
      <c r="U17" s="284"/>
      <c r="V17" s="284"/>
      <c r="W17" s="284"/>
      <c r="X17" s="284"/>
      <c r="Y17" s="284"/>
      <c r="Z17" s="284"/>
      <c r="AA17" s="284"/>
      <c r="AB17" s="284"/>
      <c r="AC17" s="284"/>
      <c r="AD17" s="284"/>
      <c r="AE17" s="284"/>
      <c r="AF17" s="284"/>
      <c r="AG17" s="284"/>
      <c r="AH17" s="284"/>
      <c r="AI17" s="284"/>
    </row>
    <row r="18" spans="1:35" s="220" customFormat="1" ht="52.8" x14ac:dyDescent="0.25">
      <c r="A18" s="230">
        <v>3</v>
      </c>
      <c r="B18" s="219"/>
      <c r="C18" s="215" t="s">
        <v>114</v>
      </c>
      <c r="D18" s="271" t="s">
        <v>153</v>
      </c>
      <c r="E18" s="216" t="s">
        <v>154</v>
      </c>
      <c r="F18" s="215" t="s">
        <v>77</v>
      </c>
      <c r="G18" s="217">
        <v>1</v>
      </c>
      <c r="H18" s="210"/>
      <c r="I18" s="210">
        <f t="shared" si="0"/>
        <v>0</v>
      </c>
      <c r="J18" s="214">
        <v>21</v>
      </c>
      <c r="K18" s="210">
        <f t="shared" si="1"/>
        <v>0</v>
      </c>
      <c r="L18" s="314"/>
      <c r="M18" s="315"/>
      <c r="N18" s="316"/>
      <c r="O18" s="316"/>
      <c r="P18" s="316"/>
      <c r="Q18" s="316"/>
      <c r="R18" s="316"/>
      <c r="S18" s="316"/>
      <c r="T18" s="316"/>
      <c r="U18" s="316"/>
      <c r="V18" s="316"/>
      <c r="W18" s="316"/>
      <c r="X18" s="316"/>
      <c r="Y18" s="316"/>
      <c r="Z18" s="316"/>
      <c r="AA18" s="316"/>
      <c r="AB18" s="316"/>
      <c r="AC18" s="316"/>
      <c r="AD18" s="316"/>
      <c r="AE18" s="316"/>
      <c r="AF18" s="316"/>
      <c r="AG18" s="316"/>
      <c r="AH18" s="316"/>
      <c r="AI18" s="316"/>
    </row>
    <row r="19" spans="1:35" s="222" customFormat="1" ht="52.8" x14ac:dyDescent="0.25">
      <c r="A19" s="230">
        <v>4</v>
      </c>
      <c r="B19" s="191"/>
      <c r="C19" s="191" t="s">
        <v>114</v>
      </c>
      <c r="D19" s="223" t="s">
        <v>127</v>
      </c>
      <c r="E19" s="221" t="s">
        <v>166</v>
      </c>
      <c r="F19" s="191" t="s">
        <v>77</v>
      </c>
      <c r="G19" s="192">
        <v>1</v>
      </c>
      <c r="H19" s="210"/>
      <c r="I19" s="210">
        <f t="shared" si="0"/>
        <v>0</v>
      </c>
      <c r="J19" s="214">
        <v>21</v>
      </c>
      <c r="K19" s="210">
        <f t="shared" si="1"/>
        <v>0</v>
      </c>
      <c r="L19" s="281"/>
      <c r="M19" s="281"/>
      <c r="N19" s="281"/>
      <c r="O19" s="281"/>
      <c r="P19" s="281"/>
      <c r="Q19" s="281"/>
      <c r="R19" s="281"/>
      <c r="S19" s="281"/>
      <c r="T19" s="281"/>
      <c r="U19" s="281"/>
      <c r="V19" s="281"/>
      <c r="W19" s="281"/>
      <c r="X19" s="281"/>
      <c r="Y19" s="281"/>
      <c r="Z19" s="281"/>
      <c r="AA19" s="281"/>
      <c r="AB19" s="281"/>
      <c r="AC19" s="281"/>
      <c r="AD19" s="281"/>
      <c r="AE19" s="281"/>
      <c r="AF19" s="281"/>
      <c r="AG19" s="281"/>
      <c r="AH19" s="281"/>
      <c r="AI19" s="281"/>
    </row>
    <row r="20" spans="1:35" s="201" customFormat="1" ht="26.4" x14ac:dyDescent="0.25">
      <c r="A20" s="230">
        <v>5</v>
      </c>
      <c r="B20" s="215"/>
      <c r="C20" s="215" t="s">
        <v>114</v>
      </c>
      <c r="D20" s="218" t="s">
        <v>121</v>
      </c>
      <c r="E20" s="221" t="s">
        <v>134</v>
      </c>
      <c r="F20" s="215" t="s">
        <v>77</v>
      </c>
      <c r="G20" s="192">
        <v>1</v>
      </c>
      <c r="H20" s="210"/>
      <c r="I20" s="210">
        <f t="shared" si="0"/>
        <v>0</v>
      </c>
      <c r="J20" s="214">
        <v>21</v>
      </c>
      <c r="K20" s="210">
        <f t="shared" si="1"/>
        <v>0</v>
      </c>
      <c r="L20" s="284"/>
      <c r="M20" s="284"/>
      <c r="N20" s="284"/>
      <c r="O20" s="284"/>
      <c r="P20" s="284"/>
      <c r="Q20" s="284"/>
      <c r="R20" s="284"/>
      <c r="S20" s="284"/>
      <c r="T20" s="284"/>
      <c r="U20" s="284"/>
      <c r="V20" s="284"/>
      <c r="W20" s="284"/>
      <c r="X20" s="284"/>
      <c r="Y20" s="284"/>
      <c r="Z20" s="284"/>
      <c r="AA20" s="284"/>
      <c r="AB20" s="284"/>
      <c r="AC20" s="284"/>
      <c r="AD20" s="284"/>
      <c r="AE20" s="284"/>
      <c r="AF20" s="284"/>
      <c r="AG20" s="284"/>
      <c r="AH20" s="284"/>
      <c r="AI20" s="284"/>
    </row>
    <row r="21" spans="1:35" s="201" customFormat="1" ht="66" x14ac:dyDescent="0.25">
      <c r="A21" s="230">
        <v>6</v>
      </c>
      <c r="B21" s="215"/>
      <c r="C21" s="215" t="s">
        <v>114</v>
      </c>
      <c r="D21" s="218" t="s">
        <v>137</v>
      </c>
      <c r="E21" s="221" t="s">
        <v>160</v>
      </c>
      <c r="F21" s="215" t="s">
        <v>77</v>
      </c>
      <c r="G21" s="192">
        <v>1</v>
      </c>
      <c r="H21" s="210"/>
      <c r="I21" s="210">
        <f t="shared" si="0"/>
        <v>0</v>
      </c>
      <c r="J21" s="214">
        <v>21</v>
      </c>
      <c r="K21" s="210">
        <f t="shared" si="1"/>
        <v>0</v>
      </c>
      <c r="L21" s="284"/>
      <c r="M21" s="283"/>
      <c r="N21" s="284"/>
      <c r="O21" s="284"/>
      <c r="P21" s="284"/>
      <c r="Q21" s="284"/>
      <c r="R21" s="284"/>
      <c r="S21" s="284"/>
      <c r="T21" s="284"/>
      <c r="U21" s="284"/>
      <c r="V21" s="284"/>
      <c r="W21" s="284"/>
      <c r="X21" s="284"/>
      <c r="Y21" s="284"/>
      <c r="Z21" s="284"/>
      <c r="AA21" s="284"/>
      <c r="AB21" s="284"/>
      <c r="AC21" s="284"/>
      <c r="AD21" s="284"/>
      <c r="AE21" s="284"/>
      <c r="AF21" s="284"/>
      <c r="AG21" s="284"/>
      <c r="AH21" s="284"/>
      <c r="AI21" s="284"/>
    </row>
    <row r="22" spans="1:35" s="201" customFormat="1" ht="66" x14ac:dyDescent="0.25">
      <c r="A22" s="230">
        <v>7</v>
      </c>
      <c r="B22" s="215"/>
      <c r="C22" s="215" t="s">
        <v>114</v>
      </c>
      <c r="D22" s="218" t="s">
        <v>159</v>
      </c>
      <c r="E22" s="221" t="s">
        <v>161</v>
      </c>
      <c r="F22" s="215" t="s">
        <v>77</v>
      </c>
      <c r="G22" s="192">
        <v>1</v>
      </c>
      <c r="H22" s="210"/>
      <c r="I22" s="210">
        <f t="shared" si="0"/>
        <v>0</v>
      </c>
      <c r="J22" s="214">
        <v>21</v>
      </c>
      <c r="K22" s="210">
        <f t="shared" si="1"/>
        <v>0</v>
      </c>
      <c r="L22" s="284"/>
      <c r="M22" s="284"/>
      <c r="N22" s="284"/>
      <c r="O22" s="284"/>
      <c r="P22" s="284"/>
      <c r="Q22" s="284"/>
      <c r="R22" s="284"/>
      <c r="S22" s="284"/>
      <c r="T22" s="284"/>
      <c r="U22" s="284"/>
      <c r="V22" s="284"/>
      <c r="W22" s="284"/>
      <c r="X22" s="284"/>
      <c r="Y22" s="284"/>
      <c r="Z22" s="284"/>
      <c r="AA22" s="284"/>
      <c r="AB22" s="284"/>
      <c r="AC22" s="284"/>
      <c r="AD22" s="284"/>
      <c r="AE22" s="284"/>
      <c r="AF22" s="284"/>
      <c r="AG22" s="284"/>
      <c r="AH22" s="284"/>
      <c r="AI22" s="284"/>
    </row>
    <row r="23" spans="1:35" s="201" customFormat="1" ht="132" x14ac:dyDescent="0.25">
      <c r="A23" s="230">
        <v>8</v>
      </c>
      <c r="B23" s="215"/>
      <c r="C23" s="215" t="s">
        <v>114</v>
      </c>
      <c r="D23" s="223" t="s">
        <v>163</v>
      </c>
      <c r="E23" s="221" t="s">
        <v>162</v>
      </c>
      <c r="F23" s="215" t="s">
        <v>77</v>
      </c>
      <c r="G23" s="217">
        <v>1</v>
      </c>
      <c r="H23" s="210"/>
      <c r="I23" s="210">
        <f t="shared" si="0"/>
        <v>0</v>
      </c>
      <c r="J23" s="214">
        <v>21</v>
      </c>
      <c r="K23" s="210">
        <f t="shared" si="1"/>
        <v>0</v>
      </c>
      <c r="L23" s="224"/>
      <c r="M23" s="283"/>
      <c r="N23" s="284"/>
      <c r="O23" s="284"/>
      <c r="P23" s="284"/>
      <c r="Q23" s="284"/>
      <c r="R23" s="284"/>
      <c r="S23" s="284"/>
      <c r="T23" s="284"/>
      <c r="U23" s="284"/>
      <c r="V23" s="284"/>
      <c r="W23" s="284"/>
      <c r="X23" s="284"/>
      <c r="Y23" s="284"/>
      <c r="Z23" s="284"/>
      <c r="AA23" s="284"/>
      <c r="AB23" s="284"/>
      <c r="AC23" s="284"/>
      <c r="AD23" s="284"/>
      <c r="AE23" s="284"/>
      <c r="AF23" s="284"/>
      <c r="AG23" s="284"/>
      <c r="AH23" s="284"/>
      <c r="AI23" s="284"/>
    </row>
    <row r="24" spans="1:35" s="201" customFormat="1" ht="66" x14ac:dyDescent="0.25">
      <c r="A24" s="230">
        <v>9</v>
      </c>
      <c r="B24" s="215"/>
      <c r="C24" s="191" t="s">
        <v>114</v>
      </c>
      <c r="D24" s="223" t="s">
        <v>178</v>
      </c>
      <c r="E24" s="221" t="s">
        <v>179</v>
      </c>
      <c r="F24" s="215" t="s">
        <v>77</v>
      </c>
      <c r="G24" s="217">
        <v>1</v>
      </c>
      <c r="H24" s="210"/>
      <c r="I24" s="210">
        <f t="shared" si="0"/>
        <v>0</v>
      </c>
      <c r="J24" s="214">
        <v>21</v>
      </c>
      <c r="K24" s="210">
        <f t="shared" si="1"/>
        <v>0</v>
      </c>
      <c r="L24" s="224"/>
      <c r="M24" s="283"/>
      <c r="N24" s="284"/>
      <c r="O24" s="284"/>
      <c r="P24" s="284"/>
      <c r="Q24" s="284"/>
      <c r="R24" s="284"/>
      <c r="S24" s="284"/>
      <c r="T24" s="284"/>
      <c r="U24" s="284"/>
      <c r="V24" s="284"/>
      <c r="W24" s="284"/>
      <c r="X24" s="284"/>
      <c r="Y24" s="284"/>
      <c r="Z24" s="284"/>
      <c r="AA24" s="284"/>
      <c r="AB24" s="284"/>
      <c r="AC24" s="284"/>
      <c r="AD24" s="284"/>
      <c r="AE24" s="284"/>
      <c r="AF24" s="284"/>
      <c r="AG24" s="284"/>
      <c r="AH24" s="284"/>
      <c r="AI24" s="284"/>
    </row>
    <row r="25" spans="1:35" s="201" customFormat="1" ht="27" customHeight="1" x14ac:dyDescent="0.25">
      <c r="A25" s="230">
        <v>10</v>
      </c>
      <c r="B25" s="215"/>
      <c r="C25" s="191" t="s">
        <v>114</v>
      </c>
      <c r="D25" s="223" t="s">
        <v>125</v>
      </c>
      <c r="E25" s="221" t="s">
        <v>158</v>
      </c>
      <c r="F25" s="215" t="s">
        <v>77</v>
      </c>
      <c r="G25" s="192">
        <v>3</v>
      </c>
      <c r="H25" s="210"/>
      <c r="I25" s="210">
        <f t="shared" si="0"/>
        <v>0</v>
      </c>
      <c r="J25" s="214">
        <v>21</v>
      </c>
      <c r="K25" s="210">
        <f t="shared" si="1"/>
        <v>0</v>
      </c>
      <c r="L25" s="224"/>
      <c r="M25" s="284"/>
      <c r="N25" s="284"/>
      <c r="O25" s="284"/>
      <c r="P25" s="284"/>
      <c r="Q25" s="284"/>
      <c r="R25" s="284"/>
      <c r="S25" s="284"/>
      <c r="T25" s="284"/>
      <c r="U25" s="284"/>
      <c r="V25" s="284"/>
      <c r="W25" s="284"/>
      <c r="X25" s="284"/>
      <c r="Y25" s="284"/>
      <c r="Z25" s="284"/>
      <c r="AA25" s="284"/>
      <c r="AB25" s="284"/>
      <c r="AC25" s="284"/>
      <c r="AD25" s="284"/>
      <c r="AE25" s="284"/>
      <c r="AF25" s="284"/>
      <c r="AG25" s="284"/>
      <c r="AH25" s="284"/>
      <c r="AI25" s="284"/>
    </row>
    <row r="26" spans="1:35" s="201" customFormat="1" ht="52.8" x14ac:dyDescent="0.25">
      <c r="A26" s="230">
        <v>11</v>
      </c>
      <c r="B26" s="215"/>
      <c r="C26" s="215" t="s">
        <v>114</v>
      </c>
      <c r="D26" s="271" t="s">
        <v>156</v>
      </c>
      <c r="E26" s="216" t="s">
        <v>157</v>
      </c>
      <c r="F26" s="215" t="s">
        <v>77</v>
      </c>
      <c r="G26" s="217">
        <v>1</v>
      </c>
      <c r="H26" s="210"/>
      <c r="I26" s="210">
        <f t="shared" si="0"/>
        <v>0</v>
      </c>
      <c r="J26" s="214">
        <v>21</v>
      </c>
      <c r="K26" s="210">
        <f t="shared" si="1"/>
        <v>0</v>
      </c>
      <c r="L26" s="284"/>
      <c r="M26" s="283"/>
      <c r="N26" s="284"/>
      <c r="O26" s="284"/>
      <c r="P26" s="284"/>
      <c r="Q26" s="284"/>
      <c r="R26" s="284"/>
      <c r="S26" s="284"/>
      <c r="T26" s="284"/>
      <c r="U26" s="284"/>
      <c r="V26" s="284"/>
      <c r="W26" s="284"/>
      <c r="X26" s="284"/>
      <c r="Y26" s="284"/>
      <c r="Z26" s="284"/>
      <c r="AA26" s="284"/>
      <c r="AB26" s="284"/>
      <c r="AC26" s="284"/>
      <c r="AD26" s="284"/>
      <c r="AE26" s="284"/>
      <c r="AF26" s="284"/>
      <c r="AG26" s="284"/>
      <c r="AH26" s="284"/>
      <c r="AI26" s="284"/>
    </row>
    <row r="27" spans="1:35" s="201" customFormat="1" ht="52.8" x14ac:dyDescent="0.25">
      <c r="A27" s="230">
        <v>12</v>
      </c>
      <c r="B27" s="215"/>
      <c r="C27" s="215" t="s">
        <v>114</v>
      </c>
      <c r="D27" s="271" t="s">
        <v>80</v>
      </c>
      <c r="E27" s="221" t="s">
        <v>169</v>
      </c>
      <c r="F27" s="215" t="s">
        <v>77</v>
      </c>
      <c r="G27" s="217">
        <v>1</v>
      </c>
      <c r="H27" s="210"/>
      <c r="I27" s="210">
        <f t="shared" si="0"/>
        <v>0</v>
      </c>
      <c r="J27" s="214">
        <v>21</v>
      </c>
      <c r="K27" s="210">
        <f t="shared" si="1"/>
        <v>0</v>
      </c>
      <c r="L27" s="284"/>
      <c r="M27" s="283"/>
      <c r="N27" s="284"/>
      <c r="O27" s="284"/>
      <c r="P27" s="284"/>
      <c r="Q27" s="284"/>
      <c r="R27" s="284"/>
      <c r="S27" s="284"/>
      <c r="T27" s="284"/>
      <c r="U27" s="284"/>
      <c r="V27" s="284"/>
      <c r="W27" s="284"/>
      <c r="X27" s="284"/>
      <c r="Y27" s="284"/>
      <c r="Z27" s="284"/>
      <c r="AA27" s="284"/>
      <c r="AB27" s="284"/>
      <c r="AC27" s="284"/>
      <c r="AD27" s="284"/>
      <c r="AE27" s="284"/>
      <c r="AF27" s="284"/>
      <c r="AG27" s="284"/>
      <c r="AH27" s="284"/>
      <c r="AI27" s="284"/>
    </row>
    <row r="28" spans="1:35" s="201" customFormat="1" x14ac:dyDescent="0.25">
      <c r="A28" s="230"/>
      <c r="B28" s="215"/>
      <c r="C28" s="211"/>
      <c r="D28" s="307"/>
      <c r="E28" s="212" t="s">
        <v>186</v>
      </c>
      <c r="F28" s="310"/>
      <c r="G28" s="312"/>
      <c r="H28" s="312"/>
      <c r="I28" s="213">
        <f>SUM(I29:I61)</f>
        <v>0</v>
      </c>
      <c r="J28" s="214"/>
      <c r="K28" s="210"/>
      <c r="L28" s="284"/>
      <c r="M28" s="284"/>
      <c r="N28" s="284"/>
      <c r="O28" s="284"/>
      <c r="P28" s="284"/>
      <c r="Q28" s="284"/>
      <c r="R28" s="284"/>
      <c r="S28" s="284"/>
      <c r="T28" s="284"/>
      <c r="U28" s="284"/>
      <c r="V28" s="284"/>
      <c r="W28" s="284"/>
      <c r="X28" s="284"/>
      <c r="Y28" s="284"/>
      <c r="Z28" s="284"/>
      <c r="AA28" s="284"/>
      <c r="AB28" s="284"/>
      <c r="AC28" s="284"/>
      <c r="AD28" s="284"/>
      <c r="AE28" s="284"/>
      <c r="AF28" s="284"/>
      <c r="AG28" s="284"/>
      <c r="AH28" s="284"/>
      <c r="AI28" s="284"/>
    </row>
    <row r="29" spans="1:35" s="201" customFormat="1" ht="105.6" x14ac:dyDescent="0.25">
      <c r="A29" s="230">
        <v>13</v>
      </c>
      <c r="B29" s="215"/>
      <c r="C29" s="215" t="s">
        <v>114</v>
      </c>
      <c r="D29" s="271" t="s">
        <v>187</v>
      </c>
      <c r="E29" s="221" t="s">
        <v>262</v>
      </c>
      <c r="F29" s="215" t="s">
        <v>77</v>
      </c>
      <c r="G29" s="217">
        <v>1</v>
      </c>
      <c r="H29" s="210"/>
      <c r="I29" s="225">
        <f t="shared" ref="I29:I61" si="2">ROUND(G29*H29,2)</f>
        <v>0</v>
      </c>
      <c r="J29" s="226">
        <v>21</v>
      </c>
      <c r="K29" s="227">
        <f t="shared" ref="K29:K61" si="3">I29+((I29/100)*J29)</f>
        <v>0</v>
      </c>
      <c r="L29" s="284"/>
      <c r="M29" s="283"/>
      <c r="N29" s="283"/>
      <c r="O29" s="284"/>
      <c r="P29" s="284"/>
      <c r="Q29" s="284"/>
      <c r="R29" s="284"/>
      <c r="S29" s="284"/>
      <c r="T29" s="284"/>
      <c r="U29" s="284"/>
      <c r="V29" s="284"/>
      <c r="W29" s="284"/>
      <c r="X29" s="284"/>
      <c r="Y29" s="284"/>
      <c r="Z29" s="284"/>
      <c r="AA29" s="284"/>
      <c r="AB29" s="284"/>
      <c r="AC29" s="284"/>
      <c r="AD29" s="284"/>
      <c r="AE29" s="284"/>
      <c r="AF29" s="284"/>
      <c r="AG29" s="284"/>
      <c r="AH29" s="284"/>
      <c r="AI29" s="284"/>
    </row>
    <row r="30" spans="1:35" s="201" customFormat="1" ht="79.2" x14ac:dyDescent="0.25">
      <c r="A30" s="230">
        <v>14</v>
      </c>
      <c r="B30" s="215"/>
      <c r="C30" s="215" t="s">
        <v>114</v>
      </c>
      <c r="D30" s="271" t="s">
        <v>188</v>
      </c>
      <c r="E30" s="221" t="s">
        <v>263</v>
      </c>
      <c r="F30" s="215" t="s">
        <v>77</v>
      </c>
      <c r="G30" s="217">
        <v>1</v>
      </c>
      <c r="H30" s="210"/>
      <c r="I30" s="225">
        <f t="shared" si="2"/>
        <v>0</v>
      </c>
      <c r="J30" s="226">
        <v>21</v>
      </c>
      <c r="K30" s="227">
        <f t="shared" si="3"/>
        <v>0</v>
      </c>
      <c r="L30" s="284"/>
      <c r="M30" s="283"/>
      <c r="N30" s="284"/>
      <c r="O30" s="284"/>
      <c r="P30" s="284"/>
      <c r="Q30" s="284"/>
      <c r="R30" s="284"/>
      <c r="S30" s="284"/>
      <c r="T30" s="284"/>
      <c r="U30" s="284"/>
      <c r="V30" s="284"/>
      <c r="W30" s="284"/>
      <c r="X30" s="284"/>
      <c r="Y30" s="284"/>
      <c r="Z30" s="284"/>
      <c r="AA30" s="284"/>
      <c r="AB30" s="284"/>
      <c r="AC30" s="284"/>
      <c r="AD30" s="284"/>
      <c r="AE30" s="284"/>
      <c r="AF30" s="284"/>
      <c r="AG30" s="284"/>
      <c r="AH30" s="284"/>
      <c r="AI30" s="284"/>
    </row>
    <row r="31" spans="1:35" s="201" customFormat="1" ht="52.8" x14ac:dyDescent="0.25">
      <c r="A31" s="230">
        <v>15</v>
      </c>
      <c r="B31" s="215"/>
      <c r="C31" s="215" t="s">
        <v>114</v>
      </c>
      <c r="D31" s="271" t="s">
        <v>189</v>
      </c>
      <c r="E31" s="221" t="s">
        <v>190</v>
      </c>
      <c r="F31" s="215" t="s">
        <v>77</v>
      </c>
      <c r="G31" s="217">
        <v>1</v>
      </c>
      <c r="H31" s="210"/>
      <c r="I31" s="225">
        <f t="shared" si="2"/>
        <v>0</v>
      </c>
      <c r="J31" s="226">
        <v>21</v>
      </c>
      <c r="K31" s="227">
        <f t="shared" si="3"/>
        <v>0</v>
      </c>
      <c r="L31" s="284"/>
      <c r="M31" s="283"/>
      <c r="N31" s="284"/>
      <c r="O31" s="284"/>
      <c r="P31" s="284"/>
      <c r="Q31" s="284"/>
      <c r="R31" s="284"/>
      <c r="S31" s="284"/>
      <c r="T31" s="284"/>
      <c r="U31" s="284"/>
      <c r="V31" s="284"/>
      <c r="W31" s="284"/>
      <c r="X31" s="284"/>
      <c r="Y31" s="284"/>
      <c r="Z31" s="284"/>
      <c r="AA31" s="284"/>
      <c r="AB31" s="284"/>
      <c r="AC31" s="284"/>
      <c r="AD31" s="284"/>
      <c r="AE31" s="284"/>
      <c r="AF31" s="284"/>
      <c r="AG31" s="284"/>
      <c r="AH31" s="284"/>
      <c r="AI31" s="284"/>
    </row>
    <row r="32" spans="1:35" s="201" customFormat="1" ht="132" customHeight="1" x14ac:dyDescent="0.25">
      <c r="A32" s="230">
        <v>16</v>
      </c>
      <c r="B32" s="215"/>
      <c r="C32" s="215" t="s">
        <v>114</v>
      </c>
      <c r="D32" s="271" t="s">
        <v>191</v>
      </c>
      <c r="E32" s="221" t="s">
        <v>192</v>
      </c>
      <c r="F32" s="215" t="s">
        <v>77</v>
      </c>
      <c r="G32" s="217">
        <v>1</v>
      </c>
      <c r="H32" s="210"/>
      <c r="I32" s="225">
        <f t="shared" si="2"/>
        <v>0</v>
      </c>
      <c r="J32" s="226">
        <v>21</v>
      </c>
      <c r="K32" s="227">
        <f t="shared" si="3"/>
        <v>0</v>
      </c>
      <c r="L32" s="284"/>
      <c r="M32" s="284"/>
      <c r="N32" s="284"/>
      <c r="O32" s="284"/>
      <c r="P32" s="284"/>
      <c r="Q32" s="284"/>
      <c r="R32" s="284"/>
      <c r="S32" s="284"/>
      <c r="T32" s="284"/>
      <c r="U32" s="284"/>
      <c r="V32" s="284"/>
      <c r="W32" s="284"/>
      <c r="X32" s="284"/>
      <c r="Y32" s="284"/>
      <c r="Z32" s="284"/>
      <c r="AA32" s="284"/>
      <c r="AB32" s="284"/>
      <c r="AC32" s="284"/>
      <c r="AD32" s="284"/>
      <c r="AE32" s="284"/>
      <c r="AF32" s="284"/>
      <c r="AG32" s="284"/>
      <c r="AH32" s="284"/>
      <c r="AI32" s="284"/>
    </row>
    <row r="33" spans="1:35" s="201" customFormat="1" ht="92.4" x14ac:dyDescent="0.25">
      <c r="A33" s="230">
        <v>17</v>
      </c>
      <c r="B33" s="215"/>
      <c r="C33" s="215" t="s">
        <v>114</v>
      </c>
      <c r="D33" s="271" t="s">
        <v>193</v>
      </c>
      <c r="E33" s="168" t="s">
        <v>234</v>
      </c>
      <c r="F33" s="215" t="s">
        <v>77</v>
      </c>
      <c r="G33" s="217">
        <v>3</v>
      </c>
      <c r="H33" s="210"/>
      <c r="I33" s="225">
        <f t="shared" si="2"/>
        <v>0</v>
      </c>
      <c r="J33" s="226">
        <v>21</v>
      </c>
      <c r="K33" s="227">
        <f t="shared" si="3"/>
        <v>0</v>
      </c>
      <c r="L33" s="297"/>
      <c r="M33" s="284"/>
      <c r="N33" s="284"/>
      <c r="O33" s="284"/>
      <c r="P33" s="284"/>
      <c r="Q33" s="284"/>
      <c r="R33" s="284"/>
      <c r="S33" s="284"/>
      <c r="T33" s="284"/>
      <c r="U33" s="284"/>
      <c r="V33" s="284"/>
      <c r="W33" s="284"/>
      <c r="X33" s="284"/>
      <c r="Y33" s="284"/>
      <c r="Z33" s="284"/>
      <c r="AA33" s="284"/>
      <c r="AB33" s="284"/>
      <c r="AC33" s="284"/>
      <c r="AD33" s="284"/>
      <c r="AE33" s="284"/>
      <c r="AF33" s="284"/>
      <c r="AG33" s="284"/>
      <c r="AH33" s="284"/>
      <c r="AI33" s="284"/>
    </row>
    <row r="34" spans="1:35" ht="39.6" x14ac:dyDescent="0.25">
      <c r="A34" s="230">
        <v>18</v>
      </c>
      <c r="C34" s="215" t="s">
        <v>114</v>
      </c>
      <c r="D34" s="271" t="s">
        <v>194</v>
      </c>
      <c r="E34" s="221" t="s">
        <v>195</v>
      </c>
      <c r="F34" s="215" t="s">
        <v>77</v>
      </c>
      <c r="G34" s="217">
        <f>G33</f>
        <v>3</v>
      </c>
      <c r="H34" s="210"/>
      <c r="I34" s="225">
        <f t="shared" si="2"/>
        <v>0</v>
      </c>
      <c r="J34" s="226">
        <v>21</v>
      </c>
      <c r="K34" s="227">
        <f t="shared" si="3"/>
        <v>0</v>
      </c>
      <c r="L34" s="228"/>
    </row>
    <row r="35" spans="1:35" s="201" customFormat="1" ht="105.6" x14ac:dyDescent="0.25">
      <c r="A35" s="230">
        <v>19</v>
      </c>
      <c r="B35" s="215"/>
      <c r="C35" s="215" t="s">
        <v>114</v>
      </c>
      <c r="D35" s="271" t="s">
        <v>87</v>
      </c>
      <c r="E35" s="221" t="s">
        <v>258</v>
      </c>
      <c r="F35" s="215" t="s">
        <v>77</v>
      </c>
      <c r="G35" s="217">
        <v>1</v>
      </c>
      <c r="H35" s="210"/>
      <c r="I35" s="225">
        <f t="shared" si="2"/>
        <v>0</v>
      </c>
      <c r="J35" s="226">
        <v>21</v>
      </c>
      <c r="K35" s="227">
        <f t="shared" si="3"/>
        <v>0</v>
      </c>
      <c r="L35" s="224"/>
      <c r="M35" s="283"/>
      <c r="N35" s="283"/>
      <c r="O35" s="284"/>
      <c r="P35" s="284"/>
      <c r="Q35" s="284"/>
      <c r="R35" s="284"/>
      <c r="S35" s="284"/>
      <c r="T35" s="284"/>
      <c r="U35" s="284"/>
      <c r="V35" s="284"/>
      <c r="W35" s="284"/>
      <c r="X35" s="284"/>
      <c r="Y35" s="284"/>
      <c r="Z35" s="284"/>
      <c r="AA35" s="284"/>
      <c r="AB35" s="284"/>
      <c r="AC35" s="284"/>
      <c r="AD35" s="284"/>
      <c r="AE35" s="284"/>
      <c r="AF35" s="284"/>
      <c r="AG35" s="284"/>
      <c r="AH35" s="284"/>
      <c r="AI35" s="284"/>
    </row>
    <row r="36" spans="1:35" s="201" customFormat="1" ht="92.4" x14ac:dyDescent="0.25">
      <c r="A36" s="230">
        <v>20</v>
      </c>
      <c r="B36" s="215"/>
      <c r="C36" s="215" t="s">
        <v>114</v>
      </c>
      <c r="D36" s="271" t="s">
        <v>88</v>
      </c>
      <c r="E36" s="221" t="s">
        <v>259</v>
      </c>
      <c r="F36" s="215" t="s">
        <v>77</v>
      </c>
      <c r="G36" s="217">
        <v>2</v>
      </c>
      <c r="H36" s="210"/>
      <c r="I36" s="229">
        <f t="shared" si="2"/>
        <v>0</v>
      </c>
      <c r="J36" s="214">
        <v>21</v>
      </c>
      <c r="K36" s="210">
        <f t="shared" si="3"/>
        <v>0</v>
      </c>
      <c r="L36" s="284"/>
      <c r="M36" s="283"/>
      <c r="N36" s="281"/>
      <c r="O36" s="284"/>
      <c r="P36" s="284"/>
      <c r="Q36" s="284"/>
      <c r="R36" s="284"/>
      <c r="S36" s="284"/>
      <c r="T36" s="284"/>
      <c r="U36" s="284"/>
      <c r="V36" s="284"/>
      <c r="W36" s="284"/>
      <c r="X36" s="284"/>
      <c r="Y36" s="284"/>
      <c r="Z36" s="284"/>
      <c r="AA36" s="284"/>
      <c r="AB36" s="284"/>
      <c r="AC36" s="284"/>
      <c r="AD36" s="284"/>
      <c r="AE36" s="284"/>
      <c r="AF36" s="284"/>
      <c r="AG36" s="284"/>
      <c r="AH36" s="284"/>
      <c r="AI36" s="284"/>
    </row>
    <row r="37" spans="1:35" s="201" customFormat="1" ht="26.4" x14ac:dyDescent="0.25">
      <c r="A37" s="230">
        <v>21</v>
      </c>
      <c r="B37" s="215"/>
      <c r="C37" s="215" t="s">
        <v>114</v>
      </c>
      <c r="D37" s="218" t="s">
        <v>123</v>
      </c>
      <c r="E37" s="216" t="s">
        <v>143</v>
      </c>
      <c r="F37" s="215" t="s">
        <v>77</v>
      </c>
      <c r="G37" s="217">
        <v>1</v>
      </c>
      <c r="H37" s="210"/>
      <c r="I37" s="229">
        <f t="shared" si="2"/>
        <v>0</v>
      </c>
      <c r="J37" s="214">
        <v>21</v>
      </c>
      <c r="K37" s="210">
        <f t="shared" si="3"/>
        <v>0</v>
      </c>
      <c r="L37" s="281"/>
      <c r="M37" s="281"/>
      <c r="N37" s="281"/>
      <c r="O37" s="284"/>
      <c r="P37" s="284"/>
      <c r="Q37" s="284"/>
      <c r="R37" s="284"/>
      <c r="S37" s="284"/>
      <c r="T37" s="284"/>
      <c r="U37" s="284"/>
      <c r="V37" s="284"/>
      <c r="W37" s="284"/>
      <c r="X37" s="284"/>
      <c r="Y37" s="284"/>
      <c r="Z37" s="284"/>
      <c r="AA37" s="284"/>
      <c r="AB37" s="284"/>
      <c r="AC37" s="284"/>
      <c r="AD37" s="284"/>
      <c r="AE37" s="284"/>
      <c r="AF37" s="284"/>
      <c r="AG37" s="284"/>
      <c r="AH37" s="284"/>
      <c r="AI37" s="284"/>
    </row>
    <row r="38" spans="1:35" s="201" customFormat="1" ht="26.4" x14ac:dyDescent="0.25">
      <c r="A38" s="230">
        <v>22</v>
      </c>
      <c r="B38" s="215"/>
      <c r="C38" s="215" t="s">
        <v>114</v>
      </c>
      <c r="D38" s="218" t="s">
        <v>124</v>
      </c>
      <c r="E38" s="221" t="s">
        <v>144</v>
      </c>
      <c r="F38" s="215" t="s">
        <v>77</v>
      </c>
      <c r="G38" s="217">
        <v>1</v>
      </c>
      <c r="H38" s="210"/>
      <c r="I38" s="229">
        <f t="shared" si="2"/>
        <v>0</v>
      </c>
      <c r="J38" s="214">
        <v>21</v>
      </c>
      <c r="K38" s="210">
        <f t="shared" si="3"/>
        <v>0</v>
      </c>
      <c r="L38" s="281"/>
      <c r="M38" s="281"/>
      <c r="N38" s="281"/>
      <c r="O38" s="284"/>
      <c r="P38" s="284"/>
      <c r="Q38" s="284"/>
      <c r="R38" s="284"/>
      <c r="S38" s="284"/>
      <c r="T38" s="284"/>
      <c r="U38" s="284"/>
      <c r="V38" s="284"/>
      <c r="W38" s="284"/>
      <c r="X38" s="284"/>
      <c r="Y38" s="284"/>
      <c r="Z38" s="284"/>
      <c r="AA38" s="284"/>
      <c r="AB38" s="284"/>
      <c r="AC38" s="284"/>
      <c r="AD38" s="284"/>
      <c r="AE38" s="284"/>
      <c r="AF38" s="284"/>
      <c r="AG38" s="284"/>
      <c r="AH38" s="284"/>
      <c r="AI38" s="284"/>
    </row>
    <row r="39" spans="1:35" s="201" customFormat="1" ht="39.6" x14ac:dyDescent="0.25">
      <c r="A39" s="230">
        <v>23</v>
      </c>
      <c r="B39" s="215"/>
      <c r="C39" s="215" t="s">
        <v>114</v>
      </c>
      <c r="D39" s="218" t="s">
        <v>125</v>
      </c>
      <c r="E39" s="216" t="s">
        <v>196</v>
      </c>
      <c r="F39" s="215" t="s">
        <v>77</v>
      </c>
      <c r="G39" s="217">
        <v>1</v>
      </c>
      <c r="H39" s="210"/>
      <c r="I39" s="229">
        <f t="shared" si="2"/>
        <v>0</v>
      </c>
      <c r="J39" s="214">
        <v>21</v>
      </c>
      <c r="K39" s="210">
        <f t="shared" si="3"/>
        <v>0</v>
      </c>
      <c r="L39" s="281"/>
      <c r="M39" s="281"/>
      <c r="N39" s="281"/>
      <c r="O39" s="284"/>
      <c r="P39" s="284"/>
      <c r="Q39" s="284"/>
      <c r="R39" s="284"/>
      <c r="S39" s="284"/>
      <c r="T39" s="284"/>
      <c r="U39" s="284"/>
      <c r="V39" s="284"/>
      <c r="W39" s="284"/>
      <c r="X39" s="284"/>
      <c r="Y39" s="284"/>
      <c r="Z39" s="284"/>
      <c r="AA39" s="284"/>
      <c r="AB39" s="284"/>
      <c r="AC39" s="284"/>
      <c r="AD39" s="284"/>
      <c r="AE39" s="284"/>
      <c r="AF39" s="284"/>
      <c r="AG39" s="284"/>
      <c r="AH39" s="284"/>
      <c r="AI39" s="284"/>
    </row>
    <row r="40" spans="1:35" s="201" customFormat="1" ht="118.8" x14ac:dyDescent="0.25">
      <c r="A40" s="230">
        <v>24</v>
      </c>
      <c r="B40" s="215"/>
      <c r="C40" s="215" t="s">
        <v>114</v>
      </c>
      <c r="D40" s="218" t="s">
        <v>197</v>
      </c>
      <c r="E40" s="221" t="s">
        <v>264</v>
      </c>
      <c r="F40" s="215" t="s">
        <v>77</v>
      </c>
      <c r="G40" s="217">
        <v>16</v>
      </c>
      <c r="H40" s="210"/>
      <c r="I40" s="229">
        <f t="shared" si="2"/>
        <v>0</v>
      </c>
      <c r="J40" s="214">
        <v>21</v>
      </c>
      <c r="K40" s="210">
        <f t="shared" si="3"/>
        <v>0</v>
      </c>
      <c r="L40" s="281"/>
      <c r="M40" s="283"/>
      <c r="N40" s="283"/>
      <c r="O40" s="284"/>
      <c r="P40" s="284"/>
      <c r="Q40" s="284"/>
      <c r="R40" s="284"/>
      <c r="S40" s="284"/>
      <c r="T40" s="284"/>
      <c r="U40" s="284"/>
      <c r="V40" s="284"/>
      <c r="W40" s="284"/>
      <c r="X40" s="284"/>
      <c r="Y40" s="284"/>
      <c r="Z40" s="284"/>
      <c r="AA40" s="284"/>
      <c r="AB40" s="284"/>
      <c r="AC40" s="284"/>
      <c r="AD40" s="284"/>
      <c r="AE40" s="284"/>
      <c r="AF40" s="284"/>
      <c r="AG40" s="284"/>
      <c r="AH40" s="284"/>
      <c r="AI40" s="284"/>
    </row>
    <row r="41" spans="1:35" s="201" customFormat="1" ht="39.6" x14ac:dyDescent="0.25">
      <c r="A41" s="230">
        <v>25</v>
      </c>
      <c r="B41" s="215"/>
      <c r="C41" s="215" t="s">
        <v>114</v>
      </c>
      <c r="D41" s="218" t="s">
        <v>198</v>
      </c>
      <c r="E41" s="216" t="s">
        <v>199</v>
      </c>
      <c r="F41" s="215" t="s">
        <v>77</v>
      </c>
      <c r="G41" s="217">
        <f>G40</f>
        <v>16</v>
      </c>
      <c r="H41" s="210"/>
      <c r="I41" s="229">
        <f t="shared" si="2"/>
        <v>0</v>
      </c>
      <c r="J41" s="214">
        <v>21</v>
      </c>
      <c r="K41" s="210">
        <f t="shared" si="3"/>
        <v>0</v>
      </c>
      <c r="L41" s="281"/>
      <c r="M41" s="281"/>
      <c r="N41" s="281"/>
      <c r="O41" s="284"/>
      <c r="P41" s="284"/>
      <c r="Q41" s="284"/>
      <c r="R41" s="284"/>
      <c r="S41" s="284"/>
      <c r="T41" s="284"/>
      <c r="U41" s="284"/>
      <c r="V41" s="284"/>
      <c r="W41" s="284"/>
      <c r="X41" s="284"/>
      <c r="Y41" s="284"/>
      <c r="Z41" s="284"/>
      <c r="AA41" s="284"/>
      <c r="AB41" s="284"/>
      <c r="AC41" s="284"/>
      <c r="AD41" s="284"/>
      <c r="AE41" s="284"/>
      <c r="AF41" s="284"/>
      <c r="AG41" s="284"/>
      <c r="AH41" s="284"/>
      <c r="AI41" s="284"/>
    </row>
    <row r="42" spans="1:35" s="201" customFormat="1" ht="105.6" x14ac:dyDescent="0.25">
      <c r="A42" s="230">
        <v>26</v>
      </c>
      <c r="B42" s="215"/>
      <c r="C42" s="215" t="s">
        <v>114</v>
      </c>
      <c r="D42" s="218" t="s">
        <v>200</v>
      </c>
      <c r="E42" s="216" t="s">
        <v>201</v>
      </c>
      <c r="F42" s="215" t="s">
        <v>77</v>
      </c>
      <c r="G42" s="217">
        <v>1</v>
      </c>
      <c r="H42" s="210"/>
      <c r="I42" s="229">
        <f t="shared" si="2"/>
        <v>0</v>
      </c>
      <c r="J42" s="214">
        <v>21</v>
      </c>
      <c r="K42" s="210">
        <f t="shared" si="3"/>
        <v>0</v>
      </c>
      <c r="L42" s="281"/>
      <c r="M42" s="281"/>
      <c r="N42" s="281"/>
      <c r="O42" s="284"/>
      <c r="P42" s="284"/>
      <c r="Q42" s="284"/>
      <c r="R42" s="284"/>
      <c r="S42" s="284"/>
      <c r="T42" s="284"/>
      <c r="U42" s="284"/>
      <c r="V42" s="284"/>
      <c r="W42" s="284"/>
      <c r="X42" s="284"/>
      <c r="Y42" s="284"/>
      <c r="Z42" s="284"/>
      <c r="AA42" s="284"/>
      <c r="AB42" s="284"/>
      <c r="AC42" s="284"/>
      <c r="AD42" s="284"/>
      <c r="AE42" s="284"/>
      <c r="AF42" s="284"/>
      <c r="AG42" s="284"/>
      <c r="AH42" s="284"/>
      <c r="AI42" s="284"/>
    </row>
    <row r="43" spans="1:35" s="201" customFormat="1" ht="51.75" customHeight="1" x14ac:dyDescent="0.25">
      <c r="A43" s="230">
        <v>27</v>
      </c>
      <c r="B43" s="215"/>
      <c r="C43" s="215" t="s">
        <v>114</v>
      </c>
      <c r="D43" s="271" t="s">
        <v>202</v>
      </c>
      <c r="E43" s="274" t="s">
        <v>203</v>
      </c>
      <c r="F43" s="191" t="s">
        <v>77</v>
      </c>
      <c r="G43" s="192">
        <f>G40</f>
        <v>16</v>
      </c>
      <c r="H43" s="210"/>
      <c r="I43" s="210">
        <f t="shared" si="2"/>
        <v>0</v>
      </c>
      <c r="J43" s="214">
        <v>21</v>
      </c>
      <c r="K43" s="210">
        <f t="shared" si="3"/>
        <v>0</v>
      </c>
      <c r="L43" s="228"/>
      <c r="M43" s="284"/>
      <c r="N43" s="284"/>
      <c r="O43" s="284"/>
      <c r="P43" s="284"/>
      <c r="Q43" s="284"/>
      <c r="R43" s="284"/>
      <c r="S43" s="284"/>
      <c r="T43" s="284"/>
      <c r="U43" s="284"/>
      <c r="V43" s="284"/>
      <c r="W43" s="284"/>
      <c r="X43" s="284"/>
      <c r="Y43" s="284"/>
      <c r="Z43" s="284"/>
      <c r="AA43" s="284"/>
      <c r="AB43" s="284"/>
      <c r="AC43" s="284"/>
      <c r="AD43" s="284"/>
      <c r="AE43" s="284"/>
      <c r="AF43" s="284"/>
      <c r="AG43" s="284"/>
      <c r="AH43" s="284"/>
      <c r="AI43" s="284"/>
    </row>
    <row r="44" spans="1:35" s="201" customFormat="1" ht="61.5" customHeight="1" x14ac:dyDescent="0.25">
      <c r="A44" s="230">
        <v>28</v>
      </c>
      <c r="B44" s="215"/>
      <c r="C44" s="215" t="s">
        <v>114</v>
      </c>
      <c r="D44" s="271" t="s">
        <v>164</v>
      </c>
      <c r="E44" s="274" t="s">
        <v>204</v>
      </c>
      <c r="F44" s="191" t="s">
        <v>77</v>
      </c>
      <c r="G44" s="192">
        <f>G43+G29+G35</f>
        <v>18</v>
      </c>
      <c r="H44" s="210"/>
      <c r="I44" s="210">
        <f t="shared" si="2"/>
        <v>0</v>
      </c>
      <c r="J44" s="214">
        <v>21</v>
      </c>
      <c r="K44" s="210">
        <f t="shared" si="3"/>
        <v>0</v>
      </c>
      <c r="L44" s="228"/>
      <c r="M44" s="284"/>
      <c r="N44" s="284"/>
      <c r="O44" s="284"/>
      <c r="P44" s="284"/>
      <c r="Q44" s="284"/>
      <c r="R44" s="284"/>
      <c r="S44" s="284"/>
      <c r="T44" s="284"/>
      <c r="U44" s="284"/>
      <c r="V44" s="284"/>
      <c r="W44" s="284"/>
      <c r="X44" s="284"/>
      <c r="Y44" s="284"/>
      <c r="Z44" s="284"/>
      <c r="AA44" s="284"/>
      <c r="AB44" s="284"/>
      <c r="AC44" s="284"/>
      <c r="AD44" s="284"/>
      <c r="AE44" s="284"/>
      <c r="AF44" s="284"/>
      <c r="AG44" s="284"/>
      <c r="AH44" s="284"/>
      <c r="AI44" s="284"/>
    </row>
    <row r="45" spans="1:35" s="201" customFormat="1" ht="52.8" x14ac:dyDescent="0.25">
      <c r="A45" s="230">
        <v>29</v>
      </c>
      <c r="B45" s="215"/>
      <c r="C45" s="215" t="s">
        <v>114</v>
      </c>
      <c r="D45" s="218" t="s">
        <v>147</v>
      </c>
      <c r="E45" s="221" t="s">
        <v>235</v>
      </c>
      <c r="F45" s="215" t="s">
        <v>77</v>
      </c>
      <c r="G45" s="217">
        <v>1</v>
      </c>
      <c r="H45" s="210"/>
      <c r="I45" s="229">
        <f t="shared" si="2"/>
        <v>0</v>
      </c>
      <c r="J45" s="214">
        <v>21</v>
      </c>
      <c r="K45" s="210">
        <f t="shared" si="3"/>
        <v>0</v>
      </c>
      <c r="L45" s="281"/>
      <c r="M45" s="283"/>
      <c r="N45" s="281"/>
      <c r="O45" s="284"/>
      <c r="P45" s="284"/>
      <c r="Q45" s="284"/>
      <c r="R45" s="284"/>
      <c r="S45" s="284"/>
      <c r="T45" s="284"/>
      <c r="U45" s="284"/>
      <c r="V45" s="284"/>
      <c r="W45" s="284"/>
      <c r="X45" s="284"/>
      <c r="Y45" s="284"/>
      <c r="Z45" s="284"/>
      <c r="AA45" s="284"/>
      <c r="AB45" s="284"/>
      <c r="AC45" s="284"/>
      <c r="AD45" s="284"/>
      <c r="AE45" s="284"/>
      <c r="AF45" s="284"/>
      <c r="AG45" s="284"/>
      <c r="AH45" s="284"/>
      <c r="AI45" s="284"/>
    </row>
    <row r="46" spans="1:35" s="201" customFormat="1" ht="66" x14ac:dyDescent="0.25">
      <c r="A46" s="230">
        <v>30</v>
      </c>
      <c r="B46" s="215"/>
      <c r="C46" s="215" t="s">
        <v>114</v>
      </c>
      <c r="D46" s="271" t="s">
        <v>90</v>
      </c>
      <c r="E46" s="221" t="s">
        <v>243</v>
      </c>
      <c r="F46" s="215" t="s">
        <v>77</v>
      </c>
      <c r="G46" s="217">
        <v>1</v>
      </c>
      <c r="H46" s="210"/>
      <c r="I46" s="229">
        <f t="shared" si="2"/>
        <v>0</v>
      </c>
      <c r="J46" s="214">
        <v>21</v>
      </c>
      <c r="K46" s="210">
        <f t="shared" si="3"/>
        <v>0</v>
      </c>
      <c r="L46" s="281"/>
      <c r="M46" s="283"/>
      <c r="N46" s="281"/>
      <c r="O46" s="284"/>
      <c r="P46" s="284"/>
      <c r="Q46" s="284"/>
      <c r="R46" s="284"/>
      <c r="S46" s="284"/>
      <c r="T46" s="284"/>
      <c r="U46" s="284"/>
      <c r="V46" s="284"/>
      <c r="W46" s="284"/>
      <c r="X46" s="284"/>
      <c r="Y46" s="284"/>
      <c r="Z46" s="284"/>
      <c r="AA46" s="284"/>
      <c r="AB46" s="284"/>
      <c r="AC46" s="284"/>
      <c r="AD46" s="284"/>
      <c r="AE46" s="284"/>
      <c r="AF46" s="284"/>
      <c r="AG46" s="284"/>
      <c r="AH46" s="284"/>
      <c r="AI46" s="284"/>
    </row>
    <row r="47" spans="1:35" s="201" customFormat="1" ht="43.5" customHeight="1" x14ac:dyDescent="0.25">
      <c r="A47" s="230">
        <v>31</v>
      </c>
      <c r="B47" s="215"/>
      <c r="C47" s="215" t="s">
        <v>114</v>
      </c>
      <c r="D47" s="271" t="s">
        <v>95</v>
      </c>
      <c r="E47" s="216" t="s">
        <v>175</v>
      </c>
      <c r="F47" s="215" t="s">
        <v>77</v>
      </c>
      <c r="G47" s="217">
        <v>1</v>
      </c>
      <c r="H47" s="210"/>
      <c r="I47" s="210">
        <f t="shared" si="2"/>
        <v>0</v>
      </c>
      <c r="J47" s="214">
        <v>21</v>
      </c>
      <c r="K47" s="210">
        <f t="shared" si="3"/>
        <v>0</v>
      </c>
      <c r="L47" s="281"/>
      <c r="M47" s="281"/>
      <c r="N47" s="281"/>
      <c r="O47" s="284"/>
      <c r="P47" s="284"/>
      <c r="Q47" s="284"/>
      <c r="R47" s="284"/>
      <c r="S47" s="284"/>
      <c r="T47" s="284"/>
      <c r="U47" s="284"/>
      <c r="V47" s="284"/>
      <c r="W47" s="284"/>
      <c r="X47" s="284"/>
      <c r="Y47" s="284"/>
      <c r="Z47" s="284"/>
      <c r="AA47" s="284"/>
      <c r="AB47" s="284"/>
      <c r="AC47" s="284"/>
      <c r="AD47" s="284"/>
      <c r="AE47" s="284"/>
      <c r="AF47" s="284"/>
      <c r="AG47" s="284"/>
      <c r="AH47" s="284"/>
      <c r="AI47" s="284"/>
    </row>
    <row r="48" spans="1:35" s="201" customFormat="1" ht="118.8" x14ac:dyDescent="0.25">
      <c r="A48" s="230">
        <v>32</v>
      </c>
      <c r="B48" s="215"/>
      <c r="C48" s="215" t="s">
        <v>114</v>
      </c>
      <c r="D48" s="271" t="s">
        <v>237</v>
      </c>
      <c r="E48" s="216" t="s">
        <v>257</v>
      </c>
      <c r="F48" s="215" t="s">
        <v>77</v>
      </c>
      <c r="G48" s="217">
        <v>20</v>
      </c>
      <c r="H48" s="210"/>
      <c r="I48" s="210">
        <f t="shared" si="2"/>
        <v>0</v>
      </c>
      <c r="J48" s="214">
        <v>21</v>
      </c>
      <c r="K48" s="210">
        <f t="shared" si="3"/>
        <v>0</v>
      </c>
      <c r="L48" s="281"/>
      <c r="M48" s="283"/>
      <c r="N48" s="281"/>
      <c r="O48" s="284"/>
      <c r="P48" s="284"/>
      <c r="Q48" s="284"/>
      <c r="R48" s="284"/>
      <c r="S48" s="284"/>
      <c r="T48" s="284"/>
      <c r="U48" s="284"/>
      <c r="V48" s="284"/>
      <c r="W48" s="284"/>
      <c r="X48" s="284"/>
      <c r="Y48" s="284"/>
      <c r="Z48" s="284"/>
      <c r="AA48" s="284"/>
      <c r="AB48" s="284"/>
      <c r="AC48" s="284"/>
      <c r="AD48" s="284"/>
      <c r="AE48" s="284"/>
      <c r="AF48" s="284"/>
      <c r="AG48" s="284"/>
      <c r="AH48" s="284"/>
      <c r="AI48" s="284"/>
    </row>
    <row r="49" spans="1:35" s="201" customFormat="1" ht="39.6" x14ac:dyDescent="0.25">
      <c r="A49" s="230">
        <v>33</v>
      </c>
      <c r="B49" s="215"/>
      <c r="C49" s="215" t="s">
        <v>114</v>
      </c>
      <c r="D49" s="271" t="s">
        <v>238</v>
      </c>
      <c r="E49" s="216" t="s">
        <v>248</v>
      </c>
      <c r="F49" s="215" t="s">
        <v>77</v>
      </c>
      <c r="G49" s="217">
        <v>5</v>
      </c>
      <c r="H49" s="210"/>
      <c r="I49" s="210">
        <f t="shared" ref="I49:I53" si="4">ROUND(G49*H49,2)</f>
        <v>0</v>
      </c>
      <c r="J49" s="214">
        <v>21</v>
      </c>
      <c r="K49" s="210">
        <f t="shared" ref="K49:K53" si="5">I49+((I49/100)*J49)</f>
        <v>0</v>
      </c>
      <c r="L49" s="281"/>
      <c r="M49" s="281"/>
      <c r="N49" s="281"/>
      <c r="O49" s="284"/>
      <c r="P49" s="284"/>
      <c r="Q49" s="284"/>
      <c r="R49" s="284"/>
      <c r="S49" s="284"/>
      <c r="T49" s="284"/>
      <c r="U49" s="284"/>
      <c r="V49" s="284"/>
      <c r="W49" s="284"/>
      <c r="X49" s="284"/>
      <c r="Y49" s="284"/>
      <c r="Z49" s="284"/>
      <c r="AA49" s="284"/>
      <c r="AB49" s="284"/>
      <c r="AC49" s="284"/>
      <c r="AD49" s="284"/>
      <c r="AE49" s="284"/>
      <c r="AF49" s="284"/>
      <c r="AG49" s="284"/>
      <c r="AH49" s="284"/>
      <c r="AI49" s="284"/>
    </row>
    <row r="50" spans="1:35" s="201" customFormat="1" ht="132" x14ac:dyDescent="0.25">
      <c r="A50" s="230">
        <v>34</v>
      </c>
      <c r="B50" s="215"/>
      <c r="C50" s="215" t="s">
        <v>114</v>
      </c>
      <c r="D50" s="271" t="s">
        <v>239</v>
      </c>
      <c r="E50" s="216" t="s">
        <v>247</v>
      </c>
      <c r="F50" s="215" t="s">
        <v>77</v>
      </c>
      <c r="G50" s="217">
        <v>1</v>
      </c>
      <c r="H50" s="210"/>
      <c r="I50" s="210">
        <f t="shared" si="4"/>
        <v>0</v>
      </c>
      <c r="J50" s="214">
        <v>21</v>
      </c>
      <c r="K50" s="210">
        <f t="shared" si="5"/>
        <v>0</v>
      </c>
      <c r="L50" s="281"/>
      <c r="M50" s="281"/>
      <c r="N50" s="281"/>
      <c r="O50" s="284"/>
      <c r="P50" s="284"/>
      <c r="Q50" s="284"/>
      <c r="R50" s="284"/>
      <c r="S50" s="284"/>
      <c r="T50" s="284"/>
      <c r="U50" s="284"/>
      <c r="V50" s="284"/>
      <c r="W50" s="284"/>
      <c r="X50" s="284"/>
      <c r="Y50" s="284"/>
      <c r="Z50" s="284"/>
      <c r="AA50" s="284"/>
      <c r="AB50" s="284"/>
      <c r="AC50" s="284"/>
      <c r="AD50" s="284"/>
      <c r="AE50" s="284"/>
      <c r="AF50" s="284"/>
      <c r="AG50" s="284"/>
      <c r="AH50" s="284"/>
      <c r="AI50" s="284"/>
    </row>
    <row r="51" spans="1:35" s="201" customFormat="1" ht="118.8" x14ac:dyDescent="0.25">
      <c r="A51" s="230">
        <v>35</v>
      </c>
      <c r="B51" s="215"/>
      <c r="C51" s="215" t="s">
        <v>114</v>
      </c>
      <c r="D51" s="271" t="s">
        <v>240</v>
      </c>
      <c r="E51" s="216" t="s">
        <v>246</v>
      </c>
      <c r="F51" s="215" t="s">
        <v>77</v>
      </c>
      <c r="G51" s="217">
        <v>20</v>
      </c>
      <c r="H51" s="210"/>
      <c r="I51" s="210">
        <f t="shared" si="4"/>
        <v>0</v>
      </c>
      <c r="J51" s="214">
        <v>21</v>
      </c>
      <c r="K51" s="210">
        <f t="shared" si="5"/>
        <v>0</v>
      </c>
      <c r="L51" s="281"/>
      <c r="M51" s="281"/>
      <c r="N51" s="281"/>
      <c r="O51" s="284"/>
      <c r="P51" s="284"/>
      <c r="Q51" s="284"/>
      <c r="R51" s="284"/>
      <c r="S51" s="284"/>
      <c r="T51" s="284"/>
      <c r="U51" s="284"/>
      <c r="V51" s="284"/>
      <c r="W51" s="284"/>
      <c r="X51" s="284"/>
      <c r="Y51" s="284"/>
      <c r="Z51" s="284"/>
      <c r="AA51" s="284"/>
      <c r="AB51" s="284"/>
      <c r="AC51" s="284"/>
      <c r="AD51" s="284"/>
      <c r="AE51" s="284"/>
      <c r="AF51" s="284"/>
      <c r="AG51" s="284"/>
      <c r="AH51" s="284"/>
      <c r="AI51" s="284"/>
    </row>
    <row r="52" spans="1:35" s="201" customFormat="1" ht="66" x14ac:dyDescent="0.25">
      <c r="A52" s="230">
        <v>36</v>
      </c>
      <c r="B52" s="215"/>
      <c r="C52" s="215" t="s">
        <v>114</v>
      </c>
      <c r="D52" s="271" t="s">
        <v>241</v>
      </c>
      <c r="E52" s="216" t="s">
        <v>245</v>
      </c>
      <c r="F52" s="215" t="s">
        <v>77</v>
      </c>
      <c r="G52" s="217">
        <v>20</v>
      </c>
      <c r="H52" s="210"/>
      <c r="I52" s="210">
        <f t="shared" si="4"/>
        <v>0</v>
      </c>
      <c r="J52" s="214">
        <v>21</v>
      </c>
      <c r="K52" s="210">
        <f t="shared" si="5"/>
        <v>0</v>
      </c>
      <c r="L52" s="281"/>
      <c r="M52" s="281"/>
      <c r="N52" s="281"/>
      <c r="O52" s="284"/>
      <c r="P52" s="284"/>
      <c r="Q52" s="284"/>
      <c r="R52" s="284"/>
      <c r="S52" s="284"/>
      <c r="T52" s="284"/>
      <c r="U52" s="284"/>
      <c r="V52" s="284"/>
      <c r="W52" s="284"/>
      <c r="X52" s="284"/>
      <c r="Y52" s="284"/>
      <c r="Z52" s="284"/>
      <c r="AA52" s="284"/>
      <c r="AB52" s="284"/>
      <c r="AC52" s="284"/>
      <c r="AD52" s="284"/>
      <c r="AE52" s="284"/>
      <c r="AF52" s="284"/>
      <c r="AG52" s="284"/>
      <c r="AH52" s="284"/>
      <c r="AI52" s="284"/>
    </row>
    <row r="53" spans="1:35" s="201" customFormat="1" ht="52.8" x14ac:dyDescent="0.25">
      <c r="A53" s="230">
        <v>37</v>
      </c>
      <c r="B53" s="215"/>
      <c r="C53" s="215" t="s">
        <v>114</v>
      </c>
      <c r="D53" s="271" t="s">
        <v>242</v>
      </c>
      <c r="E53" s="216" t="s">
        <v>244</v>
      </c>
      <c r="F53" s="215" t="s">
        <v>77</v>
      </c>
      <c r="G53" s="217">
        <v>20</v>
      </c>
      <c r="H53" s="210"/>
      <c r="I53" s="210">
        <f t="shared" si="4"/>
        <v>0</v>
      </c>
      <c r="J53" s="214">
        <v>21</v>
      </c>
      <c r="K53" s="210">
        <f t="shared" si="5"/>
        <v>0</v>
      </c>
      <c r="L53" s="281"/>
      <c r="M53" s="281"/>
      <c r="N53" s="281"/>
      <c r="O53" s="284"/>
      <c r="P53" s="284"/>
      <c r="Q53" s="284"/>
      <c r="R53" s="284"/>
      <c r="S53" s="284"/>
      <c r="T53" s="284"/>
      <c r="U53" s="284"/>
      <c r="V53" s="284"/>
      <c r="W53" s="284"/>
      <c r="X53" s="284"/>
      <c r="Y53" s="284"/>
      <c r="Z53" s="284"/>
      <c r="AA53" s="284"/>
      <c r="AB53" s="284"/>
      <c r="AC53" s="284"/>
      <c r="AD53" s="284"/>
      <c r="AE53" s="284"/>
      <c r="AF53" s="284"/>
      <c r="AG53" s="284"/>
      <c r="AH53" s="284"/>
      <c r="AI53" s="284"/>
    </row>
    <row r="54" spans="1:35" s="201" customFormat="1" ht="35.25" customHeight="1" x14ac:dyDescent="0.25">
      <c r="A54" s="230">
        <v>38</v>
      </c>
      <c r="B54" s="215"/>
      <c r="C54" s="215" t="s">
        <v>114</v>
      </c>
      <c r="D54" s="271" t="s">
        <v>205</v>
      </c>
      <c r="E54" s="221" t="s">
        <v>236</v>
      </c>
      <c r="F54" s="215" t="s">
        <v>77</v>
      </c>
      <c r="G54" s="217">
        <v>1</v>
      </c>
      <c r="H54" s="210"/>
      <c r="I54" s="210">
        <f t="shared" si="2"/>
        <v>0</v>
      </c>
      <c r="J54" s="214">
        <v>21</v>
      </c>
      <c r="K54" s="210">
        <f t="shared" si="3"/>
        <v>0</v>
      </c>
      <c r="L54" s="281"/>
      <c r="M54" s="281"/>
      <c r="N54" s="281"/>
      <c r="O54" s="284"/>
      <c r="P54" s="284"/>
      <c r="Q54" s="284"/>
      <c r="R54" s="284"/>
      <c r="S54" s="284"/>
      <c r="T54" s="284"/>
      <c r="U54" s="284"/>
      <c r="V54" s="284"/>
      <c r="W54" s="284"/>
      <c r="X54" s="284"/>
      <c r="Y54" s="284"/>
      <c r="Z54" s="284"/>
      <c r="AA54" s="284"/>
      <c r="AB54" s="284"/>
      <c r="AC54" s="284"/>
      <c r="AD54" s="284"/>
      <c r="AE54" s="284"/>
      <c r="AF54" s="284"/>
      <c r="AG54" s="284"/>
      <c r="AH54" s="284"/>
      <c r="AI54" s="284"/>
    </row>
    <row r="55" spans="1:35" s="201" customFormat="1" x14ac:dyDescent="0.25">
      <c r="A55" s="230">
        <v>39</v>
      </c>
      <c r="B55" s="215"/>
      <c r="C55" s="215" t="s">
        <v>114</v>
      </c>
      <c r="D55" s="271" t="s">
        <v>206</v>
      </c>
      <c r="E55" s="221" t="s">
        <v>207</v>
      </c>
      <c r="F55" s="215" t="s">
        <v>208</v>
      </c>
      <c r="G55" s="217">
        <v>1</v>
      </c>
      <c r="H55" s="210"/>
      <c r="I55" s="210">
        <f t="shared" si="2"/>
        <v>0</v>
      </c>
      <c r="J55" s="214">
        <v>21</v>
      </c>
      <c r="K55" s="210">
        <f t="shared" si="3"/>
        <v>0</v>
      </c>
      <c r="L55" s="281"/>
      <c r="M55" s="281"/>
      <c r="N55" s="281"/>
      <c r="O55" s="284"/>
      <c r="P55" s="284"/>
      <c r="Q55" s="284"/>
      <c r="R55" s="284"/>
      <c r="S55" s="284"/>
      <c r="T55" s="284"/>
      <c r="U55" s="284"/>
      <c r="V55" s="284"/>
      <c r="W55" s="284"/>
      <c r="X55" s="284"/>
      <c r="Y55" s="284"/>
      <c r="Z55" s="284"/>
      <c r="AA55" s="284"/>
      <c r="AB55" s="284"/>
      <c r="AC55" s="284"/>
      <c r="AD55" s="284"/>
      <c r="AE55" s="284"/>
      <c r="AF55" s="284"/>
      <c r="AG55" s="284"/>
      <c r="AH55" s="284"/>
      <c r="AI55" s="284"/>
    </row>
    <row r="56" spans="1:35" s="201" customFormat="1" ht="39.6" x14ac:dyDescent="0.25">
      <c r="A56" s="230">
        <v>40</v>
      </c>
      <c r="B56" s="215"/>
      <c r="C56" s="215" t="s">
        <v>114</v>
      </c>
      <c r="D56" s="271" t="s">
        <v>209</v>
      </c>
      <c r="E56" s="221" t="s">
        <v>210</v>
      </c>
      <c r="F56" s="215" t="s">
        <v>77</v>
      </c>
      <c r="G56" s="217">
        <v>1</v>
      </c>
      <c r="H56" s="210"/>
      <c r="I56" s="210">
        <f t="shared" si="2"/>
        <v>0</v>
      </c>
      <c r="J56" s="214">
        <v>21</v>
      </c>
      <c r="K56" s="210">
        <f t="shared" si="3"/>
        <v>0</v>
      </c>
      <c r="L56" s="281"/>
      <c r="M56" s="281"/>
      <c r="N56" s="281"/>
      <c r="O56" s="284"/>
      <c r="P56" s="284"/>
      <c r="Q56" s="284"/>
      <c r="R56" s="284"/>
      <c r="S56" s="284"/>
      <c r="T56" s="284"/>
      <c r="U56" s="284"/>
      <c r="V56" s="284"/>
      <c r="W56" s="284"/>
      <c r="X56" s="284"/>
      <c r="Y56" s="284"/>
      <c r="Z56" s="284"/>
      <c r="AA56" s="284"/>
      <c r="AB56" s="284"/>
      <c r="AC56" s="284"/>
      <c r="AD56" s="284"/>
      <c r="AE56" s="284"/>
      <c r="AF56" s="284"/>
      <c r="AG56" s="284"/>
      <c r="AH56" s="284"/>
      <c r="AI56" s="284"/>
    </row>
    <row r="57" spans="1:35" s="201" customFormat="1" x14ac:dyDescent="0.25">
      <c r="A57" s="230">
        <v>41</v>
      </c>
      <c r="B57" s="215"/>
      <c r="C57" s="215" t="s">
        <v>114</v>
      </c>
      <c r="D57" s="271" t="s">
        <v>206</v>
      </c>
      <c r="E57" s="221" t="s">
        <v>211</v>
      </c>
      <c r="F57" s="215" t="s">
        <v>208</v>
      </c>
      <c r="G57" s="217">
        <v>1</v>
      </c>
      <c r="H57" s="210"/>
      <c r="I57" s="210">
        <f t="shared" si="2"/>
        <v>0</v>
      </c>
      <c r="J57" s="214">
        <v>21</v>
      </c>
      <c r="K57" s="210">
        <f t="shared" si="3"/>
        <v>0</v>
      </c>
      <c r="L57" s="281"/>
      <c r="M57" s="281"/>
      <c r="N57" s="281"/>
      <c r="O57" s="284"/>
      <c r="P57" s="284"/>
      <c r="Q57" s="284"/>
      <c r="R57" s="284"/>
      <c r="S57" s="284"/>
      <c r="T57" s="284"/>
      <c r="U57" s="284"/>
      <c r="V57" s="284"/>
      <c r="W57" s="284"/>
      <c r="X57" s="284"/>
      <c r="Y57" s="284"/>
      <c r="Z57" s="284"/>
      <c r="AA57" s="284"/>
      <c r="AB57" s="284"/>
      <c r="AC57" s="284"/>
      <c r="AD57" s="284"/>
      <c r="AE57" s="284"/>
      <c r="AF57" s="284"/>
      <c r="AG57" s="284"/>
      <c r="AH57" s="284"/>
      <c r="AI57" s="284"/>
    </row>
    <row r="58" spans="1:35" s="201" customFormat="1" ht="79.2" x14ac:dyDescent="0.25">
      <c r="A58" s="230">
        <v>42</v>
      </c>
      <c r="B58" s="215"/>
      <c r="C58" s="215" t="s">
        <v>114</v>
      </c>
      <c r="D58" s="271" t="s">
        <v>212</v>
      </c>
      <c r="E58" s="221" t="s">
        <v>249</v>
      </c>
      <c r="F58" s="215" t="s">
        <v>77</v>
      </c>
      <c r="G58" s="217">
        <v>8</v>
      </c>
      <c r="H58" s="210"/>
      <c r="I58" s="210">
        <f t="shared" si="2"/>
        <v>0</v>
      </c>
      <c r="J58" s="214">
        <v>21</v>
      </c>
      <c r="K58" s="210">
        <f t="shared" si="3"/>
        <v>0</v>
      </c>
      <c r="L58" s="281"/>
      <c r="M58" s="283"/>
      <c r="N58" s="281"/>
      <c r="O58" s="284"/>
      <c r="P58" s="284"/>
      <c r="Q58" s="284"/>
      <c r="R58" s="284"/>
      <c r="S58" s="284"/>
      <c r="T58" s="284"/>
      <c r="U58" s="284"/>
      <c r="V58" s="284"/>
      <c r="W58" s="284"/>
      <c r="X58" s="284"/>
      <c r="Y58" s="284"/>
      <c r="Z58" s="284"/>
      <c r="AA58" s="284"/>
      <c r="AB58" s="284"/>
      <c r="AC58" s="284"/>
      <c r="AD58" s="284"/>
      <c r="AE58" s="284"/>
      <c r="AF58" s="284"/>
      <c r="AG58" s="284"/>
      <c r="AH58" s="284"/>
      <c r="AI58" s="284"/>
    </row>
    <row r="59" spans="1:35" s="201" customFormat="1" ht="52.8" x14ac:dyDescent="0.25">
      <c r="A59" s="230">
        <v>43</v>
      </c>
      <c r="B59" s="215"/>
      <c r="C59" s="215" t="s">
        <v>114</v>
      </c>
      <c r="D59" s="271" t="s">
        <v>213</v>
      </c>
      <c r="E59" s="221" t="s">
        <v>214</v>
      </c>
      <c r="F59" s="215" t="s">
        <v>77</v>
      </c>
      <c r="G59" s="217">
        <f>G58</f>
        <v>8</v>
      </c>
      <c r="H59" s="210"/>
      <c r="I59" s="210">
        <f t="shared" si="2"/>
        <v>0</v>
      </c>
      <c r="J59" s="214">
        <v>21</v>
      </c>
      <c r="K59" s="210">
        <f t="shared" si="3"/>
        <v>0</v>
      </c>
      <c r="L59" s="281"/>
      <c r="M59" s="281"/>
      <c r="N59" s="281"/>
      <c r="O59" s="284"/>
      <c r="P59" s="284"/>
      <c r="Q59" s="284"/>
      <c r="R59" s="284"/>
      <c r="S59" s="284"/>
      <c r="T59" s="284"/>
      <c r="U59" s="284"/>
      <c r="V59" s="284"/>
      <c r="W59" s="284"/>
      <c r="X59" s="284"/>
      <c r="Y59" s="284"/>
      <c r="Z59" s="284"/>
      <c r="AA59" s="284"/>
      <c r="AB59" s="284"/>
      <c r="AC59" s="284"/>
      <c r="AD59" s="284"/>
      <c r="AE59" s="284"/>
      <c r="AF59" s="284"/>
      <c r="AG59" s="284"/>
      <c r="AH59" s="284"/>
      <c r="AI59" s="284"/>
    </row>
    <row r="60" spans="1:35" s="201" customFormat="1" ht="39.6" x14ac:dyDescent="0.25">
      <c r="A60" s="230">
        <v>44</v>
      </c>
      <c r="B60" s="215"/>
      <c r="C60" s="215" t="s">
        <v>114</v>
      </c>
      <c r="D60" s="271" t="s">
        <v>215</v>
      </c>
      <c r="E60" s="221" t="s">
        <v>216</v>
      </c>
      <c r="F60" s="215" t="s">
        <v>77</v>
      </c>
      <c r="G60" s="217">
        <f>G58</f>
        <v>8</v>
      </c>
      <c r="H60" s="210"/>
      <c r="I60" s="210">
        <f t="shared" si="2"/>
        <v>0</v>
      </c>
      <c r="J60" s="214">
        <v>21</v>
      </c>
      <c r="K60" s="210">
        <f t="shared" si="3"/>
        <v>0</v>
      </c>
      <c r="L60" s="281"/>
      <c r="M60" s="281"/>
      <c r="N60" s="281"/>
      <c r="O60" s="284"/>
      <c r="P60" s="284"/>
      <c r="Q60" s="284"/>
      <c r="R60" s="284"/>
      <c r="S60" s="284"/>
      <c r="T60" s="284"/>
      <c r="U60" s="284"/>
      <c r="V60" s="284"/>
      <c r="W60" s="284"/>
      <c r="X60" s="284"/>
      <c r="Y60" s="284"/>
      <c r="Z60" s="284"/>
      <c r="AA60" s="284"/>
      <c r="AB60" s="284"/>
      <c r="AC60" s="284"/>
      <c r="AD60" s="284"/>
      <c r="AE60" s="284"/>
      <c r="AF60" s="284"/>
      <c r="AG60" s="284"/>
      <c r="AH60" s="284"/>
      <c r="AI60" s="284"/>
    </row>
    <row r="61" spans="1:35" s="201" customFormat="1" ht="39.6" x14ac:dyDescent="0.25">
      <c r="A61" s="230">
        <v>45</v>
      </c>
      <c r="B61" s="215"/>
      <c r="C61" s="215" t="s">
        <v>114</v>
      </c>
      <c r="D61" s="271" t="s">
        <v>217</v>
      </c>
      <c r="E61" s="221" t="s">
        <v>218</v>
      </c>
      <c r="F61" s="215" t="s">
        <v>77</v>
      </c>
      <c r="G61" s="217">
        <f>G58</f>
        <v>8</v>
      </c>
      <c r="H61" s="210"/>
      <c r="I61" s="210">
        <f t="shared" si="2"/>
        <v>0</v>
      </c>
      <c r="J61" s="214">
        <v>21</v>
      </c>
      <c r="K61" s="210">
        <f t="shared" si="3"/>
        <v>0</v>
      </c>
      <c r="L61" s="281"/>
      <c r="M61" s="281"/>
      <c r="N61" s="281"/>
      <c r="O61" s="284"/>
      <c r="P61" s="284"/>
      <c r="Q61" s="284"/>
      <c r="R61" s="284"/>
      <c r="S61" s="284"/>
      <c r="T61" s="284"/>
      <c r="U61" s="284"/>
      <c r="V61" s="284"/>
      <c r="W61" s="284"/>
      <c r="X61" s="284"/>
      <c r="Y61" s="284"/>
      <c r="Z61" s="284"/>
      <c r="AA61" s="284"/>
      <c r="AB61" s="284"/>
      <c r="AC61" s="284"/>
      <c r="AD61" s="284"/>
      <c r="AE61" s="284"/>
      <c r="AF61" s="284"/>
      <c r="AG61" s="284"/>
      <c r="AH61" s="284"/>
      <c r="AI61" s="284"/>
    </row>
    <row r="62" spans="1:35" s="201" customFormat="1" x14ac:dyDescent="0.25">
      <c r="A62" s="230"/>
      <c r="B62" s="215"/>
      <c r="C62" s="215"/>
      <c r="D62" s="271"/>
      <c r="E62" s="212" t="s">
        <v>219</v>
      </c>
      <c r="F62" s="215"/>
      <c r="G62" s="217"/>
      <c r="H62" s="312"/>
      <c r="I62" s="213">
        <f>SUM(I63:I70)</f>
        <v>0</v>
      </c>
      <c r="J62" s="214"/>
      <c r="K62" s="210"/>
      <c r="L62" s="284"/>
      <c r="M62" s="284"/>
      <c r="N62" s="284"/>
      <c r="O62" s="284"/>
      <c r="P62" s="284"/>
      <c r="Q62" s="284"/>
      <c r="R62" s="284"/>
      <c r="S62" s="284"/>
      <c r="T62" s="284"/>
      <c r="U62" s="284"/>
      <c r="V62" s="284"/>
      <c r="W62" s="284"/>
      <c r="X62" s="284"/>
      <c r="Y62" s="284"/>
      <c r="Z62" s="284"/>
      <c r="AA62" s="284"/>
      <c r="AB62" s="284"/>
      <c r="AC62" s="284"/>
      <c r="AD62" s="284"/>
      <c r="AE62" s="284"/>
      <c r="AF62" s="284"/>
      <c r="AG62" s="284"/>
      <c r="AH62" s="284"/>
      <c r="AI62" s="284"/>
    </row>
    <row r="63" spans="1:35" s="201" customFormat="1" ht="52.8" x14ac:dyDescent="0.25">
      <c r="A63" s="230">
        <v>46</v>
      </c>
      <c r="B63" s="215"/>
      <c r="C63" s="215" t="s">
        <v>114</v>
      </c>
      <c r="D63" s="271" t="s">
        <v>220</v>
      </c>
      <c r="E63" s="234" t="s">
        <v>221</v>
      </c>
      <c r="F63" s="191" t="s">
        <v>77</v>
      </c>
      <c r="G63" s="192">
        <f>3*6</f>
        <v>18</v>
      </c>
      <c r="H63" s="210"/>
      <c r="I63" s="225">
        <f t="shared" ref="I63:I70" si="6">ROUND(G63*H63,2)</f>
        <v>0</v>
      </c>
      <c r="J63" s="226">
        <v>21</v>
      </c>
      <c r="K63" s="227">
        <f t="shared" ref="K63:K70" si="7">I63+((I63/100)*J63)</f>
        <v>0</v>
      </c>
      <c r="L63" s="284"/>
      <c r="M63" s="284"/>
      <c r="N63" s="284"/>
      <c r="O63" s="284"/>
      <c r="P63" s="284"/>
      <c r="Q63" s="284"/>
      <c r="R63" s="284"/>
      <c r="S63" s="284"/>
      <c r="T63" s="284"/>
      <c r="U63" s="284"/>
      <c r="V63" s="284"/>
      <c r="W63" s="284"/>
      <c r="X63" s="284"/>
      <c r="Y63" s="284"/>
      <c r="Z63" s="284"/>
      <c r="AA63" s="284"/>
      <c r="AB63" s="284"/>
      <c r="AC63" s="284"/>
      <c r="AD63" s="284"/>
      <c r="AE63" s="284"/>
      <c r="AF63" s="284"/>
      <c r="AG63" s="284"/>
      <c r="AH63" s="284"/>
      <c r="AI63" s="284"/>
    </row>
    <row r="64" spans="1:35" s="201" customFormat="1" ht="52.8" x14ac:dyDescent="0.25">
      <c r="A64" s="230">
        <v>47</v>
      </c>
      <c r="B64" s="215"/>
      <c r="C64" s="215" t="s">
        <v>114</v>
      </c>
      <c r="D64" s="271" t="s">
        <v>220</v>
      </c>
      <c r="E64" s="234" t="s">
        <v>222</v>
      </c>
      <c r="F64" s="191" t="s">
        <v>77</v>
      </c>
      <c r="G64" s="192">
        <f>4*5</f>
        <v>20</v>
      </c>
      <c r="H64" s="210"/>
      <c r="I64" s="225">
        <f t="shared" si="6"/>
        <v>0</v>
      </c>
      <c r="J64" s="226">
        <v>21</v>
      </c>
      <c r="K64" s="227">
        <f t="shared" si="7"/>
        <v>0</v>
      </c>
      <c r="L64" s="284"/>
      <c r="M64" s="284"/>
      <c r="N64" s="284"/>
      <c r="O64" s="284"/>
      <c r="P64" s="284"/>
      <c r="Q64" s="284"/>
      <c r="R64" s="284"/>
      <c r="S64" s="284"/>
      <c r="T64" s="284"/>
      <c r="U64" s="284"/>
      <c r="V64" s="284"/>
      <c r="W64" s="284"/>
      <c r="X64" s="284"/>
      <c r="Y64" s="284"/>
      <c r="Z64" s="284"/>
      <c r="AA64" s="284"/>
      <c r="AB64" s="284"/>
      <c r="AC64" s="284"/>
      <c r="AD64" s="284"/>
      <c r="AE64" s="284"/>
      <c r="AF64" s="284"/>
      <c r="AG64" s="284"/>
      <c r="AH64" s="284"/>
      <c r="AI64" s="284"/>
    </row>
    <row r="65" spans="1:35" s="220" customFormat="1" ht="92.4" x14ac:dyDescent="0.25">
      <c r="A65" s="230">
        <v>48</v>
      </c>
      <c r="B65" s="219"/>
      <c r="C65" s="215" t="s">
        <v>114</v>
      </c>
      <c r="D65" s="271" t="s">
        <v>220</v>
      </c>
      <c r="E65" s="234" t="s">
        <v>223</v>
      </c>
      <c r="F65" s="191" t="s">
        <v>77</v>
      </c>
      <c r="G65" s="192">
        <f>4*5</f>
        <v>20</v>
      </c>
      <c r="H65" s="210"/>
      <c r="I65" s="225">
        <f t="shared" si="6"/>
        <v>0</v>
      </c>
      <c r="J65" s="226">
        <v>21</v>
      </c>
      <c r="K65" s="227">
        <f t="shared" si="7"/>
        <v>0</v>
      </c>
      <c r="L65" s="284"/>
      <c r="M65" s="316"/>
      <c r="N65" s="316"/>
      <c r="O65" s="316"/>
      <c r="P65" s="316"/>
      <c r="Q65" s="316"/>
      <c r="R65" s="316"/>
      <c r="S65" s="316"/>
      <c r="T65" s="316"/>
      <c r="U65" s="316"/>
      <c r="V65" s="316"/>
      <c r="W65" s="316"/>
      <c r="X65" s="316"/>
      <c r="Y65" s="316"/>
      <c r="Z65" s="316"/>
      <c r="AA65" s="316"/>
      <c r="AB65" s="316"/>
      <c r="AC65" s="316"/>
      <c r="AD65" s="316"/>
      <c r="AE65" s="316"/>
      <c r="AF65" s="316"/>
      <c r="AG65" s="316"/>
      <c r="AH65" s="316"/>
      <c r="AI65" s="316"/>
    </row>
    <row r="66" spans="1:35" s="220" customFormat="1" ht="26.4" x14ac:dyDescent="0.25">
      <c r="A66" s="230">
        <v>49</v>
      </c>
      <c r="B66" s="219"/>
      <c r="C66" s="215" t="s">
        <v>114</v>
      </c>
      <c r="D66" s="271" t="s">
        <v>224</v>
      </c>
      <c r="E66" s="234" t="s">
        <v>225</v>
      </c>
      <c r="F66" s="191" t="s">
        <v>77</v>
      </c>
      <c r="G66" s="192">
        <v>3</v>
      </c>
      <c r="H66" s="210"/>
      <c r="I66" s="225">
        <f t="shared" si="6"/>
        <v>0</v>
      </c>
      <c r="J66" s="226">
        <v>21</v>
      </c>
      <c r="K66" s="227">
        <f t="shared" si="7"/>
        <v>0</v>
      </c>
      <c r="L66" s="297"/>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row>
    <row r="67" spans="1:35" s="201" customFormat="1" ht="39.6" x14ac:dyDescent="0.25">
      <c r="A67" s="230">
        <v>50</v>
      </c>
      <c r="B67" s="215"/>
      <c r="C67" s="215" t="s">
        <v>114</v>
      </c>
      <c r="D67" s="309" t="s">
        <v>226</v>
      </c>
      <c r="E67" s="234" t="s">
        <v>227</v>
      </c>
      <c r="F67" s="191" t="s">
        <v>77</v>
      </c>
      <c r="G67" s="192">
        <v>3</v>
      </c>
      <c r="H67" s="210"/>
      <c r="I67" s="225">
        <f t="shared" si="6"/>
        <v>0</v>
      </c>
      <c r="J67" s="226">
        <v>21</v>
      </c>
      <c r="K67" s="227">
        <f t="shared" si="7"/>
        <v>0</v>
      </c>
      <c r="L67" s="297"/>
      <c r="M67" s="284"/>
      <c r="N67" s="284"/>
      <c r="O67" s="284"/>
      <c r="P67" s="284"/>
      <c r="Q67" s="284"/>
      <c r="R67" s="284"/>
      <c r="S67" s="284"/>
      <c r="T67" s="284"/>
      <c r="U67" s="284"/>
      <c r="V67" s="284"/>
      <c r="W67" s="284"/>
      <c r="X67" s="284"/>
      <c r="Y67" s="284"/>
      <c r="Z67" s="284"/>
      <c r="AA67" s="284"/>
      <c r="AB67" s="284"/>
      <c r="AC67" s="284"/>
      <c r="AD67" s="284"/>
      <c r="AE67" s="284"/>
      <c r="AF67" s="284"/>
      <c r="AG67" s="284"/>
      <c r="AH67" s="284"/>
      <c r="AI67" s="284"/>
    </row>
    <row r="68" spans="1:35" s="201" customFormat="1" ht="105.6" x14ac:dyDescent="0.25">
      <c r="A68" s="230">
        <v>51</v>
      </c>
      <c r="B68" s="215"/>
      <c r="C68" s="215" t="s">
        <v>114</v>
      </c>
      <c r="D68" s="309" t="s">
        <v>220</v>
      </c>
      <c r="E68" s="234" t="s">
        <v>228</v>
      </c>
      <c r="F68" s="191" t="s">
        <v>77</v>
      </c>
      <c r="G68" s="192">
        <v>2</v>
      </c>
      <c r="H68" s="210"/>
      <c r="I68" s="225">
        <f t="shared" si="6"/>
        <v>0</v>
      </c>
      <c r="J68" s="226">
        <v>21</v>
      </c>
      <c r="K68" s="227">
        <f t="shared" si="7"/>
        <v>0</v>
      </c>
      <c r="L68" s="297"/>
      <c r="M68" s="284"/>
      <c r="N68" s="284"/>
      <c r="O68" s="284"/>
      <c r="P68" s="284"/>
      <c r="Q68" s="284"/>
      <c r="R68" s="284"/>
      <c r="S68" s="284"/>
      <c r="T68" s="284"/>
      <c r="U68" s="284"/>
      <c r="V68" s="284"/>
      <c r="W68" s="284"/>
      <c r="X68" s="284"/>
      <c r="Y68" s="284"/>
      <c r="Z68" s="284"/>
      <c r="AA68" s="284"/>
      <c r="AB68" s="284"/>
      <c r="AC68" s="284"/>
      <c r="AD68" s="284"/>
      <c r="AE68" s="284"/>
      <c r="AF68" s="284"/>
      <c r="AG68" s="284"/>
      <c r="AH68" s="284"/>
      <c r="AI68" s="284"/>
    </row>
    <row r="69" spans="1:35" s="201" customFormat="1" ht="79.2" x14ac:dyDescent="0.25">
      <c r="A69" s="230">
        <v>52</v>
      </c>
      <c r="B69" s="215"/>
      <c r="C69" s="215" t="s">
        <v>114</v>
      </c>
      <c r="D69" s="309" t="s">
        <v>229</v>
      </c>
      <c r="E69" s="234" t="s">
        <v>250</v>
      </c>
      <c r="F69" s="191" t="s">
        <v>77</v>
      </c>
      <c r="G69" s="192">
        <v>3</v>
      </c>
      <c r="H69" s="210"/>
      <c r="I69" s="225">
        <f t="shared" si="6"/>
        <v>0</v>
      </c>
      <c r="J69" s="226">
        <v>21</v>
      </c>
      <c r="K69" s="227">
        <f t="shared" si="7"/>
        <v>0</v>
      </c>
      <c r="L69" s="297"/>
      <c r="M69" s="284"/>
      <c r="N69" s="284"/>
      <c r="O69" s="284"/>
      <c r="P69" s="284"/>
      <c r="Q69" s="284"/>
      <c r="R69" s="284"/>
      <c r="S69" s="284"/>
      <c r="T69" s="284"/>
      <c r="U69" s="284"/>
      <c r="V69" s="284"/>
      <c r="W69" s="284"/>
      <c r="X69" s="284"/>
      <c r="Y69" s="284"/>
      <c r="Z69" s="284"/>
      <c r="AA69" s="284"/>
      <c r="AB69" s="284"/>
      <c r="AC69" s="284"/>
      <c r="AD69" s="284"/>
      <c r="AE69" s="284"/>
      <c r="AF69" s="284"/>
      <c r="AG69" s="284"/>
      <c r="AH69" s="284"/>
      <c r="AI69" s="284"/>
    </row>
    <row r="70" spans="1:35" s="201" customFormat="1" ht="26.4" x14ac:dyDescent="0.25">
      <c r="A70" s="230">
        <v>53</v>
      </c>
      <c r="B70" s="215"/>
      <c r="C70" s="215" t="s">
        <v>114</v>
      </c>
      <c r="D70" s="271" t="s">
        <v>230</v>
      </c>
      <c r="E70" s="221" t="s">
        <v>231</v>
      </c>
      <c r="F70" s="215" t="s">
        <v>77</v>
      </c>
      <c r="G70" s="217">
        <v>2</v>
      </c>
      <c r="H70" s="210"/>
      <c r="I70" s="229">
        <f t="shared" si="6"/>
        <v>0</v>
      </c>
      <c r="J70" s="214">
        <v>21</v>
      </c>
      <c r="K70" s="227">
        <f t="shared" si="7"/>
        <v>0</v>
      </c>
      <c r="L70" s="224"/>
      <c r="M70" s="284"/>
      <c r="N70" s="284"/>
      <c r="O70" s="284"/>
      <c r="P70" s="284"/>
      <c r="Q70" s="284"/>
      <c r="R70" s="284"/>
      <c r="S70" s="284"/>
      <c r="T70" s="284"/>
      <c r="U70" s="284"/>
      <c r="V70" s="284"/>
      <c r="W70" s="284"/>
      <c r="X70" s="284"/>
      <c r="Y70" s="284"/>
      <c r="Z70" s="284"/>
      <c r="AA70" s="284"/>
      <c r="AB70" s="284"/>
      <c r="AC70" s="284"/>
      <c r="AD70" s="284"/>
      <c r="AE70" s="284"/>
      <c r="AF70" s="284"/>
      <c r="AG70" s="284"/>
      <c r="AH70" s="284"/>
      <c r="AI70" s="284"/>
    </row>
    <row r="71" spans="1:35" s="231" customFormat="1" x14ac:dyDescent="0.25">
      <c r="A71" s="295"/>
      <c r="B71" s="299"/>
      <c r="C71" s="299"/>
      <c r="D71" s="308"/>
      <c r="E71" s="232" t="s">
        <v>110</v>
      </c>
      <c r="F71" s="299"/>
      <c r="G71" s="313"/>
      <c r="H71" s="313"/>
      <c r="I71" s="233">
        <f>I14</f>
        <v>0</v>
      </c>
      <c r="J71" s="313"/>
      <c r="K71" s="313"/>
      <c r="L71" s="313"/>
      <c r="M71" s="313"/>
      <c r="N71" s="313"/>
      <c r="O71" s="313"/>
      <c r="P71" s="313"/>
      <c r="Q71" s="313"/>
      <c r="R71" s="313"/>
      <c r="S71" s="313"/>
      <c r="T71" s="313"/>
      <c r="U71" s="313"/>
      <c r="V71" s="313"/>
      <c r="W71" s="313"/>
      <c r="X71" s="313"/>
      <c r="Y71" s="313"/>
      <c r="Z71" s="313"/>
      <c r="AA71" s="313"/>
      <c r="AB71" s="313"/>
      <c r="AC71" s="313"/>
      <c r="AD71" s="313"/>
      <c r="AE71" s="313"/>
      <c r="AF71" s="313"/>
      <c r="AG71" s="313"/>
      <c r="AH71" s="313"/>
      <c r="AI71" s="313"/>
    </row>
  </sheetData>
  <sheetProtection formatCells="0" formatColumns="0" formatRows="0" insertColumns="0" insertRows="0" insertHyperlinks="0" deleteColumns="0" deleteRows="0" sort="0" autoFilter="0" pivotTables="0"/>
  <mergeCells count="4">
    <mergeCell ref="C3:E3"/>
    <mergeCell ref="C7:E7"/>
    <mergeCell ref="C8:D8"/>
    <mergeCell ref="C9:D9"/>
  </mergeCells>
  <printOptions horizontalCentered="1"/>
  <pageMargins left="0.59055118110236227" right="0.59055118110236227" top="0.59055118110236227" bottom="0.59055118110236227" header="0.51181102362204722" footer="0.51181102362204722"/>
  <pageSetup paperSize="9" scale="77" fitToHeight="999" orientation="landscape" errors="blank"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4"/>
  <dimension ref="A1"/>
  <sheetViews>
    <sheetView workbookViewId="0"/>
  </sheetViews>
  <sheetFormatPr defaultRowHeight="13.2" x14ac:dyDescent="0.25"/>
  <sheetData/>
  <sheetProtection formatCells="0" formatColumns="0" formatRows="0" insertColumns="0" insertRows="0" insertHyperlinks="0" deleteColumns="0" deleteRows="0" sort="0" autoFilter="0" pivotTables="0"/>
  <customSheetViews>
    <customSheetView guid="{65E3123D-ED26-44E3-A414-09EEEF825484}" state="hidden">
      <pageMargins left="0.69999998807907104" right="0.69999998807907104" top="0.75" bottom="0.75" header="0.30000001192092896" footer="0.30000001192092896"/>
      <pageSetup errors="blank"/>
    </customSheetView>
    <customSheetView guid="{82B4F4D9-5370-4303-A97E-2A49E01AF629}" state="hidden">
      <pageMargins left="0.69999998807907104" right="0.69999998807907104" top="0.75" bottom="0.75" header="0.30000001192092896" footer="0.30000001192092896"/>
      <pageSetup errors="blank"/>
    </customSheetView>
    <customSheetView guid="{D6CFA044-0C8C-4ECE-96A2-AFF3DD5E0425}" state="hidden">
      <pageMargins left="0.69999998807907104" right="0.69999998807907104" top="0.75" bottom="0.75" header="0.30000001192092896" footer="0.30000001192092896"/>
      <pageSetup errors="blank"/>
    </customSheetView>
  </customSheetViews>
  <pageMargins left="0.69999998807907104" right="0.69999998807907104" top="0.75" bottom="0.75" header="0.30000001192092896" footer="0.30000001192092896"/>
  <pageSetup errors="blank"/>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file>

<file path=customXml/itemProps1.xml><?xml version="1.0" encoding="utf-8"?>
<ds:datastoreItem xmlns:ds="http://schemas.openxmlformats.org/officeDocument/2006/customXml" ds:itemID="{1A117082-AE84-45DC-B4B1-E854891D3B4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vt:i4>
      </vt:variant>
      <vt:variant>
        <vt:lpstr>Pojmenované oblasti</vt:lpstr>
      </vt:variant>
      <vt:variant>
        <vt:i4>5</vt:i4>
      </vt:variant>
    </vt:vector>
  </HeadingPairs>
  <TitlesOfParts>
    <vt:vector size="10" baseType="lpstr">
      <vt:lpstr>Krycí list</vt:lpstr>
      <vt:lpstr>Rekapitulace</vt:lpstr>
      <vt:lpstr>Multimediální</vt:lpstr>
      <vt:lpstr>Polytechnika</vt:lpstr>
      <vt:lpstr>#Figury</vt:lpstr>
      <vt:lpstr>Multimediální!Názvy_tisku</vt:lpstr>
      <vt:lpstr>Polytechnika!Názvy_tisku</vt:lpstr>
      <vt:lpstr>Rekapitulace!Názvy_tisku</vt:lpstr>
      <vt:lpstr>Multimediální!Oblast_tisku</vt:lpstr>
      <vt:lpstr>Polytechnika!Oblast_tisku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Luci</dc:creator>
  <cp:lastModifiedBy>Zuzana Musilová Žánová</cp:lastModifiedBy>
  <cp:lastPrinted>2019-11-21T13:12:23Z</cp:lastPrinted>
  <dcterms:created xsi:type="dcterms:W3CDTF">2006-04-27T05:25:48Z</dcterms:created>
  <dcterms:modified xsi:type="dcterms:W3CDTF">2024-01-29T17:36:54Z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Jet Reports Function Literals">
    <vt:lpwstr>\	;	;	{	}	[@[{0}]]	1029	1029</vt:lpwstr>
  </property>
</Properties>
</file>