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0"/>
  </bookViews>
  <sheets>
    <sheet name="Rekapitulace stavby" sheetId="1" r:id="rId1"/>
    <sheet name="IO 01 - Vodovodní řad DN 350" sheetId="2" r:id="rId2"/>
    <sheet name="IO 02.1 - Vodovodní řad D..." sheetId="3" r:id="rId3"/>
    <sheet name="IO 02.2 - Provizorní řad ..." sheetId="4" r:id="rId4"/>
    <sheet name="IO 03 - Odstranění stávaj..." sheetId="5" r:id="rId5"/>
    <sheet name="IO 04 - Obnova povrchu" sheetId="6" r:id="rId6"/>
    <sheet name="VON - VRN+ON" sheetId="7" r:id="rId7"/>
  </sheets>
  <definedNames>
    <definedName name="_xlnm._FilterDatabase" localSheetId="1" hidden="1">'IO 01 - Vodovodní řad DN 350'!$C$127:$K$616</definedName>
    <definedName name="_xlnm._FilterDatabase" localSheetId="2" hidden="1">'IO 02.1 - Vodovodní řad D...'!$C$120:$K$385</definedName>
    <definedName name="_xlnm._FilterDatabase" localSheetId="3" hidden="1">'IO 02.2 - Provizorní řad ...'!$C$119:$K$212</definedName>
    <definedName name="_xlnm._FilterDatabase" localSheetId="4" hidden="1">'IO 03 - Odstranění stávaj...'!$C$120:$K$253</definedName>
    <definedName name="_xlnm._FilterDatabase" localSheetId="5" hidden="1">'IO 04 - Obnova povrchu'!$C$120:$K$400</definedName>
    <definedName name="_xlnm._FilterDatabase" localSheetId="6" hidden="1">'VON - VRN+ON'!$C$117:$K$161</definedName>
    <definedName name="_xlnm.Print_Area" localSheetId="1">'IO 01 - Vodovodní řad DN 350'!$C$4:$J$39,'IO 01 - Vodovodní řad DN 350'!$C$50:$J$76,'IO 01 - Vodovodní řad DN 350'!$C$82:$J$109,'IO 01 - Vodovodní řad DN 350'!$C$115:$K$616</definedName>
    <definedName name="_xlnm.Print_Area" localSheetId="2">'IO 02.1 - Vodovodní řad D...'!$C$4:$J$39,'IO 02.1 - Vodovodní řad D...'!$C$50:$J$76,'IO 02.1 - Vodovodní řad D...'!$C$82:$J$102,'IO 02.1 - Vodovodní řad D...'!$C$108:$K$385</definedName>
    <definedName name="_xlnm.Print_Area" localSheetId="3">'IO 02.2 - Provizorní řad ...'!$C$4:$J$39,'IO 02.2 - Provizorní řad ...'!$C$50:$J$76,'IO 02.2 - Provizorní řad ...'!$C$82:$J$101,'IO 02.2 - Provizorní řad ...'!$C$107:$K$212</definedName>
    <definedName name="_xlnm.Print_Area" localSheetId="4">'IO 03 - Odstranění stávaj...'!$C$4:$J$39,'IO 03 - Odstranění stávaj...'!$C$50:$J$76,'IO 03 - Odstranění stávaj...'!$C$82:$J$102,'IO 03 - Odstranění stávaj...'!$C$108:$K$253</definedName>
    <definedName name="_xlnm.Print_Area" localSheetId="5">'IO 04 - Obnova povrchu'!$C$4:$J$39,'IO 04 - Obnova povrchu'!$C$50:$J$76,'IO 04 - Obnova povrchu'!$C$82:$J$102,'IO 04 - Obnova povrchu'!$C$108:$K$400</definedName>
    <definedName name="_xlnm.Print_Area" localSheetId="0">'Rekapitulace stavby'!$D$4:$AO$76,'Rekapitulace stavby'!$C$82:$AQ$101</definedName>
    <definedName name="_xlnm.Print_Area" localSheetId="6">'VON - VRN+ON'!$C$4:$J$39,'VON - VRN+ON'!$C$50:$J$76,'VON - VRN+ON'!$C$82:$J$99,'VON - VRN+ON'!$C$105:$K$161</definedName>
    <definedName name="_xlnm.Print_Titles" localSheetId="0">'Rekapitulace stavby'!$92:$92</definedName>
    <definedName name="_xlnm.Print_Titles" localSheetId="1">'IO 01 - Vodovodní řad DN 350'!$127:$127</definedName>
    <definedName name="_xlnm.Print_Titles" localSheetId="2">'IO 02.1 - Vodovodní řad D...'!$120:$120</definedName>
    <definedName name="_xlnm.Print_Titles" localSheetId="3">'IO 02.2 - Provizorní řad ...'!$119:$119</definedName>
    <definedName name="_xlnm.Print_Titles" localSheetId="4">'IO 03 - Odstranění stávaj...'!$120:$120</definedName>
    <definedName name="_xlnm.Print_Titles" localSheetId="5">'IO 04 - Obnova povrchu'!$120:$120</definedName>
    <definedName name="_xlnm.Print_Titles" localSheetId="6">'VON - VRN+ON'!$117:$117</definedName>
  </definedNames>
  <calcPr calcId="162913"/>
</workbook>
</file>

<file path=xl/sharedStrings.xml><?xml version="1.0" encoding="utf-8"?>
<sst xmlns="http://schemas.openxmlformats.org/spreadsheetml/2006/main" count="13366" uniqueCount="1519">
  <si>
    <t>Export Komplet</t>
  </si>
  <si>
    <t/>
  </si>
  <si>
    <t>2.0</t>
  </si>
  <si>
    <t>False</t>
  </si>
  <si>
    <t>{91217148-bfac-42c0-902f-b397b54ac0f0}</t>
  </si>
  <si>
    <t>&gt;&gt;  skryté sloupce  &lt;&lt;</t>
  </si>
  <si>
    <t>0,01</t>
  </si>
  <si>
    <t>21</t>
  </si>
  <si>
    <t>12</t>
  </si>
  <si>
    <t>REKAPITULACE STAVBY</t>
  </si>
  <si>
    <t>v ---  níže se nacházejí doplnkové a pomocné údaje k sestavám  --- v</t>
  </si>
  <si>
    <t>Návod na vyplnění</t>
  </si>
  <si>
    <t>0,001</t>
  </si>
  <si>
    <t>Kód:</t>
  </si>
  <si>
    <t>08_22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</si>
  <si>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</si>
  <si>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</si>
  <si>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Brno, Obvodová (Bystrcký most) drobná rekonstrukce vodovodu</t>
  </si>
  <si>
    <t>KSO:</t>
  </si>
  <si>
    <t>CC-CZ:</t>
  </si>
  <si>
    <t>Místo:</t>
  </si>
  <si>
    <t xml:space="preserve"> </t>
  </si>
  <si>
    <t>Datum:</t>
  </si>
  <si>
    <t>Zadavatel:</t>
  </si>
  <si>
    <t>IČ:</t>
  </si>
  <si>
    <t>Stat. město BRNO v zastoupení BVK</t>
  </si>
  <si>
    <t>DIČ:</t>
  </si>
  <si>
    <t>Uchazeč:</t>
  </si>
  <si>
    <t>Vyplň údaj</t>
  </si>
  <si>
    <t>Projektant:</t>
  </si>
  <si>
    <t>D PLUS PROJEKTOVÁ A INŽENÝRSKÁ a.s.</t>
  </si>
  <si>
    <t>True</t>
  </si>
  <si>
    <t>1</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</si>
  <si>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</si>
  <si>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</si>
  <si>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</si>
  <si>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</si>
  <si>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</si>
  <si>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</si>
  <si>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</si>
  <si>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</si>
  <si>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</si>
  <si>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</si>
  <si>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</si>
  <si>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</si>
  <si>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</si>
  <si>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</si>
  <si>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</si>
  <si>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</si>
  <si>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</si>
  <si>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</si>
  <si>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</si>
  <si>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</si>
  <si>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</si>
  <si>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</si>
  <si>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</si>
  <si>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</si>
  <si>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</si>
  <si>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</si>
  <si>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</si>
  <si>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</si>
  <si>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</si>
  <si>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</si>
  <si>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</si>
  <si>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</si>
  <si>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</si>
  <si>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</si>
  <si>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</si>
  <si>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</si>
  <si>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</si>
  <si>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</si>
  <si>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</si>
  <si>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</si>
  <si>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</si>
  <si>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</si>
  <si>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</si>
  <si>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</si>
  <si>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</si>
  <si>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</si>
  <si>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</si>
  <si>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IO 01</t>
  </si>
  <si>
    <t>Vodovodní řad DN 350</t>
  </si>
  <si>
    <t>ING</t>
  </si>
  <si>
    <t>{b89bfdc7-58e1-4142-af5c-09e9ac98a31c}</t>
  </si>
  <si>
    <t>2</t>
  </si>
  <si>
    <t>IO 02.1</t>
  </si>
  <si>
    <t>Vodovodní řad DN 500, DN 200</t>
  </si>
  <si>
    <t>STA</t>
  </si>
  <si>
    <t>{bfbd2fa1-6664-45f7-b09e-44adaad1bfb2}</t>
  </si>
  <si>
    <t>IO 02.2</t>
  </si>
  <si>
    <t>Provizorní řad DN 350</t>
  </si>
  <si>
    <t>{8701667c-457e-495d-86c6-10aced6de156}</t>
  </si>
  <si>
    <t>IO 03</t>
  </si>
  <si>
    <t>Odstranění stávajících řadů</t>
  </si>
  <si>
    <t>{54df371a-8002-48bc-8175-27e3923de3fe}</t>
  </si>
  <si>
    <t>IO 04</t>
  </si>
  <si>
    <t>Obnova povrchu</t>
  </si>
  <si>
    <t>{add6f2d8-ba48-4f8c-bfbc-d45e68523b46}</t>
  </si>
  <si>
    <t>VON</t>
  </si>
  <si>
    <t>VRN+ON</t>
  </si>
  <si>
    <t>{63c0ed0d-045d-46e1-b41d-140ff7411736}</t>
  </si>
  <si>
    <t>KRYCÍ LIST SOUPISU PRACÍ</t>
  </si>
  <si>
    <t>Objekt:</t>
  </si>
  <si>
    <t>IO 01 - Vodovodní řad DN 350</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</si>
  <si>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</si>
  <si>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</si>
  <si>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</si>
  <si>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</si>
  <si>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</si>
  <si>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</si>
  <si>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</si>
  <si>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</si>
  <si>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</si>
  <si>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</si>
  <si>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</si>
  <si>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</si>
  <si>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997 - Přesun sutě</t>
  </si>
  <si>
    <t xml:space="preserve">    998 - Přesun hmot</t>
  </si>
  <si>
    <t>PSV - Práce a dodávky PSV</t>
  </si>
  <si>
    <t xml:space="preserve">    767 - Konstrukce zámečnické</t>
  </si>
  <si>
    <t xml:space="preserve">    789 - Povrchové úpravy ocelových konstrukcí a technologických zařízení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</si>
  <si>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</si>
  <si>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</si>
  <si>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</si>
  <si>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</si>
  <si>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</si>
  <si>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</si>
  <si>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</si>
  <si>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</si>
  <si>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</si>
  <si>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</si>
  <si>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</si>
  <si>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</si>
  <si>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</si>
  <si>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</si>
  <si>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</si>
  <si>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</si>
  <si>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</si>
  <si>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</si>
  <si>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113107324</t>
  </si>
  <si>
    <t>Odstranění podkladu z kameniva drceného tl přes 300 do 400 mm strojně pl do 50 m2</t>
  </si>
  <si>
    <t>m2</t>
  </si>
  <si>
    <t>CS ÚRS 2022 02</t>
  </si>
  <si>
    <t>4</t>
  </si>
  <si>
    <t>237802651</t>
  </si>
  <si>
    <t>Online PSC</t>
  </si>
  <si>
    <t>https://podminky.urs.cz/item/CS_URS_2022_02/113107324</t>
  </si>
  <si>
    <t>VV</t>
  </si>
  <si>
    <t>příloha PD - TZ, D.5</t>
  </si>
  <si>
    <t>1,40*3,50   "páteřní komunikace ul. Obvodová</t>
  </si>
  <si>
    <t>1,40*1,0   "obslužná komunikace ul. Bystrcká</t>
  </si>
  <si>
    <t>Součet</t>
  </si>
  <si>
    <t>113107342</t>
  </si>
  <si>
    <t>Odstranění podkladu živičného tl přes 50 do 100 mm strojně pl do 50 m2</t>
  </si>
  <si>
    <t>1377734133</t>
  </si>
  <si>
    <t>https://podminky.urs.cz/item/CS_URS_2022_02/113107342</t>
  </si>
  <si>
    <t>7,0   "páteřní komunikace ul. Obvodová</t>
  </si>
  <si>
    <t>2,0   "obslužná komunikace ul. Bystrcká</t>
  </si>
  <si>
    <t>3</t>
  </si>
  <si>
    <t>113154113</t>
  </si>
  <si>
    <t>Frézování živičného krytu tl 50 mm pruh š 0,5 m pl do 500 m2 bez překážek v trase</t>
  </si>
  <si>
    <t>-413930828</t>
  </si>
  <si>
    <t>https://podminky.urs.cz/item/CS_URS_2022_02/113154113</t>
  </si>
  <si>
    <t>121151113</t>
  </si>
  <si>
    <t>Sejmutí ornice plochy do 500 m2 tl vrstvy do 200 mm strojně</t>
  </si>
  <si>
    <t>-232763326</t>
  </si>
  <si>
    <t>https://podminky.urs.cz/item/CS_URS_2022_02/121151113</t>
  </si>
  <si>
    <t>příloha PD - TZ</t>
  </si>
  <si>
    <t>sejmutí ornice v celém úseku stavby</t>
  </si>
  <si>
    <t>170,0</t>
  </si>
  <si>
    <t>5</t>
  </si>
  <si>
    <t>132254204</t>
  </si>
  <si>
    <t>Hloubení zapažených rýh š do 2000 mm v hornině třídy těžitelnosti I skupiny 3 objem do 500 m3</t>
  </si>
  <si>
    <t>m3</t>
  </si>
  <si>
    <t>1617558703</t>
  </si>
  <si>
    <t>https://podminky.urs.cz/item/CS_URS_2022_02/132254204</t>
  </si>
  <si>
    <t>příloha PD - D.3.1</t>
  </si>
  <si>
    <t xml:space="preserve">potrubí DN 350 </t>
  </si>
  <si>
    <t>1,40*16,90*1,41</t>
  </si>
  <si>
    <t>1,40*35,80*1,69</t>
  </si>
  <si>
    <t>odečet povrchů</t>
  </si>
  <si>
    <t>-1,40*(16,90+35,80)*0,20</t>
  </si>
  <si>
    <t>6</t>
  </si>
  <si>
    <t>151201101</t>
  </si>
  <si>
    <t>Zřízení zátažného pažení a rozepření stěn rýh hl do 2 m</t>
  </si>
  <si>
    <t>316110021</t>
  </si>
  <si>
    <t>https://podminky.urs.cz/item/CS_URS_2022_02/151201101</t>
  </si>
  <si>
    <t>potrubí DN 350 - 20% trasy uložení potrubí</t>
  </si>
  <si>
    <t>2*16,90*1,41*0,20</t>
  </si>
  <si>
    <t>2*35,80*1,69*0,20</t>
  </si>
  <si>
    <t>7</t>
  </si>
  <si>
    <t>151201111</t>
  </si>
  <si>
    <t>Odstranění zátažného pažení a rozepření stěn rýh hl do 2 m</t>
  </si>
  <si>
    <t>-1384932707</t>
  </si>
  <si>
    <t>https://podminky.urs.cz/item/CS_URS_2022_02/151201111</t>
  </si>
  <si>
    <t>8</t>
  </si>
  <si>
    <t>151711111</t>
  </si>
  <si>
    <t>Osazení zápor ocelových dl do 8 m</t>
  </si>
  <si>
    <t>m</t>
  </si>
  <si>
    <t>-1879366820</t>
  </si>
  <si>
    <t>https://podminky.urs.cz/item/CS_URS_2022_02/151711111</t>
  </si>
  <si>
    <t>PSC</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</si>
  <si>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</si>
  <si>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příloha PD - D.8</t>
  </si>
  <si>
    <t>4,0*17</t>
  </si>
  <si>
    <t>9</t>
  </si>
  <si>
    <t>M</t>
  </si>
  <si>
    <t>58932576</t>
  </si>
  <si>
    <t>beton C 16/20 X0,XC1 kamenivo frakce 0/22</t>
  </si>
  <si>
    <t>1178586342</t>
  </si>
  <si>
    <t>3,14*0,09*0,09*1,50*17</t>
  </si>
  <si>
    <t>10</t>
  </si>
  <si>
    <t>13010976</t>
  </si>
  <si>
    <t>ocel profilová HE-B 160 jakost 11 375</t>
  </si>
  <si>
    <t>t</t>
  </si>
  <si>
    <t>-425211724</t>
  </si>
  <si>
    <t>50% obratovost nosníků</t>
  </si>
  <si>
    <t>68,000*42,60/1000*0,50</t>
  </si>
  <si>
    <t>11</t>
  </si>
  <si>
    <t>151711131</t>
  </si>
  <si>
    <t>Vytažení zápor ocelových dl do 8 m</t>
  </si>
  <si>
    <t>-1896105817</t>
  </si>
  <si>
    <t>https://podminky.urs.cz/item/CS_URS_2022_02/151711131</t>
  </si>
  <si>
    <t>151712111</t>
  </si>
  <si>
    <t>Převázka ocelová zdvojená pro kotvení záporového pažení</t>
  </si>
  <si>
    <t>-1420201235</t>
  </si>
  <si>
    <t>https://podminky.urs.cz/item/CS_URS_2022_02/151712111</t>
  </si>
  <si>
    <t xml:space="preserve">Poznámka k souboru cen:
1. V ceně nejsou započteny náklady na zápory ocelové, které se oceňují cenami souboru cen 151 71-11 Osazení ocelových zápor pro pažení hloubených vykopávek. </t>
  </si>
  <si>
    <t>5,53+4,198+26,38+2,529+3,811+2,121+2,119+3,137+2,925-1,438</t>
  </si>
  <si>
    <t>13</t>
  </si>
  <si>
    <t>151712121</t>
  </si>
  <si>
    <t>Odstranění ocelové převázky zdvojené pro kotvení záporového pažení</t>
  </si>
  <si>
    <t>387184467</t>
  </si>
  <si>
    <t>https://podminky.urs.cz/item/CS_URS_2022_02/151712121</t>
  </si>
  <si>
    <t>14</t>
  </si>
  <si>
    <t>151721111</t>
  </si>
  <si>
    <t>Zřízení pažení do ocelových zápor hl výkopu do 4 m s jeho následným odstraněním</t>
  </si>
  <si>
    <t>317290746</t>
  </si>
  <si>
    <t>https://podminky.urs.cz/item/CS_URS_2022_02/151721111</t>
  </si>
  <si>
    <t xml:space="preserve">Poznámka k souboru cen:
1. V cenách nejsou započteny náklady na: a) zápory ocelové, které se oceňují cenami souboru cen 151 71-11 Osazení ocelových zápor pro pažení hloubených vykopávek. b) převázky ocelové, které se oceňují cenou 151 71-2111 Převázka ocelová pro ukotvení záporového pažení, c) vrchní kotvení zápor, které se oceňuje cenami souboru cen 151 71-31 Vrchní kotvení zápor na povrch výkopové jámy. </t>
  </si>
  <si>
    <t>(5,53+4,198+26,38+2,529+3,811-1,438)*2,50</t>
  </si>
  <si>
    <t>15</t>
  </si>
  <si>
    <t>151811132</t>
  </si>
  <si>
    <t>Osazení pažicího boxu hl výkopu do 4 m š přes 1,2 do 2,5 m</t>
  </si>
  <si>
    <t>208924332</t>
  </si>
  <si>
    <t>https://podminky.urs.cz/item/CS_URS_2022_02/151811132</t>
  </si>
  <si>
    <t>potrubí DN 350 - 80% trasy uložení potrubí</t>
  </si>
  <si>
    <t>2*16,90*1,41*0,80</t>
  </si>
  <si>
    <t>2*35,80*1,69*0,80</t>
  </si>
  <si>
    <t>16</t>
  </si>
  <si>
    <t>151811232</t>
  </si>
  <si>
    <t>Odstranění pažicího boxu hl výkopu do 4 m š přes 1,2 do 2,5 m</t>
  </si>
  <si>
    <t>1873190728</t>
  </si>
  <si>
    <t>https://podminky.urs.cz/item/CS_URS_2022_02/151811232</t>
  </si>
  <si>
    <t>17</t>
  </si>
  <si>
    <t>162751117</t>
  </si>
  <si>
    <t>Vodorovné přemístění přes 9 000 do 10000 m výkopku/sypaniny z horniny třídy těžitelnosti I skupiny 1 až 3</t>
  </si>
  <si>
    <t>768948948</t>
  </si>
  <si>
    <t>https://podminky.urs.cz/item/CS_URS_2022_02/162751117</t>
  </si>
  <si>
    <t>zemina na skládku a meziskládku</t>
  </si>
  <si>
    <t>103,308</t>
  </si>
  <si>
    <t>zemina na zpětný zásyp</t>
  </si>
  <si>
    <t>33,217</t>
  </si>
  <si>
    <t>zemina na zpětný zásyp z odkopávky pro bourání stropní desky</t>
  </si>
  <si>
    <t>34,149</t>
  </si>
  <si>
    <t>ornice na meziskládku a k zpětnému rozprostření</t>
  </si>
  <si>
    <t>170,0*0,20*2</t>
  </si>
  <si>
    <t>18</t>
  </si>
  <si>
    <t>162751114</t>
  </si>
  <si>
    <t>Vodorovné přemístění přes 6 000 do 7000 m výkopku/sypaniny z horniny třídy těžitelnosti I skupiny 1 až 3</t>
  </si>
  <si>
    <t>CS ÚRS 2024 01</t>
  </si>
  <si>
    <t>1580294659</t>
  </si>
  <si>
    <t>https://podminky.urs.cz/item/CS_URS_2024_01/162751114</t>
  </si>
  <si>
    <t>přebytečná zemina</t>
  </si>
  <si>
    <t>70,091</t>
  </si>
  <si>
    <t>19</t>
  </si>
  <si>
    <t>202210201</t>
  </si>
  <si>
    <t>Poplatek za skládku zeminy v tř. 1 - 4  + příměs</t>
  </si>
  <si>
    <t>1567006476</t>
  </si>
  <si>
    <t>20</t>
  </si>
  <si>
    <t>167151111</t>
  </si>
  <si>
    <t>Nakládání výkopku z hornin třídy těžitelnosti I skupiny 1 až 3 přes 100 m3</t>
  </si>
  <si>
    <t>1639759055</t>
  </si>
  <si>
    <t>https://podminky.urs.cz/item/CS_URS_2022_02/167151111</t>
  </si>
  <si>
    <t>zemina pro zásyp</t>
  </si>
  <si>
    <t>33,217+34,149</t>
  </si>
  <si>
    <t>ornice k rozprostření</t>
  </si>
  <si>
    <t>34,0</t>
  </si>
  <si>
    <t>171251201</t>
  </si>
  <si>
    <t>Uložení sypaniny na skládky nebo meziskládky</t>
  </si>
  <si>
    <t>-1365106888</t>
  </si>
  <si>
    <t>https://podminky.urs.cz/item/CS_URS_2022_02/171251201</t>
  </si>
  <si>
    <t>22</t>
  </si>
  <si>
    <t>174151101</t>
  </si>
  <si>
    <t>Zásyp jam, šachet rýh nebo kolem objektů sypaninou se zhutněním</t>
  </si>
  <si>
    <t>-487134127</t>
  </si>
  <si>
    <t>https://podminky.urs.cz/item/CS_URS_2022_02/174151101</t>
  </si>
  <si>
    <t>103,308   "výkopek celkem</t>
  </si>
  <si>
    <t>odečet</t>
  </si>
  <si>
    <t>-3,14*0,175*0,175*(16,90+35,80)   "potrubí DN 350</t>
  </si>
  <si>
    <t>-18,60   "podsyp</t>
  </si>
  <si>
    <t>-46,423   "obsyp</t>
  </si>
  <si>
    <t>Mezisoučet</t>
  </si>
  <si>
    <t>zásyp stropu lomové komory</t>
  </si>
  <si>
    <t>23</t>
  </si>
  <si>
    <t>175151101</t>
  </si>
  <si>
    <t>Obsypání potrubí strojně sypaninou bez prohození, uloženou do 3 m</t>
  </si>
  <si>
    <t>-168549438</t>
  </si>
  <si>
    <t>https://podminky.urs.cz/item/CS_URS_2022_02/175151101</t>
  </si>
  <si>
    <t>příloha PD - D.5</t>
  </si>
  <si>
    <t>potrubí litina DN 350</t>
  </si>
  <si>
    <t>1,40*(16,90+35,80)*(0,80-0,125)-3,14*0,175*0,175*(16,90+35,80)/3*2</t>
  </si>
  <si>
    <t>24</t>
  </si>
  <si>
    <t>58337302</t>
  </si>
  <si>
    <t>štěrkopísek frakce 0/16 (zrno max. 15 mm)</t>
  </si>
  <si>
    <t>-2090570129</t>
  </si>
  <si>
    <t>46,423*1,1*1,05*1,8</t>
  </si>
  <si>
    <t>25</t>
  </si>
  <si>
    <t>167151101</t>
  </si>
  <si>
    <t>Nakládání výkopku z hornin třídy těžitelnosti I skupiny 1 až 3 do 100 m3</t>
  </si>
  <si>
    <t>513120845</t>
  </si>
  <si>
    <t>https://podminky.urs.cz/item/CS_URS_2022_02/167151101</t>
  </si>
  <si>
    <t>46,423*1,1*1,05</t>
  </si>
  <si>
    <t>26</t>
  </si>
  <si>
    <t>162351103</t>
  </si>
  <si>
    <t>Vodorovné přemístění přes 50 do 500 m výkopku/sypaniny z horniny třídy těžitelnosti I skupiny 1 až 3</t>
  </si>
  <si>
    <t>222268412</t>
  </si>
  <si>
    <t>https://podminky.urs.cz/item/CS_URS_2022_02/162351103</t>
  </si>
  <si>
    <t>53,619</t>
  </si>
  <si>
    <t>Zakládání</t>
  </si>
  <si>
    <t>27</t>
  </si>
  <si>
    <t>225411114</t>
  </si>
  <si>
    <t>Vrty maloprofilové jádrové D do 195 mm úklon do 45° hl do 25 m hor. III a IV</t>
  </si>
  <si>
    <t>1139621009</t>
  </si>
  <si>
    <t>https://podminky.urs.cz/item/CS_URS_2022_02/225411114</t>
  </si>
  <si>
    <t>vrty pro zápory</t>
  </si>
  <si>
    <t>1,50*17</t>
  </si>
  <si>
    <t>Svislé a kompletní konstrukce</t>
  </si>
  <si>
    <t>28</t>
  </si>
  <si>
    <t>380326132</t>
  </si>
  <si>
    <t>Kompletní konstrukce ČOV, nádrží ze ŽB se zvýšenými nároky na prostředí tř. C 30/37 tl 300 mm</t>
  </si>
  <si>
    <t>-858190646</t>
  </si>
  <si>
    <t>https://podminky.urs.cz/item/CS_URS_2022_02/380326132</t>
  </si>
  <si>
    <t xml:space="preserve">Poznámka k souboru cen:
1. V cenách z betonu pro konstrukce bílých van 380 32-63 nejsou započteny náklady na těsnění dilatačních a pracovních spar, tyto se oceňují cenami souborů cen 953 33 části A08 katalogu 801-1 Budovy a haly - zděné a monolitické. </t>
  </si>
  <si>
    <t>příloha PD - D.7</t>
  </si>
  <si>
    <t>stropní deska lomové komory</t>
  </si>
  <si>
    <t>1,60*4,50*0,30*2   "D01, D02</t>
  </si>
  <si>
    <t>0,90*4*1,70*0,15   "komínek</t>
  </si>
  <si>
    <t>29</t>
  </si>
  <si>
    <t>380356231</t>
  </si>
  <si>
    <t>Bednění kompletních konstrukcí ČOV, nádrží nebo vodojemů neomítaných ploch rovinných zřízení</t>
  </si>
  <si>
    <t>-587966504</t>
  </si>
  <si>
    <t>https://podminky.urs.cz/item/CS_URS_2022_02/380356231</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</si>
  <si>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</si>
  <si>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(1,60+4,50)*2*0,30*2+1,60*3,73*2   "D01, D02</t>
  </si>
  <si>
    <t>(0,90+1,20+0,90+0,60)*2*1,70   "komínek</t>
  </si>
  <si>
    <t>30</t>
  </si>
  <si>
    <t>380356232</t>
  </si>
  <si>
    <t>Bednění kompletních konstrukcí ČOV, nádrží nebo vodojemů neomítaných ploch rovinných odstranění</t>
  </si>
  <si>
    <t>622141866</t>
  </si>
  <si>
    <t>https://podminky.urs.cz/item/CS_URS_2022_02/380356232</t>
  </si>
  <si>
    <t>31</t>
  </si>
  <si>
    <t>380361006</t>
  </si>
  <si>
    <t>Výztuž kompletních konstrukcí ČOV, nádrží nebo vodojemů z betonářské oceli 10 505</t>
  </si>
  <si>
    <t>-1789431361</t>
  </si>
  <si>
    <t>https://podminky.urs.cz/item/CS_URS_2022_02/380361006</t>
  </si>
  <si>
    <t>množství výztuže 150kg/m3</t>
  </si>
  <si>
    <t>5,238*0,150</t>
  </si>
  <si>
    <t>Vodorovné konstrukce</t>
  </si>
  <si>
    <t>32</t>
  </si>
  <si>
    <t>451573111</t>
  </si>
  <si>
    <t>Lože pod potrubí otevřený výkop ze štěrkopísku zrno max 15 mm</t>
  </si>
  <si>
    <t>-1456055587</t>
  </si>
  <si>
    <t>https://podminky.urs.cz/item/CS_URS_2022_02/451573111</t>
  </si>
  <si>
    <t>1,40*(16,90+35,80)*(0,15+0,125)-3,14*0,175*0,175*(16,90+35,80)/3</t>
  </si>
  <si>
    <t>33</t>
  </si>
  <si>
    <t>-1499444748</t>
  </si>
  <si>
    <t>18,6</t>
  </si>
  <si>
    <t>34</t>
  </si>
  <si>
    <t>968101250</t>
  </si>
  <si>
    <t>35</t>
  </si>
  <si>
    <t>452313151</t>
  </si>
  <si>
    <t>Podkladní bloky z betonu prostého tř. C 20/25 otevřený výkop</t>
  </si>
  <si>
    <t>-1703880376</t>
  </si>
  <si>
    <t>https://podminky.urs.cz/item/CS_URS_2022_02/452313151</t>
  </si>
  <si>
    <t xml:space="preserve">Poznámka k souboru cen:
1. Ceny -1131 až -1181 a -1192 lze použít i pro ochrannou vrstvu pod železobetonové konstrukce. 2. Ceny -2131 až -2181 a -2192 jsou určeny pro jakékoliv úkosy sedel. </t>
  </si>
  <si>
    <t>opěrné a podkladní bloky pro potrubí</t>
  </si>
  <si>
    <t>1,0</t>
  </si>
  <si>
    <t>36</t>
  </si>
  <si>
    <t>452353101</t>
  </si>
  <si>
    <t>Bednění podkladních bloků otevřený výkop</t>
  </si>
  <si>
    <t>-839087848</t>
  </si>
  <si>
    <t>https://podminky.urs.cz/item/CS_URS_2022_02/452353101</t>
  </si>
  <si>
    <t>Trubní vedení</t>
  </si>
  <si>
    <t>37</t>
  </si>
  <si>
    <t>851261131</t>
  </si>
  <si>
    <t>Montáž potrubí z trub litinových hrdlových s integrovaným těsněním otevřený výkop DN 100</t>
  </si>
  <si>
    <t>-897606522</t>
  </si>
  <si>
    <t>https://podminky.urs.cz/item/CS_URS_2022_02/851261131</t>
  </si>
  <si>
    <t>6,0</t>
  </si>
  <si>
    <t>38</t>
  </si>
  <si>
    <t>851241192</t>
  </si>
  <si>
    <t>Příplatek za práci ve štole na potrubí z trub litinových hrdlových DN 80 až 250</t>
  </si>
  <si>
    <t>519150900</t>
  </si>
  <si>
    <t>https://podminky.urs.cz/item/CS_URS_2022_02/851241192</t>
  </si>
  <si>
    <t>39</t>
  </si>
  <si>
    <t>851100</t>
  </si>
  <si>
    <t xml:space="preserve">Příplatek za montáž zaizolovaného potrubí, tvarovek do DN 100 včetně souvisejích úkonů a dodání potřebného materiálu </t>
  </si>
  <si>
    <t>bm</t>
  </si>
  <si>
    <t>-1344904466</t>
  </si>
  <si>
    <t>40</t>
  </si>
  <si>
    <t>5525141R</t>
  </si>
  <si>
    <t>trouba DN 100 vodovodní litinová hrdlová dvoukomorová s vnitřní cementací s návarkem na hladkém konci, zateplená - PUR tvrzená pěna + venkovní PE HD trouba</t>
  </si>
  <si>
    <t>1323516644</t>
  </si>
  <si>
    <t xml:space="preserve">povrchová ochrana : pro trubky DN do 1000 mm -  </t>
  </si>
  <si>
    <t xml:space="preserve"> vrstva žárově nanášené slitiny zinku a hliníku s dalšími kovy</t>
  </si>
  <si>
    <t xml:space="preserve">nebo bez nich se střední hmotností zinku </t>
  </si>
  <si>
    <t>na jednotku plochy minimálně 400 g/m2 s vrchní krycí vrstvou</t>
  </si>
  <si>
    <t>6*1,01 'Přepočtené koeficientem množství</t>
  </si>
  <si>
    <t>41</t>
  </si>
  <si>
    <t>851381131</t>
  </si>
  <si>
    <t>Montáž potrubí z trub litinových hrdlových s integrovaným těsněním otevřený výkop DN 350</t>
  </si>
  <si>
    <t>1418388755</t>
  </si>
  <si>
    <t>https://podminky.urs.cz/item/CS_URS_2022_02/851381131</t>
  </si>
  <si>
    <t>Příloha PD - D.3.1</t>
  </si>
  <si>
    <t>16,90+35,80   "otevřený výkop</t>
  </si>
  <si>
    <t>135,80-52,70   "na mostní konstrukci</t>
  </si>
  <si>
    <t>42</t>
  </si>
  <si>
    <t>851371192</t>
  </si>
  <si>
    <t>Příplatek za práci na mostě na potrubí z trub litinových hrdlových DN 300 až 600</t>
  </si>
  <si>
    <t>2018761074</t>
  </si>
  <si>
    <t>osazení potrubí na mostní konstrukci</t>
  </si>
  <si>
    <t>135,80-(16,90+35,80)</t>
  </si>
  <si>
    <t>43</t>
  </si>
  <si>
    <t>851350</t>
  </si>
  <si>
    <t xml:space="preserve">Příplatek za montáž zaizolovaného potrubí, tvarovek do DN 350 včetně souvisejích úkonů a dodání potřebného materiálu </t>
  </si>
  <si>
    <t>-970270699</t>
  </si>
  <si>
    <t>135,8</t>
  </si>
  <si>
    <t>44</t>
  </si>
  <si>
    <t>5525140R</t>
  </si>
  <si>
    <t>trouba vodovodní litinová hrdlová dvoukomorová s vnitřní cementací povrchová ochrana Zn+PE DN 350 s návarkem na hladkém konci, zateplená</t>
  </si>
  <si>
    <t>-1937576925</t>
  </si>
  <si>
    <t>135,8*1,01</t>
  </si>
  <si>
    <t>137,158*1,01 'Přepočtené koeficientem množství</t>
  </si>
  <si>
    <t>45</t>
  </si>
  <si>
    <t>857242122</t>
  </si>
  <si>
    <t>Montáž litinových tvarovek jednoosých přírubových otevřený výkop DN 80</t>
  </si>
  <si>
    <t>kus</t>
  </si>
  <si>
    <t>908231348</t>
  </si>
  <si>
    <t>https://podminky.urs.cz/item/CS_URS_2022_02/857242122</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</si>
  <si>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</si>
  <si>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příloha PD</t>
  </si>
  <si>
    <t>1,0   "přírubové koleno</t>
  </si>
  <si>
    <t>1,0   "přírubové koleno s patkou</t>
  </si>
  <si>
    <t>46</t>
  </si>
  <si>
    <t>55254047</t>
  </si>
  <si>
    <t>koleno 90° s patkou přírubové litinové vodovodní N-kus PN10/40 DN 80</t>
  </si>
  <si>
    <t>202586902</t>
  </si>
  <si>
    <t>1*1,01 'Přepočtené koeficientem množství</t>
  </si>
  <si>
    <t>47</t>
  </si>
  <si>
    <t>552599R2</t>
  </si>
  <si>
    <t>koleno přírubové PK tvárná litina DN 80-90°</t>
  </si>
  <si>
    <t>-1437342757</t>
  </si>
  <si>
    <t>48</t>
  </si>
  <si>
    <t>857261131</t>
  </si>
  <si>
    <t>Montáž litinových tvarovek jednoosých hrdlových otevřený výkop s integrovaným těsněním DN 100</t>
  </si>
  <si>
    <t>-698707484</t>
  </si>
  <si>
    <t>https://podminky.urs.cz/item/CS_URS_2022_02/857261131</t>
  </si>
  <si>
    <t>1,0   "hrdlové koleno 30°</t>
  </si>
  <si>
    <t>1,0   "hrdlové koleno 45°</t>
  </si>
  <si>
    <t>49</t>
  </si>
  <si>
    <t>55253929</t>
  </si>
  <si>
    <t>koleno hrdlové z tvárné litiny,práškový epoxid tl 250µm MMK-kus DN 100-30°</t>
  </si>
  <si>
    <t>2137528925</t>
  </si>
  <si>
    <t>50</t>
  </si>
  <si>
    <t>55253941</t>
  </si>
  <si>
    <t>koleno hrdlové z tvárné litiny,práškový epoxid tl 250µm MMK-kus DN 100-45°</t>
  </si>
  <si>
    <t>452388167</t>
  </si>
  <si>
    <t>51</t>
  </si>
  <si>
    <t>857262122</t>
  </si>
  <si>
    <t>Montáž litinových tvarovek jednoosých přírubových otevřený výkop DN 100</t>
  </si>
  <si>
    <t>1783153725</t>
  </si>
  <si>
    <t>https://podminky.urs.cz/item/CS_URS_2022_02/857262122</t>
  </si>
  <si>
    <t>1,0   "přírubová trouba F s kotvou</t>
  </si>
  <si>
    <t>1,0   "přírubová tvarovka F</t>
  </si>
  <si>
    <t>1,0   "přírubové koleno 90°</t>
  </si>
  <si>
    <t>52</t>
  </si>
  <si>
    <t>55255231</t>
  </si>
  <si>
    <t>tvarovka přírubová s hladkým koncem F F-DN 100 PN10-16 natural</t>
  </si>
  <si>
    <t>-1264165154</t>
  </si>
  <si>
    <t>53</t>
  </si>
  <si>
    <t>55253263</t>
  </si>
  <si>
    <t>trouba přírubová litinová F s kotvou vodovodní  PN10/16 DN 100 dl 1000mm</t>
  </si>
  <si>
    <t>1140337073</t>
  </si>
  <si>
    <t>54</t>
  </si>
  <si>
    <t>552599R1</t>
  </si>
  <si>
    <t>koleno přírubové PK tvárná litina DN 100-90°</t>
  </si>
  <si>
    <t>1816763568</t>
  </si>
  <si>
    <t>55</t>
  </si>
  <si>
    <t>857381131</t>
  </si>
  <si>
    <t>Montáž litinových tvarovek jednoosých hrdlových otevřený výkop s integrovaným těsněním DN 350</t>
  </si>
  <si>
    <t>-844996825</t>
  </si>
  <si>
    <t>https://podminky.urs.cz/item/CS_URS_2022_02/857381131</t>
  </si>
  <si>
    <t>4,0   "hrdlové koleno 11°</t>
  </si>
  <si>
    <t>1,0   "hrdlové koleno 90°</t>
  </si>
  <si>
    <t>56</t>
  </si>
  <si>
    <t>552539R1</t>
  </si>
  <si>
    <t>koleno hrdlové z tvárné litiny,práškový epoxid tl 250µm HK DN 350-90°</t>
  </si>
  <si>
    <t>1580854664</t>
  </si>
  <si>
    <t>57</t>
  </si>
  <si>
    <t>552539R2</t>
  </si>
  <si>
    <t>koleno hrdlové z tvárné litiny,práškový epoxid tl 250µm HK DN 350-11,25°</t>
  </si>
  <si>
    <t>-769630559</t>
  </si>
  <si>
    <t>4*1,01 'Přepočtené koeficientem množství</t>
  </si>
  <si>
    <t>58</t>
  </si>
  <si>
    <t>857382122</t>
  </si>
  <si>
    <t>Montáž litinových tvarovek jednoosých přírubových otevřený výkop DN 350</t>
  </si>
  <si>
    <t>646716750</t>
  </si>
  <si>
    <t>https://podminky.urs.cz/item/CS_URS_2022_02/857382122</t>
  </si>
  <si>
    <t>3,0   "přírubová trouba F s kotvou</t>
  </si>
  <si>
    <t>3,0   "přírubová trouba TP</t>
  </si>
  <si>
    <t>2,0   "přírubová tvarovka F</t>
  </si>
  <si>
    <t>1,0   "přírubová tvarovka s hrdlem</t>
  </si>
  <si>
    <t>59</t>
  </si>
  <si>
    <t>552522R1</t>
  </si>
  <si>
    <t>trouba přírubová TP PN10 DN 350 dl 350mm</t>
  </si>
  <si>
    <t>-164647348</t>
  </si>
  <si>
    <t>60</t>
  </si>
  <si>
    <t>55253364</t>
  </si>
  <si>
    <t>trouba přírubová litinová F s kotvou vodovodní  PN10 DN 350 dl 1000mm</t>
  </si>
  <si>
    <t>1603263807</t>
  </si>
  <si>
    <t>3*1,01 'Přepočtené koeficientem množství</t>
  </si>
  <si>
    <t>61</t>
  </si>
  <si>
    <t>552597R1</t>
  </si>
  <si>
    <t>tvarovka vodovodní hrdlová s přírubou E (EU) - základní povrchová úprava kroužek těsnící DN 350 dl 150mm</t>
  </si>
  <si>
    <t>-1048503483</t>
  </si>
  <si>
    <t>62</t>
  </si>
  <si>
    <t>552540R2</t>
  </si>
  <si>
    <t>koleno přírubové z tvárné litiny,práškový epoxid tl 250µm s patkou N-kus DN 350</t>
  </si>
  <si>
    <t>-511056504</t>
  </si>
  <si>
    <t>63</t>
  </si>
  <si>
    <t>552540R3</t>
  </si>
  <si>
    <t>koleno přírubové z tvárné litiny,práškový epoxid tl 250µm PK-kus DN 350-90°</t>
  </si>
  <si>
    <t>261716588</t>
  </si>
  <si>
    <t>64</t>
  </si>
  <si>
    <t>552522R2</t>
  </si>
  <si>
    <t>trouba přírubová TP PN10 DN 350 dl 500mm</t>
  </si>
  <si>
    <t>598210065</t>
  </si>
  <si>
    <t>65</t>
  </si>
  <si>
    <t>552522R3</t>
  </si>
  <si>
    <t>trouba přírubová TP PN10 DN 350 dl 1000mm</t>
  </si>
  <si>
    <t>1805670993</t>
  </si>
  <si>
    <t>66</t>
  </si>
  <si>
    <t>552534R1</t>
  </si>
  <si>
    <t>tvarovka přírubová litinová s hladkým koncem,práškový epoxid tl 250µm F-kus DN 350</t>
  </si>
  <si>
    <t>-1896356549</t>
  </si>
  <si>
    <t>2*1,01 'Přepočtené koeficientem množství</t>
  </si>
  <si>
    <t>67</t>
  </si>
  <si>
    <t>857384122</t>
  </si>
  <si>
    <t>Montáž litinových tvarovek odbočných přírubových otevřený výkop DN 350</t>
  </si>
  <si>
    <t>-1392059689</t>
  </si>
  <si>
    <t>https://podminky.urs.cz/item/CS_URS_2022_02/857384122</t>
  </si>
  <si>
    <t>3,0   "přírubová tvarovka s přírubovou odbočkou</t>
  </si>
  <si>
    <t>68</t>
  </si>
  <si>
    <t>552535R1</t>
  </si>
  <si>
    <t>tvarovka přírubová litinová s přírubovou odbočkou,práškový epoxid tl 250µm T-kus DN 350/80</t>
  </si>
  <si>
    <t>919603639</t>
  </si>
  <si>
    <t>69</t>
  </si>
  <si>
    <t>552535R2</t>
  </si>
  <si>
    <t>tvarovka přírubová litinová s přírubovou odbočkou,práškový epoxid tl 250µm T-kus DN 350/100</t>
  </si>
  <si>
    <t>83086422</t>
  </si>
  <si>
    <t>70</t>
  </si>
  <si>
    <t>552535R3</t>
  </si>
  <si>
    <t>tvarovka přírubová litinová s přírubovou odbočkou,práškový epoxid tl 250µm T-kus DN 350/200</t>
  </si>
  <si>
    <t>1537573430</t>
  </si>
  <si>
    <t>71</t>
  </si>
  <si>
    <t>891241112</t>
  </si>
  <si>
    <t>Montáž vodovodních šoupátek otevřený výkop DN 80</t>
  </si>
  <si>
    <t>956208593</t>
  </si>
  <si>
    <t>https://podminky.urs.cz/item/CS_URS_2022_02/891241112</t>
  </si>
  <si>
    <t xml:space="preserve">Poznámka k souboru cen:
1. V cenách jsou započteny i náklady: a) u šoupátek ceny -1112 na vytvoření otvorů ve stropech šachet pro prostup zemních souprav šoupátek, b)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t>
  </si>
  <si>
    <t>72</t>
  </si>
  <si>
    <t>42221303</t>
  </si>
  <si>
    <t>šoupátko pitná voda litina GGG 50 krátká stavební dl PN10/16 DN 80x180mm</t>
  </si>
  <si>
    <t>1668390206</t>
  </si>
  <si>
    <t>73</t>
  </si>
  <si>
    <t>42291067V</t>
  </si>
  <si>
    <t>souprava teleskopická zemní pro šoupátka DN 65-80mm Rd 1,25m</t>
  </si>
  <si>
    <t>903408945</t>
  </si>
  <si>
    <t>74</t>
  </si>
  <si>
    <t>891243321</t>
  </si>
  <si>
    <t>Montáž ventilů odvzdušňovacích přírubových DN 80</t>
  </si>
  <si>
    <t>-1961398902</t>
  </si>
  <si>
    <t>https://podminky.urs.cz/item/CS_URS_2022_02/891243321</t>
  </si>
  <si>
    <t>75</t>
  </si>
  <si>
    <t>42212308</t>
  </si>
  <si>
    <t>ventil odvzdušňovací dvojčinný šedá litina PN 16 DN 80</t>
  </si>
  <si>
    <t>1933394040</t>
  </si>
  <si>
    <t>76</t>
  </si>
  <si>
    <t>891261112</t>
  </si>
  <si>
    <t>Montáž vodovodních šoupátek otevřený výkop DN 100</t>
  </si>
  <si>
    <t>-467106308</t>
  </si>
  <si>
    <t>https://podminky.urs.cz/item/CS_URS_2022_02/891261112</t>
  </si>
  <si>
    <t>77</t>
  </si>
  <si>
    <t>AVK.31100</t>
  </si>
  <si>
    <t>AVK šoupátko 3.1, DN 100, stavební délka F4, PN 10/16</t>
  </si>
  <si>
    <t>-2123040595</t>
  </si>
  <si>
    <t>78</t>
  </si>
  <si>
    <t>42291068V</t>
  </si>
  <si>
    <t>souprava  teleskpická zemní pro šoupátka DN 100-150mm Rd 1,25m</t>
  </si>
  <si>
    <t>656107948</t>
  </si>
  <si>
    <t>79</t>
  </si>
  <si>
    <t>891265321</t>
  </si>
  <si>
    <t>Montáž zpětných klapek DN 100</t>
  </si>
  <si>
    <t>-160868435</t>
  </si>
  <si>
    <t>https://podminky.urs.cz/item/CS_URS_2022_02/891265321</t>
  </si>
  <si>
    <t>80</t>
  </si>
  <si>
    <t>42284009</t>
  </si>
  <si>
    <t>klapka zpětná koncová litinová  DN 100</t>
  </si>
  <si>
    <t>-1134923106</t>
  </si>
  <si>
    <t>81</t>
  </si>
  <si>
    <t>891381112</t>
  </si>
  <si>
    <t>Montáž vodovodních uzavíracích klapek otevřený výkop DN 350</t>
  </si>
  <si>
    <t>-1908241173</t>
  </si>
  <si>
    <t>https://podminky.urs.cz/item/CS_URS_2022_02/891381112</t>
  </si>
  <si>
    <t>1,0   "uzavírací klapka</t>
  </si>
  <si>
    <t>82</t>
  </si>
  <si>
    <t>551280R1</t>
  </si>
  <si>
    <t>klapka uzavírací PN16 litina DN 300</t>
  </si>
  <si>
    <t>1491695285</t>
  </si>
  <si>
    <t>83</t>
  </si>
  <si>
    <t>891384121</t>
  </si>
  <si>
    <t>Montáž kompenzátorů nebo montážních vložek DN 350</t>
  </si>
  <si>
    <t>1356511750</t>
  </si>
  <si>
    <t>https://podminky.urs.cz/item/CS_URS_2022_02/891384121</t>
  </si>
  <si>
    <t>84</t>
  </si>
  <si>
    <t>42275011</t>
  </si>
  <si>
    <t>montážní vložka přírubová litinová DN 350 PN 16</t>
  </si>
  <si>
    <t>1241400786</t>
  </si>
  <si>
    <t>85</t>
  </si>
  <si>
    <t>892271111</t>
  </si>
  <si>
    <t>Tlaková zkouška vodou potrubí DN 100 nebo 125</t>
  </si>
  <si>
    <t>513358497</t>
  </si>
  <si>
    <t>https://podminky.urs.cz/item/CS_URS_2022_02/892271111</t>
  </si>
  <si>
    <t>6*2</t>
  </si>
  <si>
    <t>86</t>
  </si>
  <si>
    <t>892273122</t>
  </si>
  <si>
    <t>Proplach a dezinfekce vodovodního potrubí DN od 80 do 125</t>
  </si>
  <si>
    <t>2043864668</t>
  </si>
  <si>
    <t>https://podminky.urs.cz/item/CS_URS_2022_02/892273122</t>
  </si>
  <si>
    <t>87</t>
  </si>
  <si>
    <t>892381111</t>
  </si>
  <si>
    <t>Tlaková zkouška vodou potrubí DN 250, DN 300 nebo 350</t>
  </si>
  <si>
    <t>-299691016</t>
  </si>
  <si>
    <t>https://podminky.urs.cz/item/CS_URS_2022_02/892381111</t>
  </si>
  <si>
    <t>135,8*2</t>
  </si>
  <si>
    <t>88</t>
  </si>
  <si>
    <t>892383122</t>
  </si>
  <si>
    <t>Proplach a dezinfekce vodovodního potrubí DN 250, DN 300 nebo 350</t>
  </si>
  <si>
    <t>1903600267</t>
  </si>
  <si>
    <t>https://podminky.urs.cz/item/CS_URS_2022_02/892383122</t>
  </si>
  <si>
    <t>89</t>
  </si>
  <si>
    <t>892442111</t>
  </si>
  <si>
    <t>Zabezpečení konců potrubí DN přes 300 do 600 při tlakových zkouškách vodou</t>
  </si>
  <si>
    <t>39542414</t>
  </si>
  <si>
    <t>https://podminky.urs.cz/item/CS_URS_2022_02/892442111</t>
  </si>
  <si>
    <t>90</t>
  </si>
  <si>
    <t>899401111</t>
  </si>
  <si>
    <t>Osazení poklopů litinových ventilových</t>
  </si>
  <si>
    <t>-616004209</t>
  </si>
  <si>
    <t>https://podminky.urs.cz/item/CS_URS_2022_02/899401111</t>
  </si>
  <si>
    <t xml:space="preserve">Poznámka k souboru cen:
1. V cenách osazení poklopů jsou započteny i náklady na jejich podezdění. 2. V cenách nejsou započteny náklady na dodání poklopů; tyto se oceňují ve specifikaci. Ztratné se nestanoví. </t>
  </si>
  <si>
    <t>91</t>
  </si>
  <si>
    <t>VAG.W8705022</t>
  </si>
  <si>
    <t>poklop litinový typ 510-ventilový</t>
  </si>
  <si>
    <t>2076127878</t>
  </si>
  <si>
    <t>92</t>
  </si>
  <si>
    <t>56230636</t>
  </si>
  <si>
    <t xml:space="preserve">deska podkladová uličního poklopu plastového ventilkového </t>
  </si>
  <si>
    <t>-563333705</t>
  </si>
  <si>
    <t>93</t>
  </si>
  <si>
    <t>899401112</t>
  </si>
  <si>
    <t>Osazení poklopů litinových šoupátkových</t>
  </si>
  <si>
    <t>1539290769</t>
  </si>
  <si>
    <t>https://podminky.urs.cz/item/CS_URS_2022_02/899401112</t>
  </si>
  <si>
    <t>94</t>
  </si>
  <si>
    <t>42291352v</t>
  </si>
  <si>
    <t>poklop litinový šoupátkový pro zemní soupravy osazení do terénu a do vozovky + podkladní deska</t>
  </si>
  <si>
    <t>968222409</t>
  </si>
  <si>
    <t>95</t>
  </si>
  <si>
    <t>899721112</t>
  </si>
  <si>
    <t>Signalizační vodič DN přes 150 mm na potrubí</t>
  </si>
  <si>
    <t>362864963</t>
  </si>
  <si>
    <t>https://podminky.urs.cz/item/CS_URS_2022_02/899721112</t>
  </si>
  <si>
    <t>potrubí DN 350</t>
  </si>
  <si>
    <t>135,80*2   "otevřený výkop</t>
  </si>
  <si>
    <t>96</t>
  </si>
  <si>
    <t>899722111</t>
  </si>
  <si>
    <t>Krytí potrubí z plastů výstražnou fólií z PVC 20 cm</t>
  </si>
  <si>
    <t>492169261</t>
  </si>
  <si>
    <t>https://podminky.urs.cz/item/CS_URS_2022_02/899722111</t>
  </si>
  <si>
    <t>97</t>
  </si>
  <si>
    <t>8999111R1</t>
  </si>
  <si>
    <t>Osazení ocelových součástí pro potrubí závěsných a úložných hmotnosti jednotlivě přes 10 kg</t>
  </si>
  <si>
    <t>1875368352</t>
  </si>
  <si>
    <t>https://podminky.urs.cz/item/CS_URS_2022_02/8999111R1</t>
  </si>
  <si>
    <t>příloha PD - D.6</t>
  </si>
  <si>
    <t>nová podpěra uložení potrubí na mostě</t>
  </si>
  <si>
    <t>28,0</t>
  </si>
  <si>
    <t>Ostatní konstrukce a práce, bourání</t>
  </si>
  <si>
    <t>98</t>
  </si>
  <si>
    <t>919735113</t>
  </si>
  <si>
    <t>Řezání stávajícího živičného krytu hl do 150 mm</t>
  </si>
  <si>
    <t>1982995776</t>
  </si>
  <si>
    <t>https://podminky.urs.cz/item/CS_URS_2022_02/919735113</t>
  </si>
  <si>
    <t xml:space="preserve">Poznámka k souboru cen:
1. V cenách jsou započteny i náklady na spotřebu vody. </t>
  </si>
  <si>
    <t>1,0*2+1,40   "obslužná komunikace ul. Bystrcká</t>
  </si>
  <si>
    <t>99</t>
  </si>
  <si>
    <t>919735114</t>
  </si>
  <si>
    <t>Řezání stávajícího živičného krytu hl do 200 mm</t>
  </si>
  <si>
    <t>-325246999</t>
  </si>
  <si>
    <t>https://podminky.urs.cz/item/CS_URS_2022_02/919735114</t>
  </si>
  <si>
    <t>3,50*2+1,40   "páteřní komunikace ul. Obvodová</t>
  </si>
  <si>
    <t>100</t>
  </si>
  <si>
    <t>931991111</t>
  </si>
  <si>
    <t>Zřízení těsnění dilatační spáry gumovým nebo PVC pásem ve stropu</t>
  </si>
  <si>
    <t>-761060941</t>
  </si>
  <si>
    <t>https://podminky.urs.cz/item/CS_URS_2022_02/931991111</t>
  </si>
  <si>
    <t xml:space="preserve">Poznámka k souboru cen:
1. V cenách nejsou započteny náklady na pás gumový nebo z PVC. Jeho dodání se oceňuje ve specifikaci. Ztratné lze dohodnout ve výši 5 %. </t>
  </si>
  <si>
    <t>stropní deska lomové komory - těsnění mezi deskami</t>
  </si>
  <si>
    <t>4,50</t>
  </si>
  <si>
    <t>101</t>
  </si>
  <si>
    <t>9531710R1</t>
  </si>
  <si>
    <t>D+M ocelový poklop 900x1200 mm</t>
  </si>
  <si>
    <t>-1885866499</t>
  </si>
  <si>
    <t>poklop na komínku lomové desky</t>
  </si>
  <si>
    <t>102</t>
  </si>
  <si>
    <t>9539612R1</t>
  </si>
  <si>
    <t>D+M kotvení komínku lomové šachty k 6LB stropní desce</t>
  </si>
  <si>
    <t>-984913413</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</si>
  <si>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náklady na dodání a zasunutí kotevního šroubu do otvoru vyplněného chemickým tmelem nebo patronou a dotažení matice. </t>
  </si>
  <si>
    <t>příloha PD - TZ, D.7</t>
  </si>
  <si>
    <t>103</t>
  </si>
  <si>
    <t>985331213</t>
  </si>
  <si>
    <t>Dodatečné vlepování betonářské výztuže D 12 mm do chemické malty včetně vyvrtání otvoru</t>
  </si>
  <si>
    <t>-227649597</t>
  </si>
  <si>
    <t>https://podminky.urs.cz/item/CS_URS_2022_02/985331213</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</si>
  <si>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</si>
  <si>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kotvení komínku k stropní desce lomové šachty (betonářská výztuž zahrnuta v položce 380361006)</t>
  </si>
  <si>
    <t>0,15*18</t>
  </si>
  <si>
    <t>997</t>
  </si>
  <si>
    <t>Přesun sutě</t>
  </si>
  <si>
    <t>104</t>
  </si>
  <si>
    <t>997221551</t>
  </si>
  <si>
    <t>Vodorovná doprava suti ze sypkých materiálů do 1 km</t>
  </si>
  <si>
    <t>-1742102289</t>
  </si>
  <si>
    <t>https://podminky.urs.cz/item/CS_URS_2022_02/997221551</t>
  </si>
  <si>
    <t>105</t>
  </si>
  <si>
    <t>997221559</t>
  </si>
  <si>
    <t>Příplatek ZKD 1 km u vodorovné dopravy suti ze sypkých materiálů</t>
  </si>
  <si>
    <t>1462763456</t>
  </si>
  <si>
    <t>https://podminky.urs.cz/item/CS_URS_2022_02/997221559</t>
  </si>
  <si>
    <t>7,817*16 'Přepočtené koeficientem množství</t>
  </si>
  <si>
    <t>106</t>
  </si>
  <si>
    <t>997221873</t>
  </si>
  <si>
    <t>Poplatek za uložení stavebního odpadu na recyklační skládce (skládkovné) zeminy a kamení zatříděného do Katalogu odpadů pod kódem 17 05 04 + příměs</t>
  </si>
  <si>
    <t>1504351187</t>
  </si>
  <si>
    <t>7,817-3,015</t>
  </si>
  <si>
    <t>107</t>
  </si>
  <si>
    <t>997221875</t>
  </si>
  <si>
    <t>Poplatek za uložení stavebního odpadu na recyklační skládce (skládkovné) asfaltového bez obsahu dehtu zatříděného do Katalogu odpadů pod kódem 17 03 02</t>
  </si>
  <si>
    <t>1542830686</t>
  </si>
  <si>
    <t>1,98+1,035</t>
  </si>
  <si>
    <t>998</t>
  </si>
  <si>
    <t>Přesun hmot</t>
  </si>
  <si>
    <t>108</t>
  </si>
  <si>
    <t>998273102</t>
  </si>
  <si>
    <t>Přesun hmot pro trubní vedení z trub litinových otevřený výkop</t>
  </si>
  <si>
    <t>508689029</t>
  </si>
  <si>
    <t>https://podminky.urs.cz/item/CS_URS_2022_02/998273102</t>
  </si>
  <si>
    <t>PSV</t>
  </si>
  <si>
    <t>Práce a dodávky PSV</t>
  </si>
  <si>
    <t>767</t>
  </si>
  <si>
    <t>Konstrukce zámečnické</t>
  </si>
  <si>
    <t>109</t>
  </si>
  <si>
    <t>7675901R1</t>
  </si>
  <si>
    <t xml:space="preserve">Demontáž a opětovná montáž pororoštů </t>
  </si>
  <si>
    <t>-882761981</t>
  </si>
  <si>
    <t>pororošty na lávce mostu - včetně uložení do depozitu pro další použití</t>
  </si>
  <si>
    <t>9,0</t>
  </si>
  <si>
    <t>110</t>
  </si>
  <si>
    <t>767996701</t>
  </si>
  <si>
    <t>Demontáž atypických zámečnických konstrukcí řezáním hmotnosti jednotlivých dílů do 50 kg</t>
  </si>
  <si>
    <t>kg</t>
  </si>
  <si>
    <t>1036144309</t>
  </si>
  <si>
    <t>https://podminky.urs.cz/item/CS_URS_2022_02/767996701</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</si>
  <si>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</si>
  <si>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zkrácení stávající podpěrné patky uložení potrubí na mostě</t>
  </si>
  <si>
    <t>20,0*28</t>
  </si>
  <si>
    <t>111</t>
  </si>
  <si>
    <t>998767201</t>
  </si>
  <si>
    <t>Přesun hmot procentní pro zámečnické konstrukce v objektech v do 6 m</t>
  </si>
  <si>
    <t>%</t>
  </si>
  <si>
    <t>787467206</t>
  </si>
  <si>
    <t>https://podminky.urs.cz/item/CS_URS_2022_02/998767201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</si>
  <si>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</si>
  <si>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789</t>
  </si>
  <si>
    <t>Povrchové úpravy ocelových konstrukcí a technologických zařízení</t>
  </si>
  <si>
    <t>112</t>
  </si>
  <si>
    <t>789221511</t>
  </si>
  <si>
    <t>Otryskání abrazivem ze strusky ocelových kcí třídy I stupeň zarezavění A stupeň přípravy Sa 3</t>
  </si>
  <si>
    <t>-1912423240</t>
  </si>
  <si>
    <t>https://podminky.urs.cz/item/CS_URS_2022_02/789221511</t>
  </si>
  <si>
    <t>otryskání stávající nosné konstrukce potrubí</t>
  </si>
  <si>
    <t>12,0</t>
  </si>
  <si>
    <t>113</t>
  </si>
  <si>
    <t>789325211</t>
  </si>
  <si>
    <t>Nátěr ocelových konstrukcí třídy I dvousložkový epoxidový základní tl do 80 μm</t>
  </si>
  <si>
    <t>210563879</t>
  </si>
  <si>
    <t>https://podminky.urs.cz/item/CS_URS_2022_02/789325211</t>
  </si>
  <si>
    <t>114</t>
  </si>
  <si>
    <t>789325221</t>
  </si>
  <si>
    <t>Nátěr ocelových konstrukcí třídy I dvousložkový epoxidový krycí (vrchní) do 80 μm</t>
  </si>
  <si>
    <t>316489394</t>
  </si>
  <si>
    <t>https://podminky.urs.cz/item/CS_URS_2022_02/789325221</t>
  </si>
  <si>
    <t>IO 02.1 - Vodovodní řad DN 500, DN 200</t>
  </si>
  <si>
    <t>132254203</t>
  </si>
  <si>
    <t>Hloubení zapažených rýh š do 2000 mm v hornině třídy těžitelnosti I skupiny 3 objem do 100 m3</t>
  </si>
  <si>
    <t>1624052063</t>
  </si>
  <si>
    <t>https://podminky.urs.cz/item/CS_URS_2022_02/132254203</t>
  </si>
  <si>
    <t>příloha PD - D.3.2</t>
  </si>
  <si>
    <t>litinové potrubí DN 500</t>
  </si>
  <si>
    <t>1,40*17,70*3,14</t>
  </si>
  <si>
    <t>-1,40*17,70*0,20</t>
  </si>
  <si>
    <t>151201102</t>
  </si>
  <si>
    <t>Zřízení zátažného pažení a rozepření stěn rýh hl přes 2 do 4 m</t>
  </si>
  <si>
    <t>2136170552</t>
  </si>
  <si>
    <t>https://podminky.urs.cz/item/CS_URS_2022_02/151201102</t>
  </si>
  <si>
    <t>litinové potrubí DN 500 - 20% trasy potrubí</t>
  </si>
  <si>
    <t>2*17,70*3,14*0,20</t>
  </si>
  <si>
    <t>151201112</t>
  </si>
  <si>
    <t>Odstranění zátažného pažení a rozepření stěn rýh hl přes 2 do 4 m</t>
  </si>
  <si>
    <t>568222118</t>
  </si>
  <si>
    <t>https://podminky.urs.cz/item/CS_URS_2022_02/151201112</t>
  </si>
  <si>
    <t>93741354</t>
  </si>
  <si>
    <t>litinové potrubí DN 500 - 80% trasy potrubí</t>
  </si>
  <si>
    <t>2*17,70*3,14*0,80</t>
  </si>
  <si>
    <t>1837729272</t>
  </si>
  <si>
    <t>792785096</t>
  </si>
  <si>
    <t>72,853</t>
  </si>
  <si>
    <t>48,543</t>
  </si>
  <si>
    <t>1032029184</t>
  </si>
  <si>
    <t>přebytečná zemina na skládku</t>
  </si>
  <si>
    <t>-727199632</t>
  </si>
  <si>
    <t>-707791434</t>
  </si>
  <si>
    <t>zemina na zásyp</t>
  </si>
  <si>
    <t>777803364</t>
  </si>
  <si>
    <t>1142814435</t>
  </si>
  <si>
    <t>72,853   "výkopek celkem</t>
  </si>
  <si>
    <t>-3,14*0,25*0,25*17,70   "potrubí DN 500</t>
  </si>
  <si>
    <t>-3,717   "podsyp</t>
  </si>
  <si>
    <t>-17,119   "obsyp</t>
  </si>
  <si>
    <t>-1501372344</t>
  </si>
  <si>
    <t>příloha PD - D.3.2, D.5</t>
  </si>
  <si>
    <t>1,40*17,70*(0,531+0,30)-3,14*0,25*0,25*17,70</t>
  </si>
  <si>
    <t>22477577</t>
  </si>
  <si>
    <t>17,119*1,1*1,05*1,8</t>
  </si>
  <si>
    <t>193497212</t>
  </si>
  <si>
    <t>17,119*1,1*1,05</t>
  </si>
  <si>
    <t>929740121</t>
  </si>
  <si>
    <t>19,772</t>
  </si>
  <si>
    <t>Lože pod potrubí otevřený výkop ze štěrkopísku zrno do 15 mm</t>
  </si>
  <si>
    <t>-1318775737</t>
  </si>
  <si>
    <t>1,40*17,70*0,15</t>
  </si>
  <si>
    <t>1338488777</t>
  </si>
  <si>
    <t>3,717</t>
  </si>
  <si>
    <t>-1739826690</t>
  </si>
  <si>
    <t>-1220247954</t>
  </si>
  <si>
    <t>0,50</t>
  </si>
  <si>
    <t>581279724</t>
  </si>
  <si>
    <t>851421131</t>
  </si>
  <si>
    <t>Montáž potrubí z trub litinových hrdlových s integrovaným těsněním otevřený výkop DN 500</t>
  </si>
  <si>
    <t>1522333555</t>
  </si>
  <si>
    <t>https://podminky.urs.cz/item/CS_URS_2022_02/851421131</t>
  </si>
  <si>
    <t>36,90</t>
  </si>
  <si>
    <t>Příplatek za práci ve štole na potrubí z trub litinových hrdlových DN 300 až 600</t>
  </si>
  <si>
    <t>622937026</t>
  </si>
  <si>
    <t>https://podminky.urs.cz/item/CS_URS_2022_02/851371192</t>
  </si>
  <si>
    <t>36,90-17,70</t>
  </si>
  <si>
    <t>851600</t>
  </si>
  <si>
    <t xml:space="preserve">Příplatek za montáž zaizolovaného potrubí, tvarovek do DN 600 včetně souvisejích úkonů a dodání potřebného materiálu </t>
  </si>
  <si>
    <t>569245371</t>
  </si>
  <si>
    <t>36,9</t>
  </si>
  <si>
    <t>5525144R</t>
  </si>
  <si>
    <t>trouba vodovodní litinová hrdlová s vnitřní cementací povrchová ochrana Zn+PE DN 500 s návarkem na hladkém konci, i, zateplená - PUR tvrzená pěna + venkovní PE HD trouba</t>
  </si>
  <si>
    <t>-1733755069</t>
  </si>
  <si>
    <t>36,9*1,01</t>
  </si>
  <si>
    <t>37,269*1,01 'Přepočtené koeficientem množství</t>
  </si>
  <si>
    <t>852441122</t>
  </si>
  <si>
    <t>Montáž potrubí z trub litinových tlakových přírubových normálních délek otevřený výkop DN 600</t>
  </si>
  <si>
    <t>542447005</t>
  </si>
  <si>
    <t>https://podminky.urs.cz/item/CS_URS_2022_02/852441122</t>
  </si>
  <si>
    <t>1,0   "zaslepovací příruba</t>
  </si>
  <si>
    <t>552558R1</t>
  </si>
  <si>
    <t>příruba zaslepovací X z tvárné litiny práškový epoxid tl 250µm DN 600mm + vývod DN 80</t>
  </si>
  <si>
    <t>1555278916</t>
  </si>
  <si>
    <t>-2082297972</t>
  </si>
  <si>
    <t>-14193332</t>
  </si>
  <si>
    <t>857352122</t>
  </si>
  <si>
    <t>Montáž litinových tvarovek jednoosých přírubových otevřený výkop DN 200</t>
  </si>
  <si>
    <t>-674775833</t>
  </si>
  <si>
    <t>https://podminky.urs.cz/item/CS_URS_2022_02/857352122</t>
  </si>
  <si>
    <t>2,0   "přírubová tvarovka E</t>
  </si>
  <si>
    <t>55259734</t>
  </si>
  <si>
    <t>tvarovka vodovodní hrdlová s přírubou E (EU) - základní povrchová úprava kroužek těsnící DN 200 dl 140mm</t>
  </si>
  <si>
    <t>518637704</t>
  </si>
  <si>
    <t>koleno přírubové PK tvárná litina DN 200-90°</t>
  </si>
  <si>
    <t>-918758903</t>
  </si>
  <si>
    <t>857421131</t>
  </si>
  <si>
    <t>Montáž litinových tvarovek jednoosých hrdlových otevřený výkop s integrovaným těsněním DN 500</t>
  </si>
  <si>
    <t>567334162</t>
  </si>
  <si>
    <t>https://podminky.urs.cz/item/CS_URS_2022_02/857421131</t>
  </si>
  <si>
    <t>1,0   "hrdlové koleno 22°</t>
  </si>
  <si>
    <t>koleno hrdlové z tvárné litiny,práškový epoxid tl 250µm HK-kus DN 500-90°</t>
  </si>
  <si>
    <t>100271488</t>
  </si>
  <si>
    <t>koleno hrdlové z tvárné litiny,práškový epoxid tl 250µm HK-kus DN 500-22°</t>
  </si>
  <si>
    <t>372882994</t>
  </si>
  <si>
    <t>552539R3</t>
  </si>
  <si>
    <t>koleno hrdlové z tvárné litiny,práškový epoxid tl 250µm HK-kus DN 500-30°</t>
  </si>
  <si>
    <t>-1186737475</t>
  </si>
  <si>
    <t>552539R4</t>
  </si>
  <si>
    <t>koleno hrdlové z tvárné litiny,práškový epoxid tl 250µm HK-kus DN 500-45°</t>
  </si>
  <si>
    <t>1561649707</t>
  </si>
  <si>
    <t>857422122</t>
  </si>
  <si>
    <t>Montáž litinových tvarovek jednoosých přírubových otevřený výkop DN 500</t>
  </si>
  <si>
    <t>-912542209</t>
  </si>
  <si>
    <t>https://podminky.urs.cz/item/CS_URS_2022_02/857422122</t>
  </si>
  <si>
    <t>1,0   "přírubová trouba</t>
  </si>
  <si>
    <t>1,0   "přírubová trouba s hladkým koncem</t>
  </si>
  <si>
    <t>552533R1</t>
  </si>
  <si>
    <t>trouba přírubová litinová F s kotvou vodovodní  PN10  DN 500 dl 1000mm</t>
  </si>
  <si>
    <t>-305821140</t>
  </si>
  <si>
    <t>trouba přírubová TP PN10 DN 500 dl 270mm</t>
  </si>
  <si>
    <t>-393224601</t>
  </si>
  <si>
    <t>55253498</t>
  </si>
  <si>
    <t>tvarovka přírubová litinová s hladkým koncem, práškový epoxid tl 250µm F-kus DN 500</t>
  </si>
  <si>
    <t>1884702956</t>
  </si>
  <si>
    <t>552516R1</t>
  </si>
  <si>
    <t>příruba litinová s hrdlem E DN 500</t>
  </si>
  <si>
    <t>-40766196</t>
  </si>
  <si>
    <t>857424122</t>
  </si>
  <si>
    <t>Montáž litinových tvarovek odbočných přírubových otevřený výkop DN 500</t>
  </si>
  <si>
    <t>616692024</t>
  </si>
  <si>
    <t>https://podminky.urs.cz/item/CS_URS_2022_02/857424122</t>
  </si>
  <si>
    <t>3,0   "přírubová tvarovka s přírubovou odvočkou</t>
  </si>
  <si>
    <t>tvarovka přírubová litinová s přírubovou odbočkou,práškový epoxid tl 250µm T-kus DN 500/200</t>
  </si>
  <si>
    <t>1617635479</t>
  </si>
  <si>
    <t>tvarovka přírubová litinová s přírubovou odbočkou,práškový epoxid tl 250µm T-kus DN 500/350</t>
  </si>
  <si>
    <t>1101427390</t>
  </si>
  <si>
    <t>552535R4</t>
  </si>
  <si>
    <t>tvarovka přírubová litinová s přírubovou odbočkou,práškový epoxid tl 250µm T-kus DN 600/500</t>
  </si>
  <si>
    <t>811317939</t>
  </si>
  <si>
    <t>-1609297998</t>
  </si>
  <si>
    <t>2142073044</t>
  </si>
  <si>
    <t>546051776</t>
  </si>
  <si>
    <t>891247111</t>
  </si>
  <si>
    <t>Montáž hydrantů podzemních DN 80</t>
  </si>
  <si>
    <t>-76029922</t>
  </si>
  <si>
    <t>https://podminky.urs.cz/item/CS_URS_2022_02/891247111</t>
  </si>
  <si>
    <t>42273594</t>
  </si>
  <si>
    <t>hydrant podzemní DN 80 PN 16 dvojitý uzávěr s koulí krycí v 1500mm</t>
  </si>
  <si>
    <t>1176120896</t>
  </si>
  <si>
    <t>422735v</t>
  </si>
  <si>
    <t>hydrantová drenáž</t>
  </si>
  <si>
    <t>134484326</t>
  </si>
  <si>
    <t>891351112</t>
  </si>
  <si>
    <t>Montáž vodovodních šoupátek otevřený výkop DN 200</t>
  </si>
  <si>
    <t>-1391267339</t>
  </si>
  <si>
    <t>https://podminky.urs.cz/item/CS_URS_2022_02/891351112</t>
  </si>
  <si>
    <t>42221327</t>
  </si>
  <si>
    <t>šoupátko pitná voda litina GGG 50 dlouhá stavební dl PN10/16 DN 200x400mm</t>
  </si>
  <si>
    <t>-684779860</t>
  </si>
  <si>
    <t>42291069v</t>
  </si>
  <si>
    <t>souprava teleskopická zemní pro šoupátka DN 200mm Rd 1,25m</t>
  </si>
  <si>
    <t>445808460</t>
  </si>
  <si>
    <t>891421112</t>
  </si>
  <si>
    <t>Montáž vodovodních klapek otevřený výkop DN 500</t>
  </si>
  <si>
    <t>-1938548269</t>
  </si>
  <si>
    <t>https://podminky.urs.cz/item/CS_URS_2022_02/891421112</t>
  </si>
  <si>
    <t>2,0</t>
  </si>
  <si>
    <t>551280R2</t>
  </si>
  <si>
    <t>klapka uzavírací DN 500</t>
  </si>
  <si>
    <t>-635856498</t>
  </si>
  <si>
    <t>891424121</t>
  </si>
  <si>
    <t>Montáž kompenzátorů nebo montážních vložek DN 500</t>
  </si>
  <si>
    <t>-623183525</t>
  </si>
  <si>
    <t>https://podminky.urs.cz/item/CS_URS_2022_02/891424121</t>
  </si>
  <si>
    <t>42275013</t>
  </si>
  <si>
    <t>montážní vložka přírubová litinová DN 500 PN 16</t>
  </si>
  <si>
    <t>528950483</t>
  </si>
  <si>
    <t>1427789173</t>
  </si>
  <si>
    <t>892421111</t>
  </si>
  <si>
    <t>Tlaková zkouška vodou potrubí DN 400 nebo 500</t>
  </si>
  <si>
    <t>-412228656</t>
  </si>
  <si>
    <t>https://podminky.urs.cz/item/CS_URS_2022_02/892421111</t>
  </si>
  <si>
    <t>36,9*2</t>
  </si>
  <si>
    <t>728253564</t>
  </si>
  <si>
    <t>1169228506</t>
  </si>
  <si>
    <t>42291352V</t>
  </si>
  <si>
    <t>696857540</t>
  </si>
  <si>
    <t>899401113</t>
  </si>
  <si>
    <t>Osazení poklopů litinových hydrantových</t>
  </si>
  <si>
    <t>-601467321</t>
  </si>
  <si>
    <t>https://podminky.urs.cz/item/CS_URS_2022_02/899401113</t>
  </si>
  <si>
    <t>42291452</t>
  </si>
  <si>
    <t>poklop litinový hydrantový DN 80</t>
  </si>
  <si>
    <t>-1270578551</t>
  </si>
  <si>
    <t>56230638</t>
  </si>
  <si>
    <t>deska podkladová uličního poklopu plastového hydrantového</t>
  </si>
  <si>
    <t>-592113938</t>
  </si>
  <si>
    <t>1225828755</t>
  </si>
  <si>
    <t>36,90*2</t>
  </si>
  <si>
    <t>1672345615</t>
  </si>
  <si>
    <t>17,70</t>
  </si>
  <si>
    <t>1339590154</t>
  </si>
  <si>
    <t>IO 02.2 - Provizorní řad DN 350</t>
  </si>
  <si>
    <t>-405855951</t>
  </si>
  <si>
    <t>0,30</t>
  </si>
  <si>
    <t>-644502289</t>
  </si>
  <si>
    <t>8503918R1</t>
  </si>
  <si>
    <t>Demontáž provizorního potrubí a tvarovek  do DN 400, vodorovné přemístění, složení</t>
  </si>
  <si>
    <t>1878384166</t>
  </si>
  <si>
    <t>-750922631</t>
  </si>
  <si>
    <t>55253664</t>
  </si>
  <si>
    <t>příruba zaslepovací litinová vodovodní PN10/16 X-kus DN 200</t>
  </si>
  <si>
    <t>1748809047</t>
  </si>
  <si>
    <t>1614712604</t>
  </si>
  <si>
    <t>2,0   "přírubové koleno s patkou</t>
  </si>
  <si>
    <t>552540R1</t>
  </si>
  <si>
    <t>koleno 90° s patkou přírubové litinové vodovodní N-kus PN10 DN 350</t>
  </si>
  <si>
    <t>-1169913597</t>
  </si>
  <si>
    <t>857392122</t>
  </si>
  <si>
    <t>Montáž litinových tvarovek jednoosých přírubových otevřený výkop DN 400</t>
  </si>
  <si>
    <t>2075941630</t>
  </si>
  <si>
    <t>https://podminky.urs.cz/item/CS_URS_2022_02/857392122</t>
  </si>
  <si>
    <t>1,0   "přírubový přechod</t>
  </si>
  <si>
    <t>552536R2</t>
  </si>
  <si>
    <t>přechod přírubový FFR-kus,práškový epoxid tl 250µm litinový dl 300mm DN 400/350</t>
  </si>
  <si>
    <t>2005430455</t>
  </si>
  <si>
    <t>111920915</t>
  </si>
  <si>
    <t>55253669</t>
  </si>
  <si>
    <t>příruba zaslepovací X z tvárné litiny práškový epoxid tl 250µm DN 500</t>
  </si>
  <si>
    <t>2063456396</t>
  </si>
  <si>
    <t>-193223740</t>
  </si>
  <si>
    <t>1,0   "přírubová tvrovka s přírubovou odbočkou</t>
  </si>
  <si>
    <t>552535R5</t>
  </si>
  <si>
    <t>tvarovka přírubová litinová s přírubovou odbočkou,práškový epoxid tl 250µm T-kus DN 500/80</t>
  </si>
  <si>
    <t>1951640941</t>
  </si>
  <si>
    <t>857442122</t>
  </si>
  <si>
    <t>Montáž litinových tvarovek jednoosých přírubových otevřený výkop DN 600</t>
  </si>
  <si>
    <t>1022017128</t>
  </si>
  <si>
    <t>https://podminky.urs.cz/item/CS_URS_2022_02/857442122</t>
  </si>
  <si>
    <t>552511R1</t>
  </si>
  <si>
    <t>přechod přírubový FFR-kus,práškový epoxid tl 250µm litinový DN 600/400</t>
  </si>
  <si>
    <t>-543695724</t>
  </si>
  <si>
    <t>1*1,1 'Přepočtené koeficientem množství</t>
  </si>
  <si>
    <t>8663610R1</t>
  </si>
  <si>
    <t>D+M svařovaná uhlíková ocel tř.11, potrubí DN 350, PN16 včetně přírub a kolen, atest potrubí na pitnou vodu</t>
  </si>
  <si>
    <t>579284674</t>
  </si>
  <si>
    <t>příloha PD - D.3.3</t>
  </si>
  <si>
    <t>provizorní obtok</t>
  </si>
  <si>
    <t>35,0</t>
  </si>
  <si>
    <t>8673610R1</t>
  </si>
  <si>
    <t>Napojení provizorního potrubí DN 350 na stávající vodovod</t>
  </si>
  <si>
    <t>kpl</t>
  </si>
  <si>
    <t>1918226679</t>
  </si>
  <si>
    <t>-1271926082</t>
  </si>
  <si>
    <t>-769519221</t>
  </si>
  <si>
    <t>42291067v</t>
  </si>
  <si>
    <t>-1231082474</t>
  </si>
  <si>
    <t>891241811</t>
  </si>
  <si>
    <t>Demontáž vodovodních šoupátek otevřený výkop DN 80, vodorovné přemístění, složení</t>
  </si>
  <si>
    <t>195320570</t>
  </si>
  <si>
    <t>1,0   "demontáž šoupátka včetně příslušenství</t>
  </si>
  <si>
    <t>310069121</t>
  </si>
  <si>
    <t>35*2</t>
  </si>
  <si>
    <t>1286372702</t>
  </si>
  <si>
    <t>1883610925</t>
  </si>
  <si>
    <t>1246908534</t>
  </si>
  <si>
    <t xml:space="preserve">poklop litinový šoupátkový pro zemní soupravy osazení do terénu a do vozovky+  podkladní deska </t>
  </si>
  <si>
    <t>1289179152</t>
  </si>
  <si>
    <t>998272201</t>
  </si>
  <si>
    <t>Přesun hmot pro trubní vedení z ocelových trub svařovaných otevřený výkop</t>
  </si>
  <si>
    <t>1213265025</t>
  </si>
  <si>
    <t>https://podminky.urs.cz/item/CS_URS_2022_02/998272201</t>
  </si>
  <si>
    <t>IO 03 - Odstranění stávajících řadů</t>
  </si>
  <si>
    <t>111251101</t>
  </si>
  <si>
    <t>Odstranění křovin a stromů průměru kmene do 100 mm i s kořeny sklonu terénu do 1:5 z celkové plochy do 100 m2 strojně</t>
  </si>
  <si>
    <t>1251641155</t>
  </si>
  <si>
    <t>https://podminky.urs.cz/item/CS_URS_2022_02/111251101</t>
  </si>
  <si>
    <t>příloha PD - K. - dendrologický průzkum</t>
  </si>
  <si>
    <t>plocha K1 - odstranění keřů</t>
  </si>
  <si>
    <t>plocha K2 - odstranění keřů</t>
  </si>
  <si>
    <t>10,0</t>
  </si>
  <si>
    <t>112101121</t>
  </si>
  <si>
    <t>Odstranění stromů jehličnatých průměru kmene přes 100 do 300 mm</t>
  </si>
  <si>
    <t>1057803857</t>
  </si>
  <si>
    <t>https://podminky.urs.cz/item/CS_URS_2022_02/112101121</t>
  </si>
  <si>
    <t>S1 - strom v zeleném pásu mezi kolejemi a ulicí Bystrcká</t>
  </si>
  <si>
    <t>112251101</t>
  </si>
  <si>
    <t>Odstranění pařezů průměru přes 100 do 300 mm</t>
  </si>
  <si>
    <t>-302308123</t>
  </si>
  <si>
    <t>https://podminky.urs.cz/item/CS_URS_2022_02/112251101</t>
  </si>
  <si>
    <t>122251102</t>
  </si>
  <si>
    <t>Odkopávky a prokopávky nezapažené v hornině třídy těžitelnosti I, skupiny 3 objem do 50 m3 strojně</t>
  </si>
  <si>
    <t>-1472133981</t>
  </si>
  <si>
    <t>https://podminky.urs.cz/item/CS_URS_2022_02/122251102</t>
  </si>
  <si>
    <t xml:space="preserve">Poznámka k souboru cen:
1. V cenách jsou započteny i náklady na přehození výkopku na vzdálenost do 3 m nebo naložení na dopravní prostředek. </t>
  </si>
  <si>
    <t>odkopávka nad bouranou deskou</t>
  </si>
  <si>
    <t>(5,50*3,8+2,35*1,0+0,74*1,0)*1,50-1,20*0,90*1,70</t>
  </si>
  <si>
    <t>162201405</t>
  </si>
  <si>
    <t>Vodorovné přemístění větví stromů jehličnatých do 1 km D kmene přes 100 do 300 mm</t>
  </si>
  <si>
    <t>-43192528</t>
  </si>
  <si>
    <t>https://podminky.urs.cz/item/CS_URS_2022_02/162201405</t>
  </si>
  <si>
    <t>162201415</t>
  </si>
  <si>
    <t>Vodorovné přemístění kmenů stromů jehličnatých do 1 km D kmene přes 100 do 300 mm</t>
  </si>
  <si>
    <t>1320540880</t>
  </si>
  <si>
    <t>https://podminky.urs.cz/item/CS_URS_2022_02/162201415</t>
  </si>
  <si>
    <t>162201421</t>
  </si>
  <si>
    <t>Vodorovné přemístění pařezů do 1 km D přes 100 do 300 mm</t>
  </si>
  <si>
    <t>-206175330</t>
  </si>
  <si>
    <t>https://podminky.urs.cz/item/CS_URS_2022_02/162201421</t>
  </si>
  <si>
    <t>162301941</t>
  </si>
  <si>
    <t>Příplatek k vodorovnému přemístění větví stromů jehličnatých D kmene přes 100 do 300 mm ZKD 1 km</t>
  </si>
  <si>
    <t>-1992322098</t>
  </si>
  <si>
    <t>https://podminky.urs.cz/item/CS_URS_2022_02/162301941</t>
  </si>
  <si>
    <t>1*16</t>
  </si>
  <si>
    <t>162301961</t>
  </si>
  <si>
    <t>Příplatek k vodorovnému přemístění kmenů stromů jehličnatých D kmene přes 100 do 300 mm ZKD 1 km</t>
  </si>
  <si>
    <t>453762680</t>
  </si>
  <si>
    <t>https://podminky.urs.cz/item/CS_URS_2022_02/162301961</t>
  </si>
  <si>
    <t>162301971</t>
  </si>
  <si>
    <t>Příplatek k vodorovnému přemístění pařezů D přes 100 do 300 mm ZKD 1 km</t>
  </si>
  <si>
    <t>567370981</t>
  </si>
  <si>
    <t>https://podminky.urs.cz/item/CS_URS_2022_02/162301971</t>
  </si>
  <si>
    <t>162301501</t>
  </si>
  <si>
    <t>Vodorovné přemístění křovin do 5 km D kmene do 100 mm</t>
  </si>
  <si>
    <t>-1614176039</t>
  </si>
  <si>
    <t>https://podminky.urs.cz/item/CS_URS_2022_02/162301501</t>
  </si>
  <si>
    <t>162301981</t>
  </si>
  <si>
    <t>Příplatek k vodorovnému přemístění křovin D kmene do 100 mm ZKD 1 km</t>
  </si>
  <si>
    <t>-1898231491</t>
  </si>
  <si>
    <t>https://podminky.urs.cz/item/CS_URS_2022_02/162301981</t>
  </si>
  <si>
    <t>44*12</t>
  </si>
  <si>
    <t>171201672</t>
  </si>
  <si>
    <t>Poplatek za spálení pařezu, kmene průměru do 300 mm, a větví ve spalovně</t>
  </si>
  <si>
    <t>1487079400</t>
  </si>
  <si>
    <t>918201501.1</t>
  </si>
  <si>
    <t>Poplatek za spálení křovin, stromů kmene do 100 mm i s kořeny ve spalovně</t>
  </si>
  <si>
    <t>894439275</t>
  </si>
  <si>
    <t>Vodorovné přemístění do 10000 m výkopku/sypaniny z horniny třídy těžitelnosti I, skupiny 1 až 3</t>
  </si>
  <si>
    <t>1554074898</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</si>
  <si>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</si>
  <si>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zenina na meziskládku pro zpětný zásp</t>
  </si>
  <si>
    <t>1177979067</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</si>
  <si>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</si>
  <si>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8713658R1</t>
  </si>
  <si>
    <t>Bourání stávajícího potrubí ze sklolaminátu DN přes 150 do 250</t>
  </si>
  <si>
    <t>-389249627</t>
  </si>
  <si>
    <t>stávající potrubí</t>
  </si>
  <si>
    <t>3,0</t>
  </si>
  <si>
    <t>871395819</t>
  </si>
  <si>
    <t>Příplatek za bourání sklolaminátových trub ve štole, v uzavřených kanálech nebo objektech DN do 400</t>
  </si>
  <si>
    <t>-1925134013</t>
  </si>
  <si>
    <t>https://podminky.urs.cz/item/CS_URS_2022_02/871395819</t>
  </si>
  <si>
    <t>stávající potrubí DN 350</t>
  </si>
  <si>
    <t>83,10</t>
  </si>
  <si>
    <t>stávající potrubí DN 500</t>
  </si>
  <si>
    <t>19,20</t>
  </si>
  <si>
    <t>8713958R2</t>
  </si>
  <si>
    <t>Bourání stávajícího potrubí ze sklolaminátu DN přes 250 do 400</t>
  </si>
  <si>
    <t>1097878218</t>
  </si>
  <si>
    <t>135,80</t>
  </si>
  <si>
    <t>8714458R3</t>
  </si>
  <si>
    <t>Bourání stávajícího potrubí ze sklolaminátu DN přes 400 do 600</t>
  </si>
  <si>
    <t>-788696068</t>
  </si>
  <si>
    <t>8913518R1</t>
  </si>
  <si>
    <t>Demontáž stávajících vodovodních tvarovek a armatur včetně vodorovného přemístění, složení, ekoligické likvidace</t>
  </si>
  <si>
    <t>-730222735</t>
  </si>
  <si>
    <t>https://podminky.urs.cz/item/CS_URS_2022_02/8913518R1</t>
  </si>
  <si>
    <t>899103211</t>
  </si>
  <si>
    <t>Demontáž poklopů litinových nebo ocelových včetně rámů hmotnosti přes 100 do 150 kg</t>
  </si>
  <si>
    <t>231288827</t>
  </si>
  <si>
    <t>https://podminky.urs.cz/item/CS_URS_2022_02/899103211</t>
  </si>
  <si>
    <t>stropní konstrukce AK</t>
  </si>
  <si>
    <t>961044111</t>
  </si>
  <si>
    <t>Bourání základů z betonu prostého</t>
  </si>
  <si>
    <t>-2136732397</t>
  </si>
  <si>
    <t>https://podminky.urs.cz/item/CS_URS_2022_02/961044111</t>
  </si>
  <si>
    <t>bourání opěrných bloků stávajícího vodovodního řadu</t>
  </si>
  <si>
    <t>963051113</t>
  </si>
  <si>
    <t>Bourání ŽB stropů deskových tl přes 80 mm</t>
  </si>
  <si>
    <t>-743836164</t>
  </si>
  <si>
    <t>https://podminky.urs.cz/item/CS_URS_2022_02/963051113</t>
  </si>
  <si>
    <t>3,21*4,50*0,30+4*0,90*1,70*0,15</t>
  </si>
  <si>
    <t>997013151</t>
  </si>
  <si>
    <t>Vnitrostaveništní doprava suti a vybouraných hmot pro budovy v do 6 m s omezením mechanizace</t>
  </si>
  <si>
    <t>9476659</t>
  </si>
  <si>
    <t>https://podminky.urs.cz/item/CS_URS_2022_02/997013151</t>
  </si>
  <si>
    <t>997013501</t>
  </si>
  <si>
    <t>Odvoz suti a vybouraných hmot na skládku nebo meziskládku do 1 km se složením</t>
  </si>
  <si>
    <t>1060759673</t>
  </si>
  <si>
    <t>https://podminky.urs.cz/item/CS_URS_2022_02/997013501</t>
  </si>
  <si>
    <t>997013509</t>
  </si>
  <si>
    <t>Příplatek k odvozu suti a vybouraných hmot na skládku ZKD 1 km přes 1 km</t>
  </si>
  <si>
    <t>-77352630</t>
  </si>
  <si>
    <t>https://podminky.urs.cz/item/CS_URS_2022_02/997013509</t>
  </si>
  <si>
    <t>21,207*16 'Přepočtené koeficientem množství</t>
  </si>
  <si>
    <t>997013813</t>
  </si>
  <si>
    <t>Poplatek za uložení na skládce (skládkovné) stavebního odpadu z plastických, sklolaminátových hmot kód odpadu 17 02 03</t>
  </si>
  <si>
    <t>2064764977</t>
  </si>
  <si>
    <t>997013861</t>
  </si>
  <si>
    <t>Poplatek za uložení stavebního odpadu na recyklační skládce (skládkovné) z prostého betonu kód odpadu 17 01 01 + příměs</t>
  </si>
  <si>
    <t>-854722737</t>
  </si>
  <si>
    <t>21,207-4,452-12,605</t>
  </si>
  <si>
    <t>997013862</t>
  </si>
  <si>
    <t>Poplatek za uložení stavebního odpadu na recyklační skládce (skládkovné) z armovaného betonu kód odpadu 17 01 01 + příměs</t>
  </si>
  <si>
    <t>-1379244272</t>
  </si>
  <si>
    <t>IO 04 - Obnova povrchu</t>
  </si>
  <si>
    <t xml:space="preserve">    5 - Komunikace pozemní</t>
  </si>
  <si>
    <t>119005113</t>
  </si>
  <si>
    <t>Vytyčení výsadeb zapojených nebo v záhonu pl přes 8 do 10 m2 s rozmístěním rostlin nepravidelně ve stejnorodých skupinách</t>
  </si>
  <si>
    <t>1205242779</t>
  </si>
  <si>
    <t>https://podminky.urs.cz/item/CS_URS_2022_02/119005113</t>
  </si>
  <si>
    <t>příloha PD - K. - Sadové úpravy a náhradní výsadba</t>
  </si>
  <si>
    <t>výsadba nových keřů</t>
  </si>
  <si>
    <t>plocha K2</t>
  </si>
  <si>
    <t>119005123</t>
  </si>
  <si>
    <t>Vytyčení výsadeb zapojených nebo v záhonu pl přes 10 do 100 m2 s rozmístěním rostlin nepravidelně ve stejnorodých skupinách</t>
  </si>
  <si>
    <t>-1506707663</t>
  </si>
  <si>
    <t>https://podminky.urs.cz/item/CS_URS_2022_02/119005123</t>
  </si>
  <si>
    <t>plocha K1</t>
  </si>
  <si>
    <t>-382444557</t>
  </si>
  <si>
    <t>170,0*0,20</t>
  </si>
  <si>
    <t>1489087180</t>
  </si>
  <si>
    <t>181351103</t>
  </si>
  <si>
    <t>Rozprostření ornice tl vrstvy do 200 mm pl přes 100 do 500 m2 v rovině nebo ve svahu do 1:5 strojně</t>
  </si>
  <si>
    <t>731721237</t>
  </si>
  <si>
    <t>https://podminky.urs.cz/item/CS_URS_2022_02/181351103</t>
  </si>
  <si>
    <t>příloha PD TZ, D.5</t>
  </si>
  <si>
    <t>181411131</t>
  </si>
  <si>
    <t>Založení parkového trávníku výsevem pl do 1000 m2 v rovině a ve svahu do 1:5</t>
  </si>
  <si>
    <t>593227213</t>
  </si>
  <si>
    <t>https://podminky.urs.cz/item/CS_URS_2022_02/181411131</t>
  </si>
  <si>
    <t>00572410</t>
  </si>
  <si>
    <t>osivo směs travní parková</t>
  </si>
  <si>
    <t>-1676319575</t>
  </si>
  <si>
    <t>170*0,025 'Přepočtené koeficientem množství</t>
  </si>
  <si>
    <t>181951112</t>
  </si>
  <si>
    <t>Úprava pláně v hornině třídy těžitelnosti I skupiny 1 až 3 se zhutněním strojně</t>
  </si>
  <si>
    <t>1457037141</t>
  </si>
  <si>
    <t>https://podminky.urs.cz/item/CS_URS_2022_02/181951112</t>
  </si>
  <si>
    <t>170,0   "zatravněné plochy</t>
  </si>
  <si>
    <t>183101213</t>
  </si>
  <si>
    <t>Jamky pro výsadbu s výměnou 50 % půdy zeminy tř 1 až 4 obj přes 0,02 do 0,05 m3 v rovině a svahu do 1:5</t>
  </si>
  <si>
    <t>-1112791954</t>
  </si>
  <si>
    <t>https://podminky.urs.cz/item/CS_URS_2022_02/183101213</t>
  </si>
  <si>
    <t>16,0+2,0</t>
  </si>
  <si>
    <t>10321100</t>
  </si>
  <si>
    <t>zahradní substrát pro výsadbu VL</t>
  </si>
  <si>
    <t>303076063</t>
  </si>
  <si>
    <t>21*0,025 'Přepočtené koeficientem množství</t>
  </si>
  <si>
    <t>183101215</t>
  </si>
  <si>
    <t>Jamky pro výsadbu s výměnou 50 % půdy zeminy tř 1 až 4 obj přes 0,125 do 0,4 m3 v rovině a svahu do 1:5</t>
  </si>
  <si>
    <t>-1294677067</t>
  </si>
  <si>
    <t>https://podminky.urs.cz/item/CS_URS_2022_02/183101215</t>
  </si>
  <si>
    <t>S1 - výsadba stromu</t>
  </si>
  <si>
    <t>-171816498</t>
  </si>
  <si>
    <t>1*0,2 'Přepočtené koeficientem množství</t>
  </si>
  <si>
    <t>1834031R1</t>
  </si>
  <si>
    <t>Obdělání půdy rotavátorem v rovině a svahu do 1:5</t>
  </si>
  <si>
    <t>-373893459</t>
  </si>
  <si>
    <t>1834031R2</t>
  </si>
  <si>
    <t>Obrytí záhonů v rovině a svahu do 1:5</t>
  </si>
  <si>
    <t>-302614403</t>
  </si>
  <si>
    <t>70,0</t>
  </si>
  <si>
    <t>21,0</t>
  </si>
  <si>
    <t>184102111</t>
  </si>
  <si>
    <t>Výsadba dřeviny s balem D přes 0,1 do 0,2 m do jamky se zalitím v rovině a svahu do 1:5</t>
  </si>
  <si>
    <t>-1155583721</t>
  </si>
  <si>
    <t>https://podminky.urs.cz/item/CS_URS_2022_02/184102111</t>
  </si>
  <si>
    <t>026520R1</t>
  </si>
  <si>
    <t>mocha křovitá (Potentilla fruticosa)</t>
  </si>
  <si>
    <t>-1429662179</t>
  </si>
  <si>
    <t>026520R2</t>
  </si>
  <si>
    <t>růže šípková (Rosa canina)</t>
  </si>
  <si>
    <t>-627639966</t>
  </si>
  <si>
    <t>026520R3</t>
  </si>
  <si>
    <t>zlatice prostřední (Forsythia intermedia)</t>
  </si>
  <si>
    <t>-867071150</t>
  </si>
  <si>
    <t>184102113</t>
  </si>
  <si>
    <t>Výsadba dřeviny s balem D přes 0,3 do 0,4 m do jamky se zalitím v rovině a svahu do 1:5</t>
  </si>
  <si>
    <t>2077405455</t>
  </si>
  <si>
    <t>https://podminky.urs.cz/item/CS_URS_2022_02/184102113</t>
  </si>
  <si>
    <t>02660415</t>
  </si>
  <si>
    <t>smrk Pančičův /Picea omorika/ 80-125cm</t>
  </si>
  <si>
    <t>-1997244345</t>
  </si>
  <si>
    <t>184215113</t>
  </si>
  <si>
    <t>Ukotvení kmene dřevin jedním kůlem D do 0,1 m dl přes 2 do 3 m</t>
  </si>
  <si>
    <t>515888140</t>
  </si>
  <si>
    <t>https://podminky.urs.cz/item/CS_URS_2022_02/184215113</t>
  </si>
  <si>
    <t>60591255</t>
  </si>
  <si>
    <t>kůl vyvazovací dřevěný impregnovaný D 8cm dl 2,5m</t>
  </si>
  <si>
    <t>-230253767</t>
  </si>
  <si>
    <t>184215153</t>
  </si>
  <si>
    <t>Odstranění ukotvení kmene dřevin jedním kůlem D do 0,1 m dl přes 2 do 3 m</t>
  </si>
  <si>
    <t>1520769606</t>
  </si>
  <si>
    <t>https://podminky.urs.cz/item/CS_URS_2022_02/184215153</t>
  </si>
  <si>
    <t>rozvojová péče vysazeného stromu -4-10 rok po výsadbě</t>
  </si>
  <si>
    <t>S1</t>
  </si>
  <si>
    <t>184501121</t>
  </si>
  <si>
    <t>Zhotovení obalu omotávkou z juty v rovině a svahu do 1:5</t>
  </si>
  <si>
    <t>-1868476753</t>
  </si>
  <si>
    <t>https://podminky.urs.cz/item/CS_URS_2022_02/184501121</t>
  </si>
  <si>
    <t>4,0*0,15</t>
  </si>
  <si>
    <t>184503121</t>
  </si>
  <si>
    <t>Odstranění obalu kmene v jedné vrstvě v rovině a svahu do 1:5</t>
  </si>
  <si>
    <t>881314207</t>
  </si>
  <si>
    <t>https://podminky.urs.cz/item/CS_URS_2022_02/184503121</t>
  </si>
  <si>
    <t>0,15*4,0</t>
  </si>
  <si>
    <t>184813212</t>
  </si>
  <si>
    <t>Ochranné oplocení kořenové zóny stromu v rovině nebo na svahu do 1:5 v přes 1500 do 2000 mm</t>
  </si>
  <si>
    <t>-429588281</t>
  </si>
  <si>
    <t>https://podminky.urs.cz/item/CS_URS_2022_02/184813212</t>
  </si>
  <si>
    <t>S1 - stávající strom</t>
  </si>
  <si>
    <t>3,14*4,0</t>
  </si>
  <si>
    <t>184813511</t>
  </si>
  <si>
    <t>Chemické odplevelení před založením kultury postřikem na široko v rovině a svahu do 1:5 ručně</t>
  </si>
  <si>
    <t>1626802322</t>
  </si>
  <si>
    <t>https://podminky.urs.cz/item/CS_URS_2022_02/184813511</t>
  </si>
  <si>
    <t>v místě výsadby keřů</t>
  </si>
  <si>
    <t>34,0+10,0   "K1+K2</t>
  </si>
  <si>
    <t>184813521</t>
  </si>
  <si>
    <t>Chemické odplevelení po založení kultury postřikem na široko v rovině a svahu do 1:5 ručně</t>
  </si>
  <si>
    <t>-2089628582</t>
  </si>
  <si>
    <t>https://podminky.urs.cz/item/CS_URS_2022_02/184813521</t>
  </si>
  <si>
    <t>1848142R1</t>
  </si>
  <si>
    <t>Příměs do půdy - půdní hydroabsorpční kondicioner (typ Terracottem)</t>
  </si>
  <si>
    <t>-290512864</t>
  </si>
  <si>
    <t xml:space="preserve">S1 - nově vysazený strom </t>
  </si>
  <si>
    <t>1848511R1</t>
  </si>
  <si>
    <t>Hnojení pomalurozpustným hnojivem NPK v rovině a svahu přes 1:5 do 1:2</t>
  </si>
  <si>
    <t>-2074018650</t>
  </si>
  <si>
    <t>S1 - nově vysazený strom - 10 tablet NPK/1 kus</t>
  </si>
  <si>
    <t>1,0*10*0,01</t>
  </si>
  <si>
    <t>výsadba nových keřů - 2ks tablet NPK/keř</t>
  </si>
  <si>
    <t>plocha K1 - 18 ks</t>
  </si>
  <si>
    <t>18,0*2*0,01</t>
  </si>
  <si>
    <t>plocha K2 - 3ks</t>
  </si>
  <si>
    <t>3,0*2*0,01</t>
  </si>
  <si>
    <t>2519115R</t>
  </si>
  <si>
    <t>pomalurozpustné NPK hnojivo (tablety)</t>
  </si>
  <si>
    <t>1705628422</t>
  </si>
  <si>
    <t>184911111</t>
  </si>
  <si>
    <t>Znovuuvázání dřeviny ke kůlům</t>
  </si>
  <si>
    <t>1956761827</t>
  </si>
  <si>
    <t>https://podminky.urs.cz/item/CS_URS_2022_02/184911111</t>
  </si>
  <si>
    <t>rozvojová péče vysazeného stromu -1-3 rok po výsadbě</t>
  </si>
  <si>
    <t>2,0*3</t>
  </si>
  <si>
    <t>184911311</t>
  </si>
  <si>
    <t>Položení mulčovací textilie v rovině a svahu do 1:5</t>
  </si>
  <si>
    <t>43650634</t>
  </si>
  <si>
    <t>https://podminky.urs.cz/item/CS_URS_2022_02/184911311</t>
  </si>
  <si>
    <t>69311011</t>
  </si>
  <si>
    <t>geotextilie tkaná PES 100/50kN/m</t>
  </si>
  <si>
    <t>1953366554</t>
  </si>
  <si>
    <t>44*1,05 'Přepočtené koeficientem množství</t>
  </si>
  <si>
    <t>184911421</t>
  </si>
  <si>
    <t>Mulčování rostlin kůrou tl do 0,1 m v rovině a svahu do 1:5</t>
  </si>
  <si>
    <t>345221901</t>
  </si>
  <si>
    <t>https://podminky.urs.cz/item/CS_URS_2022_02/184911421</t>
  </si>
  <si>
    <t>10391100</t>
  </si>
  <si>
    <t>kůra mulčovací VL</t>
  </si>
  <si>
    <t>1691959991</t>
  </si>
  <si>
    <t>45*0,103 'Přepočtené koeficientem množství</t>
  </si>
  <si>
    <t>185802113</t>
  </si>
  <si>
    <t>Hnojení půdy umělým hnojivem na široko v rovině a svahu do 1:5</t>
  </si>
  <si>
    <t>-1128996055</t>
  </si>
  <si>
    <t>https://podminky.urs.cz/item/CS_URS_2022_02/185802113</t>
  </si>
  <si>
    <t>170,0*0,015/1000</t>
  </si>
  <si>
    <t>251911R1</t>
  </si>
  <si>
    <t>travní hnojivo</t>
  </si>
  <si>
    <t>-920918254</t>
  </si>
  <si>
    <t>185804311</t>
  </si>
  <si>
    <t>Zalití rostlin vodou plocha do 20 m2</t>
  </si>
  <si>
    <t>-1571396379</t>
  </si>
  <si>
    <t>https://podminky.urs.cz/item/CS_URS_2022_02/185804311</t>
  </si>
  <si>
    <t>50,0*2*3/1000</t>
  </si>
  <si>
    <t>185851121</t>
  </si>
  <si>
    <t>Dovoz vody pro zálivku rostlin za vzdálenost do 1000 m</t>
  </si>
  <si>
    <t>1216441018</t>
  </si>
  <si>
    <t>https://podminky.urs.cz/item/CS_URS_2022_02/185851121</t>
  </si>
  <si>
    <t>20,0/1000</t>
  </si>
  <si>
    <t>(16,0+2,0)*20,0/1000</t>
  </si>
  <si>
    <t>3,0*20,0/1000</t>
  </si>
  <si>
    <t>Komunikace pozemní</t>
  </si>
  <si>
    <t>564851011</t>
  </si>
  <si>
    <t>Podklad ze štěrkodrtě ŠD plochy do 100 m2 tl 150 mm fr 0/32</t>
  </si>
  <si>
    <t>-15876550</t>
  </si>
  <si>
    <t>https://podminky.urs.cz/item/CS_URS_2022_02/564851011</t>
  </si>
  <si>
    <t>567132115</t>
  </si>
  <si>
    <t>Podklad ze směsi stmelené cementem SC C 8/10 (KSC I) tl 200 mm</t>
  </si>
  <si>
    <t>1855032543</t>
  </si>
  <si>
    <t>https://podminky.urs.cz/item/CS_URS_2022_02/567132115</t>
  </si>
  <si>
    <t>567142115</t>
  </si>
  <si>
    <t>Podklad ze směsi stmelené cementem SC C 8/10 (KSC I) tl 250 mm</t>
  </si>
  <si>
    <t>1471260362</t>
  </si>
  <si>
    <t>https://podminky.urs.cz/item/CS_URS_2022_02/567142115</t>
  </si>
  <si>
    <t>573111115</t>
  </si>
  <si>
    <t>Postřik živičný infiltrační s posypem z asfaltu množství 2,5 kg/m2</t>
  </si>
  <si>
    <t>1489369670</t>
  </si>
  <si>
    <t>https://podminky.urs.cz/item/CS_URS_2022_02/573111115</t>
  </si>
  <si>
    <t>565176111R</t>
  </si>
  <si>
    <t>Asfaltový beton vrstva podkladní ACP 22+ (obalované kamenivo OKH) tl 100 mm š do 3 m</t>
  </si>
  <si>
    <t>-1901469636</t>
  </si>
  <si>
    <t>577145112R</t>
  </si>
  <si>
    <t>Asfaltový beton vrstva ložní ACL 16+  (ABH) tl 50 mm</t>
  </si>
  <si>
    <t>592925459</t>
  </si>
  <si>
    <t>573211107</t>
  </si>
  <si>
    <t>Postřik živičný spojovací z asfaltu v množství 0,30 kg/m2</t>
  </si>
  <si>
    <t>1318278940</t>
  </si>
  <si>
    <t>https://podminky.urs.cz/item/CS_URS_2022_02/573211107</t>
  </si>
  <si>
    <t>577144131R</t>
  </si>
  <si>
    <t>Asfaltový beton vrstva obrusná ACO 11+ (ABS) tř. I tl 50 mm</t>
  </si>
  <si>
    <t>-370537730</t>
  </si>
  <si>
    <t>919731122</t>
  </si>
  <si>
    <t>Zarovnání styčné plochy podkladu nebo krytu živičného tl přes 50 do 100 mm</t>
  </si>
  <si>
    <t>966203751</t>
  </si>
  <si>
    <t>https://podminky.urs.cz/item/CS_URS_2022_02/919731122</t>
  </si>
  <si>
    <t>4,0*2+2,0   "páteřní komunikace ul. Obvodová</t>
  </si>
  <si>
    <t>1,0*2+2,0   "obslužná komunikace ul. Bystrcká</t>
  </si>
  <si>
    <t>91973222R</t>
  </si>
  <si>
    <t>Styčná spára napojení nového živičného povrchu na stávající modifikovanou asfaltovou zálivkou</t>
  </si>
  <si>
    <t>-1680573085</t>
  </si>
  <si>
    <t>1,0*2*2,0   "obslužná komunikace ul. Bystrcká</t>
  </si>
  <si>
    <t>919735111</t>
  </si>
  <si>
    <t>Řezání stávajícího živičného krytu hl do 50 mm</t>
  </si>
  <si>
    <t>-999125688</t>
  </si>
  <si>
    <t>https://podminky.urs.cz/item/CS_URS_2022_02/919735111</t>
  </si>
  <si>
    <t>919735112</t>
  </si>
  <si>
    <t>Řezání stávajícího živičného krytu hl přes 50 do 100 mm</t>
  </si>
  <si>
    <t>1162928467</t>
  </si>
  <si>
    <t>https://podminky.urs.cz/item/CS_URS_2022_02/919735112</t>
  </si>
  <si>
    <t>(4,0*2+2,0)*2   "páteřní komunikace ul. Obvodová</t>
  </si>
  <si>
    <t>920231912</t>
  </si>
  <si>
    <t>Obnova komunikační zeleně viz. PD</t>
  </si>
  <si>
    <t>1941989509</t>
  </si>
  <si>
    <t>998225111</t>
  </si>
  <si>
    <t>Přesun hmot pro pozemní komunikace s krytem z kamene, monolitickým betonovým nebo živičným</t>
  </si>
  <si>
    <t>274565156</t>
  </si>
  <si>
    <t>https://podminky.urs.cz/item/CS_URS_2022_02/998225111</t>
  </si>
  <si>
    <t>VON - VRN+ON</t>
  </si>
  <si>
    <t>013203001</t>
  </si>
  <si>
    <t>Dodavatelská, dílenská dokumentce</t>
  </si>
  <si>
    <t>-746135076</t>
  </si>
  <si>
    <t>900600002</t>
  </si>
  <si>
    <t>Poplatky a náklady na zařízení staveniště</t>
  </si>
  <si>
    <t>1261777631</t>
  </si>
  <si>
    <t>900600004</t>
  </si>
  <si>
    <t>Zřízení a údržba dopr. značení po dobu výstavby, vrácení do pův. stavu</t>
  </si>
  <si>
    <t>-1295330212</t>
  </si>
  <si>
    <t>900600014</t>
  </si>
  <si>
    <t>Provedení veškerých zkoušek prokazující kvalitu díla (např. zkoušky zhutnění)</t>
  </si>
  <si>
    <t>-59873628</t>
  </si>
  <si>
    <t>900600016</t>
  </si>
  <si>
    <t>Zpracování dokumentace skutečného provedení stavby</t>
  </si>
  <si>
    <t>613705680</t>
  </si>
  <si>
    <t>900600019</t>
  </si>
  <si>
    <t>Zpracování geodet. zaměření DSPS pro GIS a MMB OTS</t>
  </si>
  <si>
    <t>-770391941</t>
  </si>
  <si>
    <t>900600020</t>
  </si>
  <si>
    <t>Zaměření rozsahu zásahu do komunikace v programu EZA</t>
  </si>
  <si>
    <t>KPL</t>
  </si>
  <si>
    <t>1398563637</t>
  </si>
  <si>
    <t>900600023</t>
  </si>
  <si>
    <t xml:space="preserve">Uvedení do původního stavu dotčených ploch stavbou </t>
  </si>
  <si>
    <t>-33787317</t>
  </si>
  <si>
    <t>900600027</t>
  </si>
  <si>
    <t>Provozní vlivy</t>
  </si>
  <si>
    <t>50046461</t>
  </si>
  <si>
    <t>900600029</t>
  </si>
  <si>
    <t>Zajištění vytyčení podzemních sítí dotčených stavbou</t>
  </si>
  <si>
    <t>-179619595</t>
  </si>
  <si>
    <t>900600032</t>
  </si>
  <si>
    <t>Vícetisky projektové dokumentace pro potřeby dodavatele stavby</t>
  </si>
  <si>
    <t>26850446</t>
  </si>
  <si>
    <t>045303000</t>
  </si>
  <si>
    <t>Koordinační činnost</t>
  </si>
  <si>
    <t>1235281387</t>
  </si>
  <si>
    <t>koordinace práce subdodavatelů na základě projektu a dílenské dokumentace, provádění věcné kontroly včetně přejímky</t>
  </si>
  <si>
    <t>zajišťování plnění dílčích termínů dodávky</t>
  </si>
  <si>
    <t>071203000</t>
  </si>
  <si>
    <t>Náhradní autobusová doprava</t>
  </si>
  <si>
    <t>173503505</t>
  </si>
  <si>
    <t>38  - pracovních dnů</t>
  </si>
  <si>
    <t>14 - víkendových dnů</t>
  </si>
  <si>
    <t>071203001</t>
  </si>
  <si>
    <t>Posun trakčního trolejbusového vedení</t>
  </si>
  <si>
    <t>268353396</t>
  </si>
  <si>
    <t>900600146</t>
  </si>
  <si>
    <t xml:space="preserve">Provedení veškerých zkoušek prokazující kvalitu díla  TLAKOVÁ ZKOUŠKA A DESINFEKCE </t>
  </si>
  <si>
    <t>-882871241</t>
  </si>
  <si>
    <t>započteno v příslušném objektu, kterého se to týká</t>
  </si>
  <si>
    <t>900600303</t>
  </si>
  <si>
    <t>Aktualizace  návrhu DZ po dobu stavby vč. projednání</t>
  </si>
  <si>
    <t>1357871937</t>
  </si>
  <si>
    <t>900600306</t>
  </si>
  <si>
    <t>Aktualizace návrhu definit. dopravního značení; zajištění včetně projednání „stanovení místní úpravy dopravního značení"</t>
  </si>
  <si>
    <t>1633511973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</si>
</sst>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6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2"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4" fillId="0" borderId="10" xfId="0" applyNumberFormat="1" applyFont="1" applyBorder="1" applyAlignment="1">
      <alignment/>
    </xf>
    <xf numFmtId="166" fontId="34" fillId="0" borderId="11"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20" applyFont="1" applyAlignment="1">
      <alignmen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9" fillId="0" borderId="0" xfId="0" applyFont="1" applyAlignment="1">
      <alignment vertical="center" wrapText="1"/>
    </xf>
    <xf numFmtId="0" fontId="40" fillId="0" borderId="22" xfId="0" applyFont="1" applyBorder="1" applyAlignment="1" applyProtection="1">
      <alignment horizontal="center" vertical="center"/>
      <protection locked="0"/>
    </xf>
    <xf numFmtId="49" fontId="40" fillId="0" borderId="22" xfId="0" applyNumberFormat="1" applyFont="1" applyBorder="1" applyAlignment="1" applyProtection="1">
      <alignment horizontal="left" vertical="center" wrapText="1"/>
      <protection locked="0"/>
    </xf>
    <xf numFmtId="0" fontId="40" fillId="0" borderId="22" xfId="0" applyFont="1" applyBorder="1" applyAlignment="1" applyProtection="1">
      <alignment horizontal="left" vertical="center" wrapText="1"/>
      <protection locked="0"/>
    </xf>
    <xf numFmtId="0" fontId="40" fillId="0" borderId="22" xfId="0" applyFont="1" applyBorder="1" applyAlignment="1" applyProtection="1">
      <alignment horizontal="center" vertical="center" wrapText="1"/>
      <protection locked="0"/>
    </xf>
    <xf numFmtId="167" fontId="40" fillId="0" borderId="22" xfId="0" applyNumberFormat="1" applyFont="1" applyBorder="1" applyAlignment="1" applyProtection="1">
      <alignment vertical="center"/>
      <protection locked="0"/>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locked="0"/>
    </xf>
    <xf numFmtId="0" fontId="41" fillId="0" borderId="3" xfId="0" applyFont="1" applyBorder="1" applyAlignment="1">
      <alignment vertical="center"/>
    </xf>
    <xf numFmtId="0" fontId="40" fillId="2" borderId="17"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167" fontId="24" fillId="2" borderId="22" xfId="0" applyNumberFormat="1" applyFont="1" applyFill="1" applyBorder="1" applyAlignment="1" applyProtection="1">
      <alignment vertical="center"/>
      <protection locked="0"/>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right" vertical="center"/>
    </xf>
    <xf numFmtId="0" fontId="24" fillId="4" borderId="7" xfId="0" applyFont="1" applyFill="1" applyBorder="1" applyAlignment="1">
      <alignment horizontal="center" vertical="center"/>
    </xf>
    <xf numFmtId="0" fontId="24" fillId="4" borderId="21" xfId="0" applyFont="1" applyFill="1" applyBorder="1" applyAlignment="1">
      <alignment horizontal="left" vertical="center"/>
    </xf>
    <xf numFmtId="0" fontId="29" fillId="0" borderId="0" xfId="0" applyFont="1" applyAlignment="1">
      <alignment horizontal="left" vertical="center" wrapText="1"/>
    </xf>
    <xf numFmtId="4" fontId="30" fillId="0" borderId="0" xfId="0" applyNumberFormat="1" applyFont="1" applyAlignment="1">
      <alignment vertical="center"/>
    </xf>
    <xf numFmtId="0" fontId="30"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5"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3107324" TargetMode="External" /><Relationship Id="rId2" Type="http://schemas.openxmlformats.org/officeDocument/2006/relationships/hyperlink" Target="https://podminky.urs.cz/item/CS_URS_2022_02/113107342" TargetMode="External" /><Relationship Id="rId3" Type="http://schemas.openxmlformats.org/officeDocument/2006/relationships/hyperlink" Target="https://podminky.urs.cz/item/CS_URS_2022_02/113154113" TargetMode="External" /><Relationship Id="rId4" Type="http://schemas.openxmlformats.org/officeDocument/2006/relationships/hyperlink" Target="https://podminky.urs.cz/item/CS_URS_2022_02/121151113" TargetMode="External" /><Relationship Id="rId5" Type="http://schemas.openxmlformats.org/officeDocument/2006/relationships/hyperlink" Target="https://podminky.urs.cz/item/CS_URS_2022_02/132254204" TargetMode="External" /><Relationship Id="rId6" Type="http://schemas.openxmlformats.org/officeDocument/2006/relationships/hyperlink" Target="https://podminky.urs.cz/item/CS_URS_2022_02/151201101" TargetMode="External" /><Relationship Id="rId7" Type="http://schemas.openxmlformats.org/officeDocument/2006/relationships/hyperlink" Target="https://podminky.urs.cz/item/CS_URS_2022_02/151201111" TargetMode="External" /><Relationship Id="rId8" Type="http://schemas.openxmlformats.org/officeDocument/2006/relationships/hyperlink" Target="https://podminky.urs.cz/item/CS_URS_2022_02/151711111" TargetMode="External" /><Relationship Id="rId9" Type="http://schemas.openxmlformats.org/officeDocument/2006/relationships/hyperlink" Target="https://podminky.urs.cz/item/CS_URS_2022_02/151711131" TargetMode="External" /><Relationship Id="rId10" Type="http://schemas.openxmlformats.org/officeDocument/2006/relationships/hyperlink" Target="https://podminky.urs.cz/item/CS_URS_2022_02/151712111" TargetMode="External" /><Relationship Id="rId11" Type="http://schemas.openxmlformats.org/officeDocument/2006/relationships/hyperlink" Target="https://podminky.urs.cz/item/CS_URS_2022_02/151712121" TargetMode="External" /><Relationship Id="rId12" Type="http://schemas.openxmlformats.org/officeDocument/2006/relationships/hyperlink" Target="https://podminky.urs.cz/item/CS_URS_2022_02/151721111" TargetMode="External" /><Relationship Id="rId13" Type="http://schemas.openxmlformats.org/officeDocument/2006/relationships/hyperlink" Target="https://podminky.urs.cz/item/CS_URS_2022_02/151811132" TargetMode="External" /><Relationship Id="rId14" Type="http://schemas.openxmlformats.org/officeDocument/2006/relationships/hyperlink" Target="https://podminky.urs.cz/item/CS_URS_2022_02/151811232" TargetMode="External" /><Relationship Id="rId15" Type="http://schemas.openxmlformats.org/officeDocument/2006/relationships/hyperlink" Target="https://podminky.urs.cz/item/CS_URS_2022_02/162751117" TargetMode="External" /><Relationship Id="rId16" Type="http://schemas.openxmlformats.org/officeDocument/2006/relationships/hyperlink" Target="https://podminky.urs.cz/item/CS_URS_2024_01/162751114" TargetMode="External" /><Relationship Id="rId17" Type="http://schemas.openxmlformats.org/officeDocument/2006/relationships/hyperlink" Target="https://podminky.urs.cz/item/CS_URS_2022_02/167151111" TargetMode="External" /><Relationship Id="rId18" Type="http://schemas.openxmlformats.org/officeDocument/2006/relationships/hyperlink" Target="https://podminky.urs.cz/item/CS_URS_2022_02/171251201" TargetMode="External" /><Relationship Id="rId19" Type="http://schemas.openxmlformats.org/officeDocument/2006/relationships/hyperlink" Target="https://podminky.urs.cz/item/CS_URS_2022_02/174151101" TargetMode="External" /><Relationship Id="rId20" Type="http://schemas.openxmlformats.org/officeDocument/2006/relationships/hyperlink" Target="https://podminky.urs.cz/item/CS_URS_2022_02/175151101" TargetMode="External" /><Relationship Id="rId21" Type="http://schemas.openxmlformats.org/officeDocument/2006/relationships/hyperlink" Target="https://podminky.urs.cz/item/CS_URS_2022_02/167151101" TargetMode="External" /><Relationship Id="rId22" Type="http://schemas.openxmlformats.org/officeDocument/2006/relationships/hyperlink" Target="https://podminky.urs.cz/item/CS_URS_2022_02/162351103" TargetMode="External" /><Relationship Id="rId23" Type="http://schemas.openxmlformats.org/officeDocument/2006/relationships/hyperlink" Target="https://podminky.urs.cz/item/CS_URS_2022_02/225411114" TargetMode="External" /><Relationship Id="rId24" Type="http://schemas.openxmlformats.org/officeDocument/2006/relationships/hyperlink" Target="https://podminky.urs.cz/item/CS_URS_2022_02/380326132" TargetMode="External" /><Relationship Id="rId25" Type="http://schemas.openxmlformats.org/officeDocument/2006/relationships/hyperlink" Target="https://podminky.urs.cz/item/CS_URS_2022_02/380356231" TargetMode="External" /><Relationship Id="rId26" Type="http://schemas.openxmlformats.org/officeDocument/2006/relationships/hyperlink" Target="https://podminky.urs.cz/item/CS_URS_2022_02/380356232" TargetMode="External" /><Relationship Id="rId27" Type="http://schemas.openxmlformats.org/officeDocument/2006/relationships/hyperlink" Target="https://podminky.urs.cz/item/CS_URS_2022_02/380361006" TargetMode="External" /><Relationship Id="rId28" Type="http://schemas.openxmlformats.org/officeDocument/2006/relationships/hyperlink" Target="https://podminky.urs.cz/item/CS_URS_2022_02/451573111" TargetMode="External" /><Relationship Id="rId29" Type="http://schemas.openxmlformats.org/officeDocument/2006/relationships/hyperlink" Target="https://podminky.urs.cz/item/CS_URS_2022_02/167151101" TargetMode="External" /><Relationship Id="rId30" Type="http://schemas.openxmlformats.org/officeDocument/2006/relationships/hyperlink" Target="https://podminky.urs.cz/item/CS_URS_2022_02/162351103" TargetMode="External" /><Relationship Id="rId31" Type="http://schemas.openxmlformats.org/officeDocument/2006/relationships/hyperlink" Target="https://podminky.urs.cz/item/CS_URS_2022_02/452313151" TargetMode="External" /><Relationship Id="rId32" Type="http://schemas.openxmlformats.org/officeDocument/2006/relationships/hyperlink" Target="https://podminky.urs.cz/item/CS_URS_2022_02/452353101" TargetMode="External" /><Relationship Id="rId33" Type="http://schemas.openxmlformats.org/officeDocument/2006/relationships/hyperlink" Target="https://podminky.urs.cz/item/CS_URS_2022_02/851261131" TargetMode="External" /><Relationship Id="rId34" Type="http://schemas.openxmlformats.org/officeDocument/2006/relationships/hyperlink" Target="https://podminky.urs.cz/item/CS_URS_2022_02/851241192" TargetMode="External" /><Relationship Id="rId35" Type="http://schemas.openxmlformats.org/officeDocument/2006/relationships/hyperlink" Target="https://podminky.urs.cz/item/CS_URS_2022_02/851381131" TargetMode="External" /><Relationship Id="rId36" Type="http://schemas.openxmlformats.org/officeDocument/2006/relationships/hyperlink" Target="https://podminky.urs.cz/item/CS_URS_2022_02/857242122" TargetMode="External" /><Relationship Id="rId37" Type="http://schemas.openxmlformats.org/officeDocument/2006/relationships/hyperlink" Target="https://podminky.urs.cz/item/CS_URS_2022_02/857261131" TargetMode="External" /><Relationship Id="rId38" Type="http://schemas.openxmlformats.org/officeDocument/2006/relationships/hyperlink" Target="https://podminky.urs.cz/item/CS_URS_2022_02/857262122" TargetMode="External" /><Relationship Id="rId39" Type="http://schemas.openxmlformats.org/officeDocument/2006/relationships/hyperlink" Target="https://podminky.urs.cz/item/CS_URS_2022_02/857381131" TargetMode="External" /><Relationship Id="rId40" Type="http://schemas.openxmlformats.org/officeDocument/2006/relationships/hyperlink" Target="https://podminky.urs.cz/item/CS_URS_2022_02/857382122" TargetMode="External" /><Relationship Id="rId41" Type="http://schemas.openxmlformats.org/officeDocument/2006/relationships/hyperlink" Target="https://podminky.urs.cz/item/CS_URS_2022_02/857384122" TargetMode="External" /><Relationship Id="rId42" Type="http://schemas.openxmlformats.org/officeDocument/2006/relationships/hyperlink" Target="https://podminky.urs.cz/item/CS_URS_2022_02/891241112" TargetMode="External" /><Relationship Id="rId43" Type="http://schemas.openxmlformats.org/officeDocument/2006/relationships/hyperlink" Target="https://podminky.urs.cz/item/CS_URS_2022_02/891243321" TargetMode="External" /><Relationship Id="rId44" Type="http://schemas.openxmlformats.org/officeDocument/2006/relationships/hyperlink" Target="https://podminky.urs.cz/item/CS_URS_2022_02/891261112" TargetMode="External" /><Relationship Id="rId45" Type="http://schemas.openxmlformats.org/officeDocument/2006/relationships/hyperlink" Target="https://podminky.urs.cz/item/CS_URS_2022_02/891265321" TargetMode="External" /><Relationship Id="rId46" Type="http://schemas.openxmlformats.org/officeDocument/2006/relationships/hyperlink" Target="https://podminky.urs.cz/item/CS_URS_2022_02/891381112" TargetMode="External" /><Relationship Id="rId47" Type="http://schemas.openxmlformats.org/officeDocument/2006/relationships/hyperlink" Target="https://podminky.urs.cz/item/CS_URS_2022_02/891384121" TargetMode="External" /><Relationship Id="rId48" Type="http://schemas.openxmlformats.org/officeDocument/2006/relationships/hyperlink" Target="https://podminky.urs.cz/item/CS_URS_2022_02/892271111" TargetMode="External" /><Relationship Id="rId49" Type="http://schemas.openxmlformats.org/officeDocument/2006/relationships/hyperlink" Target="https://podminky.urs.cz/item/CS_URS_2022_02/892273122" TargetMode="External" /><Relationship Id="rId50" Type="http://schemas.openxmlformats.org/officeDocument/2006/relationships/hyperlink" Target="https://podminky.urs.cz/item/CS_URS_2022_02/892381111" TargetMode="External" /><Relationship Id="rId51" Type="http://schemas.openxmlformats.org/officeDocument/2006/relationships/hyperlink" Target="https://podminky.urs.cz/item/CS_URS_2022_02/892383122" TargetMode="External" /><Relationship Id="rId52" Type="http://schemas.openxmlformats.org/officeDocument/2006/relationships/hyperlink" Target="https://podminky.urs.cz/item/CS_URS_2022_02/892442111" TargetMode="External" /><Relationship Id="rId53" Type="http://schemas.openxmlformats.org/officeDocument/2006/relationships/hyperlink" Target="https://podminky.urs.cz/item/CS_URS_2022_02/899401111" TargetMode="External" /><Relationship Id="rId54" Type="http://schemas.openxmlformats.org/officeDocument/2006/relationships/hyperlink" Target="https://podminky.urs.cz/item/CS_URS_2022_02/899401112" TargetMode="External" /><Relationship Id="rId55" Type="http://schemas.openxmlformats.org/officeDocument/2006/relationships/hyperlink" Target="https://podminky.urs.cz/item/CS_URS_2022_02/899721112" TargetMode="External" /><Relationship Id="rId56" Type="http://schemas.openxmlformats.org/officeDocument/2006/relationships/hyperlink" Target="https://podminky.urs.cz/item/CS_URS_2022_02/899722111" TargetMode="External" /><Relationship Id="rId57" Type="http://schemas.openxmlformats.org/officeDocument/2006/relationships/hyperlink" Target="https://podminky.urs.cz/item/CS_URS_2022_02/8999111R1" TargetMode="External" /><Relationship Id="rId58" Type="http://schemas.openxmlformats.org/officeDocument/2006/relationships/hyperlink" Target="https://podminky.urs.cz/item/CS_URS_2022_02/919735113" TargetMode="External" /><Relationship Id="rId59" Type="http://schemas.openxmlformats.org/officeDocument/2006/relationships/hyperlink" Target="https://podminky.urs.cz/item/CS_URS_2022_02/919735114" TargetMode="External" /><Relationship Id="rId60" Type="http://schemas.openxmlformats.org/officeDocument/2006/relationships/hyperlink" Target="https://podminky.urs.cz/item/CS_URS_2022_02/931991111" TargetMode="External" /><Relationship Id="rId61" Type="http://schemas.openxmlformats.org/officeDocument/2006/relationships/hyperlink" Target="https://podminky.urs.cz/item/CS_URS_2022_02/985331213" TargetMode="External" /><Relationship Id="rId62" Type="http://schemas.openxmlformats.org/officeDocument/2006/relationships/hyperlink" Target="https://podminky.urs.cz/item/CS_URS_2022_02/997221551" TargetMode="External" /><Relationship Id="rId63" Type="http://schemas.openxmlformats.org/officeDocument/2006/relationships/hyperlink" Target="https://podminky.urs.cz/item/CS_URS_2022_02/997221559" TargetMode="External" /><Relationship Id="rId64" Type="http://schemas.openxmlformats.org/officeDocument/2006/relationships/hyperlink" Target="https://podminky.urs.cz/item/CS_URS_2022_02/998273102" TargetMode="External" /><Relationship Id="rId65" Type="http://schemas.openxmlformats.org/officeDocument/2006/relationships/hyperlink" Target="https://podminky.urs.cz/item/CS_URS_2022_02/767996701" TargetMode="External" /><Relationship Id="rId66" Type="http://schemas.openxmlformats.org/officeDocument/2006/relationships/hyperlink" Target="https://podminky.urs.cz/item/CS_URS_2022_02/998767201" TargetMode="External" /><Relationship Id="rId67" Type="http://schemas.openxmlformats.org/officeDocument/2006/relationships/hyperlink" Target="https://podminky.urs.cz/item/CS_URS_2022_02/789221511" TargetMode="External" /><Relationship Id="rId68" Type="http://schemas.openxmlformats.org/officeDocument/2006/relationships/hyperlink" Target="https://podminky.urs.cz/item/CS_URS_2022_02/789325211" TargetMode="External" /><Relationship Id="rId69" Type="http://schemas.openxmlformats.org/officeDocument/2006/relationships/hyperlink" Target="https://podminky.urs.cz/item/CS_URS_2022_02/789325221" TargetMode="External" /><Relationship Id="rId7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132254203" TargetMode="External" /><Relationship Id="rId2" Type="http://schemas.openxmlformats.org/officeDocument/2006/relationships/hyperlink" Target="https://podminky.urs.cz/item/CS_URS_2022_02/151201102" TargetMode="External" /><Relationship Id="rId3" Type="http://schemas.openxmlformats.org/officeDocument/2006/relationships/hyperlink" Target="https://podminky.urs.cz/item/CS_URS_2022_02/151201112" TargetMode="External" /><Relationship Id="rId4" Type="http://schemas.openxmlformats.org/officeDocument/2006/relationships/hyperlink" Target="https://podminky.urs.cz/item/CS_URS_2022_02/151811132" TargetMode="External" /><Relationship Id="rId5" Type="http://schemas.openxmlformats.org/officeDocument/2006/relationships/hyperlink" Target="https://podminky.urs.cz/item/CS_URS_2022_02/151811232" TargetMode="External" /><Relationship Id="rId6" Type="http://schemas.openxmlformats.org/officeDocument/2006/relationships/hyperlink" Target="https://podminky.urs.cz/item/CS_URS_2022_02/162751117" TargetMode="External" /><Relationship Id="rId7" Type="http://schemas.openxmlformats.org/officeDocument/2006/relationships/hyperlink" Target="https://podminky.urs.cz/item/CS_URS_2024_01/162751114" TargetMode="External" /><Relationship Id="rId8" Type="http://schemas.openxmlformats.org/officeDocument/2006/relationships/hyperlink" Target="https://podminky.urs.cz/item/CS_URS_2022_02/167151101" TargetMode="External" /><Relationship Id="rId9" Type="http://schemas.openxmlformats.org/officeDocument/2006/relationships/hyperlink" Target="https://podminky.urs.cz/item/CS_URS_2022_02/171251201" TargetMode="External" /><Relationship Id="rId10" Type="http://schemas.openxmlformats.org/officeDocument/2006/relationships/hyperlink" Target="https://podminky.urs.cz/item/CS_URS_2022_02/174151101" TargetMode="External" /><Relationship Id="rId11" Type="http://schemas.openxmlformats.org/officeDocument/2006/relationships/hyperlink" Target="https://podminky.urs.cz/item/CS_URS_2022_02/175151101" TargetMode="External" /><Relationship Id="rId12" Type="http://schemas.openxmlformats.org/officeDocument/2006/relationships/hyperlink" Target="https://podminky.urs.cz/item/CS_URS_2022_02/167151101" TargetMode="External" /><Relationship Id="rId13" Type="http://schemas.openxmlformats.org/officeDocument/2006/relationships/hyperlink" Target="https://podminky.urs.cz/item/CS_URS_2022_02/162351103" TargetMode="External" /><Relationship Id="rId14" Type="http://schemas.openxmlformats.org/officeDocument/2006/relationships/hyperlink" Target="https://podminky.urs.cz/item/CS_URS_2022_02/451573111" TargetMode="External" /><Relationship Id="rId15" Type="http://schemas.openxmlformats.org/officeDocument/2006/relationships/hyperlink" Target="https://podminky.urs.cz/item/CS_URS_2022_02/167151101" TargetMode="External" /><Relationship Id="rId16" Type="http://schemas.openxmlformats.org/officeDocument/2006/relationships/hyperlink" Target="https://podminky.urs.cz/item/CS_URS_2022_02/162351103" TargetMode="External" /><Relationship Id="rId17" Type="http://schemas.openxmlformats.org/officeDocument/2006/relationships/hyperlink" Target="https://podminky.urs.cz/item/CS_URS_2022_02/452313151" TargetMode="External" /><Relationship Id="rId18" Type="http://schemas.openxmlformats.org/officeDocument/2006/relationships/hyperlink" Target="https://podminky.urs.cz/item/CS_URS_2022_02/452353101" TargetMode="External" /><Relationship Id="rId19" Type="http://schemas.openxmlformats.org/officeDocument/2006/relationships/hyperlink" Target="https://podminky.urs.cz/item/CS_URS_2022_02/851421131" TargetMode="External" /><Relationship Id="rId20" Type="http://schemas.openxmlformats.org/officeDocument/2006/relationships/hyperlink" Target="https://podminky.urs.cz/item/CS_URS_2022_02/851371192" TargetMode="External" /><Relationship Id="rId21" Type="http://schemas.openxmlformats.org/officeDocument/2006/relationships/hyperlink" Target="https://podminky.urs.cz/item/CS_URS_2022_02/852441122" TargetMode="External" /><Relationship Id="rId22" Type="http://schemas.openxmlformats.org/officeDocument/2006/relationships/hyperlink" Target="https://podminky.urs.cz/item/CS_URS_2022_02/857242122" TargetMode="External" /><Relationship Id="rId23" Type="http://schemas.openxmlformats.org/officeDocument/2006/relationships/hyperlink" Target="https://podminky.urs.cz/item/CS_URS_2022_02/857352122" TargetMode="External" /><Relationship Id="rId24" Type="http://schemas.openxmlformats.org/officeDocument/2006/relationships/hyperlink" Target="https://podminky.urs.cz/item/CS_URS_2022_02/857421131" TargetMode="External" /><Relationship Id="rId25" Type="http://schemas.openxmlformats.org/officeDocument/2006/relationships/hyperlink" Target="https://podminky.urs.cz/item/CS_URS_2022_02/857422122" TargetMode="External" /><Relationship Id="rId26" Type="http://schemas.openxmlformats.org/officeDocument/2006/relationships/hyperlink" Target="https://podminky.urs.cz/item/CS_URS_2022_02/857424122" TargetMode="External" /><Relationship Id="rId27" Type="http://schemas.openxmlformats.org/officeDocument/2006/relationships/hyperlink" Target="https://podminky.urs.cz/item/CS_URS_2022_02/891241112" TargetMode="External" /><Relationship Id="rId28" Type="http://schemas.openxmlformats.org/officeDocument/2006/relationships/hyperlink" Target="https://podminky.urs.cz/item/CS_URS_2022_02/891247111" TargetMode="External" /><Relationship Id="rId29" Type="http://schemas.openxmlformats.org/officeDocument/2006/relationships/hyperlink" Target="https://podminky.urs.cz/item/CS_URS_2022_02/891351112" TargetMode="External" /><Relationship Id="rId30" Type="http://schemas.openxmlformats.org/officeDocument/2006/relationships/hyperlink" Target="https://podminky.urs.cz/item/CS_URS_2022_02/891421112" TargetMode="External" /><Relationship Id="rId31" Type="http://schemas.openxmlformats.org/officeDocument/2006/relationships/hyperlink" Target="https://podminky.urs.cz/item/CS_URS_2022_02/891424121" TargetMode="External" /><Relationship Id="rId32" Type="http://schemas.openxmlformats.org/officeDocument/2006/relationships/hyperlink" Target="https://podminky.urs.cz/item/CS_URS_2022_02/892383122" TargetMode="External" /><Relationship Id="rId33" Type="http://schemas.openxmlformats.org/officeDocument/2006/relationships/hyperlink" Target="https://podminky.urs.cz/item/CS_URS_2022_02/892421111" TargetMode="External" /><Relationship Id="rId34" Type="http://schemas.openxmlformats.org/officeDocument/2006/relationships/hyperlink" Target="https://podminky.urs.cz/item/CS_URS_2022_02/892442111" TargetMode="External" /><Relationship Id="rId35" Type="http://schemas.openxmlformats.org/officeDocument/2006/relationships/hyperlink" Target="https://podminky.urs.cz/item/CS_URS_2022_02/899401112" TargetMode="External" /><Relationship Id="rId36" Type="http://schemas.openxmlformats.org/officeDocument/2006/relationships/hyperlink" Target="https://podminky.urs.cz/item/CS_URS_2022_02/899401113" TargetMode="External" /><Relationship Id="rId37" Type="http://schemas.openxmlformats.org/officeDocument/2006/relationships/hyperlink" Target="https://podminky.urs.cz/item/CS_URS_2022_02/899721112" TargetMode="External" /><Relationship Id="rId38" Type="http://schemas.openxmlformats.org/officeDocument/2006/relationships/hyperlink" Target="https://podminky.urs.cz/item/CS_URS_2022_02/899722111" TargetMode="External" /><Relationship Id="rId39" Type="http://schemas.openxmlformats.org/officeDocument/2006/relationships/hyperlink" Target="https://podminky.urs.cz/item/CS_URS_2022_02/998273102" TargetMode="External" /><Relationship Id="rId4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452313151" TargetMode="External" /><Relationship Id="rId2" Type="http://schemas.openxmlformats.org/officeDocument/2006/relationships/hyperlink" Target="https://podminky.urs.cz/item/CS_URS_2022_02/452353101" TargetMode="External" /><Relationship Id="rId3" Type="http://schemas.openxmlformats.org/officeDocument/2006/relationships/hyperlink" Target="https://podminky.urs.cz/item/CS_URS_2022_02/857352122" TargetMode="External" /><Relationship Id="rId4" Type="http://schemas.openxmlformats.org/officeDocument/2006/relationships/hyperlink" Target="https://podminky.urs.cz/item/CS_URS_2022_02/857382122" TargetMode="External" /><Relationship Id="rId5" Type="http://schemas.openxmlformats.org/officeDocument/2006/relationships/hyperlink" Target="https://podminky.urs.cz/item/CS_URS_2022_02/857392122" TargetMode="External" /><Relationship Id="rId6" Type="http://schemas.openxmlformats.org/officeDocument/2006/relationships/hyperlink" Target="https://podminky.urs.cz/item/CS_URS_2022_02/857422122" TargetMode="External" /><Relationship Id="rId7" Type="http://schemas.openxmlformats.org/officeDocument/2006/relationships/hyperlink" Target="https://podminky.urs.cz/item/CS_URS_2022_02/857424122" TargetMode="External" /><Relationship Id="rId8" Type="http://schemas.openxmlformats.org/officeDocument/2006/relationships/hyperlink" Target="https://podminky.urs.cz/item/CS_URS_2022_02/857442122" TargetMode="External" /><Relationship Id="rId9" Type="http://schemas.openxmlformats.org/officeDocument/2006/relationships/hyperlink" Target="https://podminky.urs.cz/item/CS_URS_2022_02/891241112" TargetMode="External" /><Relationship Id="rId10" Type="http://schemas.openxmlformats.org/officeDocument/2006/relationships/hyperlink" Target="https://podminky.urs.cz/item/CS_URS_2022_02/892381111" TargetMode="External" /><Relationship Id="rId11" Type="http://schemas.openxmlformats.org/officeDocument/2006/relationships/hyperlink" Target="https://podminky.urs.cz/item/CS_URS_2022_02/892383122" TargetMode="External" /><Relationship Id="rId12" Type="http://schemas.openxmlformats.org/officeDocument/2006/relationships/hyperlink" Target="https://podminky.urs.cz/item/CS_URS_2022_02/892442111" TargetMode="External" /><Relationship Id="rId13" Type="http://schemas.openxmlformats.org/officeDocument/2006/relationships/hyperlink" Target="https://podminky.urs.cz/item/CS_URS_2022_02/899401112" TargetMode="External" /><Relationship Id="rId14" Type="http://schemas.openxmlformats.org/officeDocument/2006/relationships/hyperlink" Target="https://podminky.urs.cz/item/CS_URS_2022_02/998272201" TargetMode="External" /><Relationship Id="rId15"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111251101" TargetMode="External" /><Relationship Id="rId2" Type="http://schemas.openxmlformats.org/officeDocument/2006/relationships/hyperlink" Target="https://podminky.urs.cz/item/CS_URS_2022_02/112101121" TargetMode="External" /><Relationship Id="rId3" Type="http://schemas.openxmlformats.org/officeDocument/2006/relationships/hyperlink" Target="https://podminky.urs.cz/item/CS_URS_2022_02/112251101" TargetMode="External" /><Relationship Id="rId4" Type="http://schemas.openxmlformats.org/officeDocument/2006/relationships/hyperlink" Target="https://podminky.urs.cz/item/CS_URS_2022_02/122251102" TargetMode="External" /><Relationship Id="rId5" Type="http://schemas.openxmlformats.org/officeDocument/2006/relationships/hyperlink" Target="https://podminky.urs.cz/item/CS_URS_2022_02/162201405" TargetMode="External" /><Relationship Id="rId6" Type="http://schemas.openxmlformats.org/officeDocument/2006/relationships/hyperlink" Target="https://podminky.urs.cz/item/CS_URS_2022_02/162201415" TargetMode="External" /><Relationship Id="rId7" Type="http://schemas.openxmlformats.org/officeDocument/2006/relationships/hyperlink" Target="https://podminky.urs.cz/item/CS_URS_2022_02/162201421" TargetMode="External" /><Relationship Id="rId8" Type="http://schemas.openxmlformats.org/officeDocument/2006/relationships/hyperlink" Target="https://podminky.urs.cz/item/CS_URS_2022_02/162301941" TargetMode="External" /><Relationship Id="rId9" Type="http://schemas.openxmlformats.org/officeDocument/2006/relationships/hyperlink" Target="https://podminky.urs.cz/item/CS_URS_2022_02/162301961" TargetMode="External" /><Relationship Id="rId10" Type="http://schemas.openxmlformats.org/officeDocument/2006/relationships/hyperlink" Target="https://podminky.urs.cz/item/CS_URS_2022_02/162301971" TargetMode="External" /><Relationship Id="rId11" Type="http://schemas.openxmlformats.org/officeDocument/2006/relationships/hyperlink" Target="https://podminky.urs.cz/item/CS_URS_2022_02/162301501" TargetMode="External" /><Relationship Id="rId12" Type="http://schemas.openxmlformats.org/officeDocument/2006/relationships/hyperlink" Target="https://podminky.urs.cz/item/CS_URS_2022_02/162301981" TargetMode="External" /><Relationship Id="rId13" Type="http://schemas.openxmlformats.org/officeDocument/2006/relationships/hyperlink" Target="https://podminky.urs.cz/item/CS_URS_2022_02/162751117" TargetMode="External" /><Relationship Id="rId14" Type="http://schemas.openxmlformats.org/officeDocument/2006/relationships/hyperlink" Target="https://podminky.urs.cz/item/CS_URS_2022_02/171251201" TargetMode="External" /><Relationship Id="rId15" Type="http://schemas.openxmlformats.org/officeDocument/2006/relationships/hyperlink" Target="https://podminky.urs.cz/item/CS_URS_2022_02/871395819" TargetMode="External" /><Relationship Id="rId16" Type="http://schemas.openxmlformats.org/officeDocument/2006/relationships/hyperlink" Target="https://podminky.urs.cz/item/CS_URS_2022_02/8913518R1" TargetMode="External" /><Relationship Id="rId17" Type="http://schemas.openxmlformats.org/officeDocument/2006/relationships/hyperlink" Target="https://podminky.urs.cz/item/CS_URS_2022_02/899103211" TargetMode="External" /><Relationship Id="rId18" Type="http://schemas.openxmlformats.org/officeDocument/2006/relationships/hyperlink" Target="https://podminky.urs.cz/item/CS_URS_2022_02/961044111" TargetMode="External" /><Relationship Id="rId19" Type="http://schemas.openxmlformats.org/officeDocument/2006/relationships/hyperlink" Target="https://podminky.urs.cz/item/CS_URS_2022_02/963051113" TargetMode="External" /><Relationship Id="rId20" Type="http://schemas.openxmlformats.org/officeDocument/2006/relationships/hyperlink" Target="https://podminky.urs.cz/item/CS_URS_2022_02/997013151" TargetMode="External" /><Relationship Id="rId21" Type="http://schemas.openxmlformats.org/officeDocument/2006/relationships/hyperlink" Target="https://podminky.urs.cz/item/CS_URS_2022_02/997013501" TargetMode="External" /><Relationship Id="rId22" Type="http://schemas.openxmlformats.org/officeDocument/2006/relationships/hyperlink" Target="https://podminky.urs.cz/item/CS_URS_2022_02/997013509" TargetMode="External" /><Relationship Id="rId2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2/119005113" TargetMode="External" /><Relationship Id="rId2" Type="http://schemas.openxmlformats.org/officeDocument/2006/relationships/hyperlink" Target="https://podminky.urs.cz/item/CS_URS_2022_02/119005123" TargetMode="External" /><Relationship Id="rId3" Type="http://schemas.openxmlformats.org/officeDocument/2006/relationships/hyperlink" Target="https://podminky.urs.cz/item/CS_URS_2022_02/162751117" TargetMode="External" /><Relationship Id="rId4" Type="http://schemas.openxmlformats.org/officeDocument/2006/relationships/hyperlink" Target="https://podminky.urs.cz/item/CS_URS_2022_02/167151101" TargetMode="External" /><Relationship Id="rId5" Type="http://schemas.openxmlformats.org/officeDocument/2006/relationships/hyperlink" Target="https://podminky.urs.cz/item/CS_URS_2022_02/181351103" TargetMode="External" /><Relationship Id="rId6" Type="http://schemas.openxmlformats.org/officeDocument/2006/relationships/hyperlink" Target="https://podminky.urs.cz/item/CS_URS_2022_02/181411131" TargetMode="External" /><Relationship Id="rId7" Type="http://schemas.openxmlformats.org/officeDocument/2006/relationships/hyperlink" Target="https://podminky.urs.cz/item/CS_URS_2022_02/181951112" TargetMode="External" /><Relationship Id="rId8" Type="http://schemas.openxmlformats.org/officeDocument/2006/relationships/hyperlink" Target="https://podminky.urs.cz/item/CS_URS_2022_02/183101213" TargetMode="External" /><Relationship Id="rId9" Type="http://schemas.openxmlformats.org/officeDocument/2006/relationships/hyperlink" Target="https://podminky.urs.cz/item/CS_URS_2022_02/183101215" TargetMode="External" /><Relationship Id="rId10" Type="http://schemas.openxmlformats.org/officeDocument/2006/relationships/hyperlink" Target="https://podminky.urs.cz/item/CS_URS_2022_02/184102111" TargetMode="External" /><Relationship Id="rId11" Type="http://schemas.openxmlformats.org/officeDocument/2006/relationships/hyperlink" Target="https://podminky.urs.cz/item/CS_URS_2022_02/184102113" TargetMode="External" /><Relationship Id="rId12" Type="http://schemas.openxmlformats.org/officeDocument/2006/relationships/hyperlink" Target="https://podminky.urs.cz/item/CS_URS_2022_02/184215113" TargetMode="External" /><Relationship Id="rId13" Type="http://schemas.openxmlformats.org/officeDocument/2006/relationships/hyperlink" Target="https://podminky.urs.cz/item/CS_URS_2022_02/184215153" TargetMode="External" /><Relationship Id="rId14" Type="http://schemas.openxmlformats.org/officeDocument/2006/relationships/hyperlink" Target="https://podminky.urs.cz/item/CS_URS_2022_02/184501121" TargetMode="External" /><Relationship Id="rId15" Type="http://schemas.openxmlformats.org/officeDocument/2006/relationships/hyperlink" Target="https://podminky.urs.cz/item/CS_URS_2022_02/184503121" TargetMode="External" /><Relationship Id="rId16" Type="http://schemas.openxmlformats.org/officeDocument/2006/relationships/hyperlink" Target="https://podminky.urs.cz/item/CS_URS_2022_02/184813212" TargetMode="External" /><Relationship Id="rId17" Type="http://schemas.openxmlformats.org/officeDocument/2006/relationships/hyperlink" Target="https://podminky.urs.cz/item/CS_URS_2022_02/184813511" TargetMode="External" /><Relationship Id="rId18" Type="http://schemas.openxmlformats.org/officeDocument/2006/relationships/hyperlink" Target="https://podminky.urs.cz/item/CS_URS_2022_02/184813521" TargetMode="External" /><Relationship Id="rId19" Type="http://schemas.openxmlformats.org/officeDocument/2006/relationships/hyperlink" Target="https://podminky.urs.cz/item/CS_URS_2022_02/184911111" TargetMode="External" /><Relationship Id="rId20" Type="http://schemas.openxmlformats.org/officeDocument/2006/relationships/hyperlink" Target="https://podminky.urs.cz/item/CS_URS_2022_02/184911311" TargetMode="External" /><Relationship Id="rId21" Type="http://schemas.openxmlformats.org/officeDocument/2006/relationships/hyperlink" Target="https://podminky.urs.cz/item/CS_URS_2022_02/184911421" TargetMode="External" /><Relationship Id="rId22" Type="http://schemas.openxmlformats.org/officeDocument/2006/relationships/hyperlink" Target="https://podminky.urs.cz/item/CS_URS_2022_02/185802113" TargetMode="External" /><Relationship Id="rId23" Type="http://schemas.openxmlformats.org/officeDocument/2006/relationships/hyperlink" Target="https://podminky.urs.cz/item/CS_URS_2022_02/185804311" TargetMode="External" /><Relationship Id="rId24" Type="http://schemas.openxmlformats.org/officeDocument/2006/relationships/hyperlink" Target="https://podminky.urs.cz/item/CS_URS_2022_02/185851121" TargetMode="External" /><Relationship Id="rId25" Type="http://schemas.openxmlformats.org/officeDocument/2006/relationships/hyperlink" Target="https://podminky.urs.cz/item/CS_URS_2022_02/564851011" TargetMode="External" /><Relationship Id="rId26" Type="http://schemas.openxmlformats.org/officeDocument/2006/relationships/hyperlink" Target="https://podminky.urs.cz/item/CS_URS_2022_02/567132115" TargetMode="External" /><Relationship Id="rId27" Type="http://schemas.openxmlformats.org/officeDocument/2006/relationships/hyperlink" Target="https://podminky.urs.cz/item/CS_URS_2022_02/567142115" TargetMode="External" /><Relationship Id="rId28" Type="http://schemas.openxmlformats.org/officeDocument/2006/relationships/hyperlink" Target="https://podminky.urs.cz/item/CS_URS_2022_02/573111115" TargetMode="External" /><Relationship Id="rId29" Type="http://schemas.openxmlformats.org/officeDocument/2006/relationships/hyperlink" Target="https://podminky.urs.cz/item/CS_URS_2022_02/573211107" TargetMode="External" /><Relationship Id="rId30" Type="http://schemas.openxmlformats.org/officeDocument/2006/relationships/hyperlink" Target="https://podminky.urs.cz/item/CS_URS_2022_02/919731122" TargetMode="External" /><Relationship Id="rId31" Type="http://schemas.openxmlformats.org/officeDocument/2006/relationships/hyperlink" Target="https://podminky.urs.cz/item/CS_URS_2022_02/919735111" TargetMode="External" /><Relationship Id="rId32" Type="http://schemas.openxmlformats.org/officeDocument/2006/relationships/hyperlink" Target="https://podminky.urs.cz/item/CS_URS_2022_02/919735112" TargetMode="External" /><Relationship Id="rId33" Type="http://schemas.openxmlformats.org/officeDocument/2006/relationships/hyperlink" Target="https://podminky.urs.cz/item/CS_URS_2022_02/998225111" TargetMode="External" /><Relationship Id="rId34"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2"/>
  <sheetViews>
    <sheetView showGridLines="0" tabSelected="1" workbookViewId="0" topLeftCell="A64">
      <selection activeCell="AN8" sqref="AN8"/>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5" customHeight="1">
      <c r="AR2" s="256" t="s">
        <v>5</v>
      </c>
      <c r="AS2" s="241"/>
      <c r="AT2" s="241"/>
      <c r="AU2" s="241"/>
      <c r="AV2" s="241"/>
      <c r="AW2" s="241"/>
      <c r="AX2" s="241"/>
      <c r="AY2" s="241"/>
      <c r="AZ2" s="241"/>
      <c r="BA2" s="241"/>
      <c r="BB2" s="241"/>
      <c r="BC2" s="241"/>
      <c r="BD2" s="241"/>
      <c r="BE2" s="24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1"/>
      <c r="D4" s="22" t="s">
        <v>9</v>
      </c>
      <c r="AR4" s="21"/>
      <c r="AS4" s="23" t="s">
        <v>10</v>
      </c>
      <c r="BE4" s="24" t="s">
        <v>11</v>
      </c>
      <c r="BS4" s="18" t="s">
        <v>12</v>
      </c>
    </row>
    <row r="5" spans="2:71" s="1" customFormat="1" ht="12" customHeight="1">
      <c r="B5" s="21"/>
      <c r="D5" s="25" t="s">
        <v>13</v>
      </c>
      <c r="K5" s="240" t="s">
        <v>14</v>
      </c>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R5" s="21"/>
      <c r="BE5" s="237" t="s">
        <v>15</v>
      </c>
      <c r="BS5" s="18" t="s">
        <v>6</v>
      </c>
    </row>
    <row r="6" spans="2:71" s="1" customFormat="1" ht="36.95" customHeight="1">
      <c r="B6" s="21"/>
      <c r="D6" s="27" t="s">
        <v>16</v>
      </c>
      <c r="K6" s="242" t="s">
        <v>17</v>
      </c>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R6" s="21"/>
      <c r="BE6" s="238"/>
      <c r="BS6" s="18" t="s">
        <v>6</v>
      </c>
    </row>
    <row r="7" spans="2:71" s="1" customFormat="1" ht="12" customHeight="1">
      <c r="B7" s="21"/>
      <c r="D7" s="28" t="s">
        <v>18</v>
      </c>
      <c r="K7" s="26" t="s">
        <v>1</v>
      </c>
      <c r="AK7" s="28" t="s">
        <v>19</v>
      </c>
      <c r="AN7" s="26" t="s">
        <v>1</v>
      </c>
      <c r="AR7" s="21"/>
      <c r="BE7" s="238"/>
      <c r="BS7" s="18" t="s">
        <v>6</v>
      </c>
    </row>
    <row r="8" spans="2:71" s="1" customFormat="1" ht="12" customHeight="1">
      <c r="B8" s="21"/>
      <c r="D8" s="28" t="s">
        <v>20</v>
      </c>
      <c r="K8" s="26" t="s">
        <v>21</v>
      </c>
      <c r="AK8" s="28" t="s">
        <v>22</v>
      </c>
      <c r="AN8" s="29"/>
      <c r="AR8" s="21"/>
      <c r="BE8" s="238"/>
      <c r="BS8" s="18" t="s">
        <v>6</v>
      </c>
    </row>
    <row r="9" spans="2:71" s="1" customFormat="1" ht="14.45" customHeight="1">
      <c r="B9" s="21"/>
      <c r="AR9" s="21"/>
      <c r="BE9" s="238"/>
      <c r="BS9" s="18" t="s">
        <v>6</v>
      </c>
    </row>
    <row r="10" spans="2:71" s="1" customFormat="1" ht="12" customHeight="1">
      <c r="B10" s="21"/>
      <c r="D10" s="28" t="s">
        <v>23</v>
      </c>
      <c r="AK10" s="28" t="s">
        <v>24</v>
      </c>
      <c r="AN10" s="26" t="s">
        <v>1</v>
      </c>
      <c r="AR10" s="21"/>
      <c r="BE10" s="238"/>
      <c r="BS10" s="18" t="s">
        <v>6</v>
      </c>
    </row>
    <row r="11" spans="2:71" s="1" customFormat="1" ht="18.4" customHeight="1">
      <c r="B11" s="21"/>
      <c r="E11" s="26" t="s">
        <v>25</v>
      </c>
      <c r="AK11" s="28" t="s">
        <v>26</v>
      </c>
      <c r="AN11" s="26" t="s">
        <v>1</v>
      </c>
      <c r="AR11" s="21"/>
      <c r="BE11" s="238"/>
      <c r="BS11" s="18" t="s">
        <v>6</v>
      </c>
    </row>
    <row r="12" spans="2:71" s="1" customFormat="1" ht="6.95" customHeight="1">
      <c r="B12" s="21"/>
      <c r="AR12" s="21"/>
      <c r="BE12" s="238"/>
      <c r="BS12" s="18" t="s">
        <v>6</v>
      </c>
    </row>
    <row r="13" spans="2:71" s="1" customFormat="1" ht="12" customHeight="1">
      <c r="B13" s="21"/>
      <c r="D13" s="28" t="s">
        <v>27</v>
      </c>
      <c r="AK13" s="28" t="s">
        <v>24</v>
      </c>
      <c r="AN13" s="30" t="s">
        <v>28</v>
      </c>
      <c r="AR13" s="21"/>
      <c r="BE13" s="238"/>
      <c r="BS13" s="18" t="s">
        <v>6</v>
      </c>
    </row>
    <row r="14" spans="2:71" ht="12.75">
      <c r="B14" s="21"/>
      <c r="E14" s="243" t="s">
        <v>28</v>
      </c>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8" t="s">
        <v>26</v>
      </c>
      <c r="AN14" s="30" t="s">
        <v>28</v>
      </c>
      <c r="AR14" s="21"/>
      <c r="BE14" s="238"/>
      <c r="BS14" s="18" t="s">
        <v>6</v>
      </c>
    </row>
    <row r="15" spans="2:71" s="1" customFormat="1" ht="6.95" customHeight="1">
      <c r="B15" s="21"/>
      <c r="AR15" s="21"/>
      <c r="BE15" s="238"/>
      <c r="BS15" s="18" t="s">
        <v>3</v>
      </c>
    </row>
    <row r="16" spans="2:71" s="1" customFormat="1" ht="12" customHeight="1">
      <c r="B16" s="21"/>
      <c r="D16" s="28" t="s">
        <v>29</v>
      </c>
      <c r="AK16" s="28" t="s">
        <v>24</v>
      </c>
      <c r="AN16" s="26" t="s">
        <v>1</v>
      </c>
      <c r="AR16" s="21"/>
      <c r="BE16" s="238"/>
      <c r="BS16" s="18" t="s">
        <v>3</v>
      </c>
    </row>
    <row r="17" spans="2:71" s="1" customFormat="1" ht="18.4" customHeight="1">
      <c r="B17" s="21"/>
      <c r="E17" s="26" t="s">
        <v>30</v>
      </c>
      <c r="AK17" s="28" t="s">
        <v>26</v>
      </c>
      <c r="AN17" s="26" t="s">
        <v>1</v>
      </c>
      <c r="AR17" s="21"/>
      <c r="BE17" s="238"/>
      <c r="BS17" s="18" t="s">
        <v>31</v>
      </c>
    </row>
    <row r="18" spans="2:71" s="1" customFormat="1" ht="6.95" customHeight="1">
      <c r="B18" s="21"/>
      <c r="AR18" s="21"/>
      <c r="BE18" s="238"/>
      <c r="BS18" s="18" t="s">
        <v>32</v>
      </c>
    </row>
    <row r="19" spans="2:71" s="1" customFormat="1" ht="12" customHeight="1">
      <c r="B19" s="21"/>
      <c r="D19" s="28" t="s">
        <v>33</v>
      </c>
      <c r="AK19" s="28" t="s">
        <v>24</v>
      </c>
      <c r="AN19" s="26" t="s">
        <v>1</v>
      </c>
      <c r="AR19" s="21"/>
      <c r="BE19" s="238"/>
      <c r="BS19" s="18" t="s">
        <v>32</v>
      </c>
    </row>
    <row r="20" spans="2:71" s="1" customFormat="1" ht="18.4" customHeight="1">
      <c r="B20" s="21"/>
      <c r="E20" s="26" t="s">
        <v>21</v>
      </c>
      <c r="AK20" s="28" t="s">
        <v>26</v>
      </c>
      <c r="AN20" s="26" t="s">
        <v>1</v>
      </c>
      <c r="AR20" s="21"/>
      <c r="BE20" s="238"/>
      <c r="BS20" s="18" t="s">
        <v>31</v>
      </c>
    </row>
    <row r="21" spans="2:57" s="1" customFormat="1" ht="6.95" customHeight="1">
      <c r="B21" s="21"/>
      <c r="AR21" s="21"/>
      <c r="BE21" s="238"/>
    </row>
    <row r="22" spans="2:57" s="1" customFormat="1" ht="12" customHeight="1">
      <c r="B22" s="21"/>
      <c r="D22" s="28" t="s">
        <v>34</v>
      </c>
      <c r="AR22" s="21"/>
      <c r="BE22" s="238"/>
    </row>
    <row r="23" spans="2:57" s="1" customFormat="1" ht="16.5" customHeight="1">
      <c r="B23" s="21"/>
      <c r="E23" s="245" t="s">
        <v>1</v>
      </c>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R23" s="21"/>
      <c r="BE23" s="238"/>
    </row>
    <row r="24" spans="2:57" s="1" customFormat="1" ht="6.95" customHeight="1">
      <c r="B24" s="21"/>
      <c r="AR24" s="21"/>
      <c r="BE24" s="238"/>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38"/>
    </row>
    <row r="26" spans="1:57" s="2" customFormat="1" ht="25.9" customHeight="1">
      <c r="A26" s="33"/>
      <c r="B26" s="34"/>
      <c r="C26" s="33"/>
      <c r="D26" s="35" t="s">
        <v>35</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46">
        <f>ROUND(AG94,0)</f>
        <v>0</v>
      </c>
      <c r="AL26" s="247"/>
      <c r="AM26" s="247"/>
      <c r="AN26" s="247"/>
      <c r="AO26" s="247"/>
      <c r="AP26" s="33"/>
      <c r="AQ26" s="33"/>
      <c r="AR26" s="34"/>
      <c r="BE26" s="238"/>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38"/>
    </row>
    <row r="28" spans="1:57" s="2" customFormat="1" ht="12.75">
      <c r="A28" s="33"/>
      <c r="B28" s="34"/>
      <c r="C28" s="33"/>
      <c r="D28" s="33"/>
      <c r="E28" s="33"/>
      <c r="F28" s="33"/>
      <c r="G28" s="33"/>
      <c r="H28" s="33"/>
      <c r="I28" s="33"/>
      <c r="J28" s="33"/>
      <c r="K28" s="33"/>
      <c r="L28" s="248" t="s">
        <v>36</v>
      </c>
      <c r="M28" s="248"/>
      <c r="N28" s="248"/>
      <c r="O28" s="248"/>
      <c r="P28" s="248"/>
      <c r="Q28" s="33"/>
      <c r="R28" s="33"/>
      <c r="S28" s="33"/>
      <c r="T28" s="33"/>
      <c r="U28" s="33"/>
      <c r="V28" s="33"/>
      <c r="W28" s="248" t="s">
        <v>37</v>
      </c>
      <c r="X28" s="248"/>
      <c r="Y28" s="248"/>
      <c r="Z28" s="248"/>
      <c r="AA28" s="248"/>
      <c r="AB28" s="248"/>
      <c r="AC28" s="248"/>
      <c r="AD28" s="248"/>
      <c r="AE28" s="248"/>
      <c r="AF28" s="33"/>
      <c r="AG28" s="33"/>
      <c r="AH28" s="33"/>
      <c r="AI28" s="33"/>
      <c r="AJ28" s="33"/>
      <c r="AK28" s="248" t="s">
        <v>38</v>
      </c>
      <c r="AL28" s="248"/>
      <c r="AM28" s="248"/>
      <c r="AN28" s="248"/>
      <c r="AO28" s="248"/>
      <c r="AP28" s="33"/>
      <c r="AQ28" s="33"/>
      <c r="AR28" s="34"/>
      <c r="BE28" s="238"/>
    </row>
    <row r="29" spans="2:57" s="3" customFormat="1" ht="14.45" customHeight="1">
      <c r="B29" s="38"/>
      <c r="D29" s="28" t="s">
        <v>39</v>
      </c>
      <c r="F29" s="28" t="s">
        <v>40</v>
      </c>
      <c r="L29" s="251">
        <v>0.21</v>
      </c>
      <c r="M29" s="250"/>
      <c r="N29" s="250"/>
      <c r="O29" s="250"/>
      <c r="P29" s="250"/>
      <c r="W29" s="249">
        <f>ROUND(AZ94,0)</f>
        <v>0</v>
      </c>
      <c r="X29" s="250"/>
      <c r="Y29" s="250"/>
      <c r="Z29" s="250"/>
      <c r="AA29" s="250"/>
      <c r="AB29" s="250"/>
      <c r="AC29" s="250"/>
      <c r="AD29" s="250"/>
      <c r="AE29" s="250"/>
      <c r="AK29" s="249">
        <f>ROUND(AV94,0)</f>
        <v>0</v>
      </c>
      <c r="AL29" s="250"/>
      <c r="AM29" s="250"/>
      <c r="AN29" s="250"/>
      <c r="AO29" s="250"/>
      <c r="AR29" s="38"/>
      <c r="BE29" s="239"/>
    </row>
    <row r="30" spans="2:57" s="3" customFormat="1" ht="14.45" customHeight="1">
      <c r="B30" s="38"/>
      <c r="F30" s="28" t="s">
        <v>41</v>
      </c>
      <c r="L30" s="251">
        <v>0.12</v>
      </c>
      <c r="M30" s="250"/>
      <c r="N30" s="250"/>
      <c r="O30" s="250"/>
      <c r="P30" s="250"/>
      <c r="W30" s="249">
        <f>ROUND(BA94,0)</f>
        <v>0</v>
      </c>
      <c r="X30" s="250"/>
      <c r="Y30" s="250"/>
      <c r="Z30" s="250"/>
      <c r="AA30" s="250"/>
      <c r="AB30" s="250"/>
      <c r="AC30" s="250"/>
      <c r="AD30" s="250"/>
      <c r="AE30" s="250"/>
      <c r="AK30" s="249">
        <f>ROUND(AW94,0)</f>
        <v>0</v>
      </c>
      <c r="AL30" s="250"/>
      <c r="AM30" s="250"/>
      <c r="AN30" s="250"/>
      <c r="AO30" s="250"/>
      <c r="AR30" s="38"/>
      <c r="BE30" s="239"/>
    </row>
    <row r="31" spans="2:57" s="3" customFormat="1" ht="14.45" customHeight="1" hidden="1">
      <c r="B31" s="38"/>
      <c r="F31" s="28" t="s">
        <v>42</v>
      </c>
      <c r="L31" s="251">
        <v>0.21</v>
      </c>
      <c r="M31" s="250"/>
      <c r="N31" s="250"/>
      <c r="O31" s="250"/>
      <c r="P31" s="250"/>
      <c r="W31" s="249">
        <f>ROUND(BB94,0)</f>
        <v>0</v>
      </c>
      <c r="X31" s="250"/>
      <c r="Y31" s="250"/>
      <c r="Z31" s="250"/>
      <c r="AA31" s="250"/>
      <c r="AB31" s="250"/>
      <c r="AC31" s="250"/>
      <c r="AD31" s="250"/>
      <c r="AE31" s="250"/>
      <c r="AK31" s="249">
        <v>0</v>
      </c>
      <c r="AL31" s="250"/>
      <c r="AM31" s="250"/>
      <c r="AN31" s="250"/>
      <c r="AO31" s="250"/>
      <c r="AR31" s="38"/>
      <c r="BE31" s="239"/>
    </row>
    <row r="32" spans="2:57" s="3" customFormat="1" ht="14.45" customHeight="1" hidden="1">
      <c r="B32" s="38"/>
      <c r="F32" s="28" t="s">
        <v>43</v>
      </c>
      <c r="L32" s="251">
        <v>0.12</v>
      </c>
      <c r="M32" s="250"/>
      <c r="N32" s="250"/>
      <c r="O32" s="250"/>
      <c r="P32" s="250"/>
      <c r="W32" s="249">
        <f>ROUND(BC94,0)</f>
        <v>0</v>
      </c>
      <c r="X32" s="250"/>
      <c r="Y32" s="250"/>
      <c r="Z32" s="250"/>
      <c r="AA32" s="250"/>
      <c r="AB32" s="250"/>
      <c r="AC32" s="250"/>
      <c r="AD32" s="250"/>
      <c r="AE32" s="250"/>
      <c r="AK32" s="249">
        <v>0</v>
      </c>
      <c r="AL32" s="250"/>
      <c r="AM32" s="250"/>
      <c r="AN32" s="250"/>
      <c r="AO32" s="250"/>
      <c r="AR32" s="38"/>
      <c r="BE32" s="239"/>
    </row>
    <row r="33" spans="2:57" s="3" customFormat="1" ht="14.45" customHeight="1" hidden="1">
      <c r="B33" s="38"/>
      <c r="F33" s="28" t="s">
        <v>44</v>
      </c>
      <c r="L33" s="251">
        <v>0</v>
      </c>
      <c r="M33" s="250"/>
      <c r="N33" s="250"/>
      <c r="O33" s="250"/>
      <c r="P33" s="250"/>
      <c r="W33" s="249">
        <f>ROUND(BD94,0)</f>
        <v>0</v>
      </c>
      <c r="X33" s="250"/>
      <c r="Y33" s="250"/>
      <c r="Z33" s="250"/>
      <c r="AA33" s="250"/>
      <c r="AB33" s="250"/>
      <c r="AC33" s="250"/>
      <c r="AD33" s="250"/>
      <c r="AE33" s="250"/>
      <c r="AK33" s="249">
        <v>0</v>
      </c>
      <c r="AL33" s="250"/>
      <c r="AM33" s="250"/>
      <c r="AN33" s="250"/>
      <c r="AO33" s="250"/>
      <c r="AR33" s="38"/>
      <c r="BE33" s="239"/>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38"/>
    </row>
    <row r="35" spans="1:57" s="2" customFormat="1" ht="25.9" customHeight="1">
      <c r="A35" s="33"/>
      <c r="B35" s="34"/>
      <c r="C35" s="39"/>
      <c r="D35" s="40" t="s">
        <v>45</v>
      </c>
      <c r="E35" s="41"/>
      <c r="F35" s="41"/>
      <c r="G35" s="41"/>
      <c r="H35" s="41"/>
      <c r="I35" s="41"/>
      <c r="J35" s="41"/>
      <c r="K35" s="41"/>
      <c r="L35" s="41"/>
      <c r="M35" s="41"/>
      <c r="N35" s="41"/>
      <c r="O35" s="41"/>
      <c r="P35" s="41"/>
      <c r="Q35" s="41"/>
      <c r="R35" s="41"/>
      <c r="S35" s="41"/>
      <c r="T35" s="42" t="s">
        <v>46</v>
      </c>
      <c r="U35" s="41"/>
      <c r="V35" s="41"/>
      <c r="W35" s="41"/>
      <c r="X35" s="255" t="s">
        <v>47</v>
      </c>
      <c r="Y35" s="253"/>
      <c r="Z35" s="253"/>
      <c r="AA35" s="253"/>
      <c r="AB35" s="253"/>
      <c r="AC35" s="41"/>
      <c r="AD35" s="41"/>
      <c r="AE35" s="41"/>
      <c r="AF35" s="41"/>
      <c r="AG35" s="41"/>
      <c r="AH35" s="41"/>
      <c r="AI35" s="41"/>
      <c r="AJ35" s="41"/>
      <c r="AK35" s="252">
        <f>SUM(AK26:AK33)</f>
        <v>0</v>
      </c>
      <c r="AL35" s="253"/>
      <c r="AM35" s="253"/>
      <c r="AN35" s="253"/>
      <c r="AO35" s="254"/>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45"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2:44" s="1" customFormat="1" ht="14.45" customHeight="1">
      <c r="B38" s="21"/>
      <c r="AR38" s="21"/>
    </row>
    <row r="39" spans="2:44" s="1" customFormat="1" ht="14.45" customHeight="1">
      <c r="B39" s="21"/>
      <c r="AR39" s="21"/>
    </row>
    <row r="40" spans="2:44" s="1" customFormat="1" ht="14.45" customHeight="1">
      <c r="B40" s="21"/>
      <c r="AR40" s="21"/>
    </row>
    <row r="41" spans="2:44" s="1" customFormat="1" ht="14.45" customHeight="1">
      <c r="B41" s="21"/>
      <c r="AR41" s="21"/>
    </row>
    <row r="42" spans="2:44" s="1" customFormat="1" ht="14.45" customHeight="1">
      <c r="B42" s="21"/>
      <c r="AR42" s="21"/>
    </row>
    <row r="43" spans="2:44" s="1" customFormat="1" ht="14.45" customHeight="1">
      <c r="B43" s="21"/>
      <c r="AR43" s="21"/>
    </row>
    <row r="44" spans="2:44" s="1" customFormat="1" ht="14.45" customHeight="1">
      <c r="B44" s="21"/>
      <c r="AR44" s="21"/>
    </row>
    <row r="45" spans="2:44" s="1" customFormat="1" ht="14.45" customHeight="1">
      <c r="B45" s="21"/>
      <c r="AR45" s="21"/>
    </row>
    <row r="46" spans="2:44" s="1" customFormat="1" ht="14.45" customHeight="1">
      <c r="B46" s="21"/>
      <c r="AR46" s="21"/>
    </row>
    <row r="47" spans="2:44" s="1" customFormat="1" ht="14.45" customHeight="1">
      <c r="B47" s="21"/>
      <c r="AR47" s="21"/>
    </row>
    <row r="48" spans="2:44" s="1" customFormat="1" ht="14.45" customHeight="1">
      <c r="B48" s="21"/>
      <c r="AR48" s="21"/>
    </row>
    <row r="49" spans="2:44" s="2" customFormat="1" ht="14.45" customHeight="1">
      <c r="B49" s="43"/>
      <c r="D49" s="44" t="s">
        <v>48</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49</v>
      </c>
      <c r="AI49" s="45"/>
      <c r="AJ49" s="45"/>
      <c r="AK49" s="45"/>
      <c r="AL49" s="45"/>
      <c r="AM49" s="45"/>
      <c r="AN49" s="45"/>
      <c r="AO49" s="45"/>
      <c r="AR49" s="43"/>
    </row>
    <row r="50" spans="2:44" ht="11.25">
      <c r="B50" s="21"/>
      <c r="AR50" s="21"/>
    </row>
    <row r="51" spans="2:44" ht="11.25">
      <c r="B51" s="21"/>
      <c r="AR51" s="21"/>
    </row>
    <row r="52" spans="2:44" ht="11.25">
      <c r="B52" s="21"/>
      <c r="AR52" s="21"/>
    </row>
    <row r="53" spans="2:44" ht="11.25">
      <c r="B53" s="21"/>
      <c r="AR53" s="21"/>
    </row>
    <row r="54" spans="2:44" ht="11.25">
      <c r="B54" s="21"/>
      <c r="AR54" s="21"/>
    </row>
    <row r="55" spans="2:44" ht="11.25">
      <c r="B55" s="21"/>
      <c r="AR55" s="21"/>
    </row>
    <row r="56" spans="2:44" ht="11.25">
      <c r="B56" s="21"/>
      <c r="AR56" s="21"/>
    </row>
    <row r="57" spans="2:44" ht="11.25">
      <c r="B57" s="21"/>
      <c r="AR57" s="21"/>
    </row>
    <row r="58" spans="2:44" ht="11.25">
      <c r="B58" s="21"/>
      <c r="AR58" s="21"/>
    </row>
    <row r="59" spans="2:44" ht="11.25">
      <c r="B59" s="21"/>
      <c r="AR59" s="21"/>
    </row>
    <row r="60" spans="1:57" s="2" customFormat="1" ht="12.75">
      <c r="A60" s="33"/>
      <c r="B60" s="34"/>
      <c r="C60" s="33"/>
      <c r="D60" s="46" t="s">
        <v>50</v>
      </c>
      <c r="E60" s="36"/>
      <c r="F60" s="36"/>
      <c r="G60" s="36"/>
      <c r="H60" s="36"/>
      <c r="I60" s="36"/>
      <c r="J60" s="36"/>
      <c r="K60" s="36"/>
      <c r="L60" s="36"/>
      <c r="M60" s="36"/>
      <c r="N60" s="36"/>
      <c r="O60" s="36"/>
      <c r="P60" s="36"/>
      <c r="Q60" s="36"/>
      <c r="R60" s="36"/>
      <c r="S60" s="36"/>
      <c r="T60" s="36"/>
      <c r="U60" s="36"/>
      <c r="V60" s="46" t="s">
        <v>51</v>
      </c>
      <c r="W60" s="36"/>
      <c r="X60" s="36"/>
      <c r="Y60" s="36"/>
      <c r="Z60" s="36"/>
      <c r="AA60" s="36"/>
      <c r="AB60" s="36"/>
      <c r="AC60" s="36"/>
      <c r="AD60" s="36"/>
      <c r="AE60" s="36"/>
      <c r="AF60" s="36"/>
      <c r="AG60" s="36"/>
      <c r="AH60" s="46" t="s">
        <v>50</v>
      </c>
      <c r="AI60" s="36"/>
      <c r="AJ60" s="36"/>
      <c r="AK60" s="36"/>
      <c r="AL60" s="36"/>
      <c r="AM60" s="46" t="s">
        <v>51</v>
      </c>
      <c r="AN60" s="36"/>
      <c r="AO60" s="36"/>
      <c r="AP60" s="33"/>
      <c r="AQ60" s="33"/>
      <c r="AR60" s="34"/>
      <c r="BE60" s="33"/>
    </row>
    <row r="61" spans="2:44" ht="11.25">
      <c r="B61" s="21"/>
      <c r="AR61" s="21"/>
    </row>
    <row r="62" spans="2:44" ht="11.25">
      <c r="B62" s="21"/>
      <c r="AR62" s="21"/>
    </row>
    <row r="63" spans="2:44" ht="11.25">
      <c r="B63" s="21"/>
      <c r="AR63" s="21"/>
    </row>
    <row r="64" spans="1:57" s="2" customFormat="1" ht="12.75">
      <c r="A64" s="33"/>
      <c r="B64" s="34"/>
      <c r="C64" s="33"/>
      <c r="D64" s="44" t="s">
        <v>52</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53</v>
      </c>
      <c r="AI64" s="47"/>
      <c r="AJ64" s="47"/>
      <c r="AK64" s="47"/>
      <c r="AL64" s="47"/>
      <c r="AM64" s="47"/>
      <c r="AN64" s="47"/>
      <c r="AO64" s="47"/>
      <c r="AP64" s="33"/>
      <c r="AQ64" s="33"/>
      <c r="AR64" s="34"/>
      <c r="BE64" s="33"/>
    </row>
    <row r="65" spans="2:44" ht="11.25">
      <c r="B65" s="21"/>
      <c r="AR65" s="21"/>
    </row>
    <row r="66" spans="2:44" ht="11.25">
      <c r="B66" s="21"/>
      <c r="AR66" s="21"/>
    </row>
    <row r="67" spans="2:44" ht="11.25">
      <c r="B67" s="21"/>
      <c r="AR67" s="21"/>
    </row>
    <row r="68" spans="2:44" ht="11.25">
      <c r="B68" s="21"/>
      <c r="AR68" s="21"/>
    </row>
    <row r="69" spans="2:44" ht="11.25">
      <c r="B69" s="21"/>
      <c r="AR69" s="21"/>
    </row>
    <row r="70" spans="2:44" ht="11.25">
      <c r="B70" s="21"/>
      <c r="AR70" s="21"/>
    </row>
    <row r="71" spans="2:44" ht="11.25">
      <c r="B71" s="21"/>
      <c r="AR71" s="21"/>
    </row>
    <row r="72" spans="2:44" ht="11.25">
      <c r="B72" s="21"/>
      <c r="AR72" s="21"/>
    </row>
    <row r="73" spans="2:44" ht="11.25">
      <c r="B73" s="21"/>
      <c r="AR73" s="21"/>
    </row>
    <row r="74" spans="2:44" ht="11.25">
      <c r="B74" s="21"/>
      <c r="AR74" s="21"/>
    </row>
    <row r="75" spans="1:57" s="2" customFormat="1" ht="12.75">
      <c r="A75" s="33"/>
      <c r="B75" s="34"/>
      <c r="C75" s="33"/>
      <c r="D75" s="46" t="s">
        <v>50</v>
      </c>
      <c r="E75" s="36"/>
      <c r="F75" s="36"/>
      <c r="G75" s="36"/>
      <c r="H75" s="36"/>
      <c r="I75" s="36"/>
      <c r="J75" s="36"/>
      <c r="K75" s="36"/>
      <c r="L75" s="36"/>
      <c r="M75" s="36"/>
      <c r="N75" s="36"/>
      <c r="O75" s="36"/>
      <c r="P75" s="36"/>
      <c r="Q75" s="36"/>
      <c r="R75" s="36"/>
      <c r="S75" s="36"/>
      <c r="T75" s="36"/>
      <c r="U75" s="36"/>
      <c r="V75" s="46" t="s">
        <v>51</v>
      </c>
      <c r="W75" s="36"/>
      <c r="X75" s="36"/>
      <c r="Y75" s="36"/>
      <c r="Z75" s="36"/>
      <c r="AA75" s="36"/>
      <c r="AB75" s="36"/>
      <c r="AC75" s="36"/>
      <c r="AD75" s="36"/>
      <c r="AE75" s="36"/>
      <c r="AF75" s="36"/>
      <c r="AG75" s="36"/>
      <c r="AH75" s="46" t="s">
        <v>50</v>
      </c>
      <c r="AI75" s="36"/>
      <c r="AJ75" s="36"/>
      <c r="AK75" s="36"/>
      <c r="AL75" s="36"/>
      <c r="AM75" s="46" t="s">
        <v>51</v>
      </c>
      <c r="AN75" s="36"/>
      <c r="AO75" s="36"/>
      <c r="AP75" s="33"/>
      <c r="AQ75" s="33"/>
      <c r="AR75" s="34"/>
      <c r="BE75" s="33"/>
    </row>
    <row r="76" spans="1:57" s="2" customFormat="1" ht="11.25">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6.95"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57" s="2" customFormat="1" ht="6.95"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57" s="2" customFormat="1" ht="24.95" customHeight="1">
      <c r="A82" s="33"/>
      <c r="B82" s="34"/>
      <c r="C82" s="22" t="s">
        <v>54</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57" s="2" customFormat="1" ht="6.95"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2:44" s="4" customFormat="1" ht="12" customHeight="1">
      <c r="B84" s="52"/>
      <c r="C84" s="28" t="s">
        <v>13</v>
      </c>
      <c r="L84" s="4" t="str">
        <f>K5</f>
        <v>08_22</v>
      </c>
      <c r="AR84" s="52"/>
    </row>
    <row r="85" spans="2:44" s="5" customFormat="1" ht="36.95" customHeight="1">
      <c r="B85" s="53"/>
      <c r="C85" s="54" t="s">
        <v>16</v>
      </c>
      <c r="L85" s="218" t="str">
        <f>K6</f>
        <v>Brno, Obvodová (Bystrcký most) drobná rekonstrukce vodovodu</v>
      </c>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R85" s="53"/>
    </row>
    <row r="86" spans="1:57" s="2" customFormat="1" ht="6.95"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57" s="2" customFormat="1" ht="12" customHeight="1">
      <c r="A87" s="33"/>
      <c r="B87" s="34"/>
      <c r="C87" s="28" t="s">
        <v>20</v>
      </c>
      <c r="D87" s="33"/>
      <c r="E87" s="33"/>
      <c r="F87" s="33"/>
      <c r="G87" s="33"/>
      <c r="H87" s="33"/>
      <c r="I87" s="33"/>
      <c r="J87" s="33"/>
      <c r="K87" s="33"/>
      <c r="L87" s="55" t="str">
        <f>IF(K8="","",K8)</f>
        <v xml:space="preserve"> </v>
      </c>
      <c r="M87" s="33"/>
      <c r="N87" s="33"/>
      <c r="O87" s="33"/>
      <c r="P87" s="33"/>
      <c r="Q87" s="33"/>
      <c r="R87" s="33"/>
      <c r="S87" s="33"/>
      <c r="T87" s="33"/>
      <c r="U87" s="33"/>
      <c r="V87" s="33"/>
      <c r="W87" s="33"/>
      <c r="X87" s="33"/>
      <c r="Y87" s="33"/>
      <c r="Z87" s="33"/>
      <c r="AA87" s="33"/>
      <c r="AB87" s="33"/>
      <c r="AC87" s="33"/>
      <c r="AD87" s="33"/>
      <c r="AE87" s="33"/>
      <c r="AF87" s="33"/>
      <c r="AG87" s="33"/>
      <c r="AH87" s="33"/>
      <c r="AI87" s="28" t="s">
        <v>22</v>
      </c>
      <c r="AJ87" s="33"/>
      <c r="AK87" s="33"/>
      <c r="AL87" s="33"/>
      <c r="AM87" s="220" t="str">
        <f>IF(AN8="","",AN8)</f>
        <v/>
      </c>
      <c r="AN87" s="220"/>
      <c r="AO87" s="33"/>
      <c r="AP87" s="33"/>
      <c r="AQ87" s="33"/>
      <c r="AR87" s="34"/>
      <c r="BE87" s="33"/>
    </row>
    <row r="88" spans="1:57" s="2" customFormat="1" ht="6.95"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57" s="2" customFormat="1" ht="25.7" customHeight="1">
      <c r="A89" s="33"/>
      <c r="B89" s="34"/>
      <c r="C89" s="28" t="s">
        <v>23</v>
      </c>
      <c r="D89" s="33"/>
      <c r="E89" s="33"/>
      <c r="F89" s="33"/>
      <c r="G89" s="33"/>
      <c r="H89" s="33"/>
      <c r="I89" s="33"/>
      <c r="J89" s="33"/>
      <c r="K89" s="33"/>
      <c r="L89" s="4" t="str">
        <f>IF(E11="","",E11)</f>
        <v>Stat. město BRNO v zastoupení BVK</v>
      </c>
      <c r="M89" s="33"/>
      <c r="N89" s="33"/>
      <c r="O89" s="33"/>
      <c r="P89" s="33"/>
      <c r="Q89" s="33"/>
      <c r="R89" s="33"/>
      <c r="S89" s="33"/>
      <c r="T89" s="33"/>
      <c r="U89" s="33"/>
      <c r="V89" s="33"/>
      <c r="W89" s="33"/>
      <c r="X89" s="33"/>
      <c r="Y89" s="33"/>
      <c r="Z89" s="33"/>
      <c r="AA89" s="33"/>
      <c r="AB89" s="33"/>
      <c r="AC89" s="33"/>
      <c r="AD89" s="33"/>
      <c r="AE89" s="33"/>
      <c r="AF89" s="33"/>
      <c r="AG89" s="33"/>
      <c r="AH89" s="33"/>
      <c r="AI89" s="28" t="s">
        <v>29</v>
      </c>
      <c r="AJ89" s="33"/>
      <c r="AK89" s="33"/>
      <c r="AL89" s="33"/>
      <c r="AM89" s="221" t="str">
        <f>IF(E17="","",E17)</f>
        <v>D PLUS PROJEKTOVÁ A INŽENÝRSKÁ a.s.</v>
      </c>
      <c r="AN89" s="222"/>
      <c r="AO89" s="222"/>
      <c r="AP89" s="222"/>
      <c r="AQ89" s="33"/>
      <c r="AR89" s="34"/>
      <c r="AS89" s="223" t="s">
        <v>55</v>
      </c>
      <c r="AT89" s="224"/>
      <c r="AU89" s="57"/>
      <c r="AV89" s="57"/>
      <c r="AW89" s="57"/>
      <c r="AX89" s="57"/>
      <c r="AY89" s="57"/>
      <c r="AZ89" s="57"/>
      <c r="BA89" s="57"/>
      <c r="BB89" s="57"/>
      <c r="BC89" s="57"/>
      <c r="BD89" s="58"/>
      <c r="BE89" s="33"/>
    </row>
    <row r="90" spans="1:57" s="2" customFormat="1" ht="15.2" customHeight="1">
      <c r="A90" s="33"/>
      <c r="B90" s="34"/>
      <c r="C90" s="28" t="s">
        <v>27</v>
      </c>
      <c r="D90" s="33"/>
      <c r="E90" s="33"/>
      <c r="F90" s="33"/>
      <c r="G90" s="33"/>
      <c r="H90" s="33"/>
      <c r="I90" s="33"/>
      <c r="J90" s="33"/>
      <c r="K90" s="33"/>
      <c r="L90" s="4"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33</v>
      </c>
      <c r="AJ90" s="33"/>
      <c r="AK90" s="33"/>
      <c r="AL90" s="33"/>
      <c r="AM90" s="221" t="str">
        <f>IF(E20="","",E20)</f>
        <v xml:space="preserve"> </v>
      </c>
      <c r="AN90" s="222"/>
      <c r="AO90" s="222"/>
      <c r="AP90" s="222"/>
      <c r="AQ90" s="33"/>
      <c r="AR90" s="34"/>
      <c r="AS90" s="225"/>
      <c r="AT90" s="226"/>
      <c r="AU90" s="59"/>
      <c r="AV90" s="59"/>
      <c r="AW90" s="59"/>
      <c r="AX90" s="59"/>
      <c r="AY90" s="59"/>
      <c r="AZ90" s="59"/>
      <c r="BA90" s="59"/>
      <c r="BB90" s="59"/>
      <c r="BC90" s="59"/>
      <c r="BD90" s="60"/>
      <c r="BE90" s="33"/>
    </row>
    <row r="91" spans="1:57" s="2" customFormat="1" ht="10.9"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25"/>
      <c r="AT91" s="226"/>
      <c r="AU91" s="59"/>
      <c r="AV91" s="59"/>
      <c r="AW91" s="59"/>
      <c r="AX91" s="59"/>
      <c r="AY91" s="59"/>
      <c r="AZ91" s="59"/>
      <c r="BA91" s="59"/>
      <c r="BB91" s="59"/>
      <c r="BC91" s="59"/>
      <c r="BD91" s="60"/>
      <c r="BE91" s="33"/>
    </row>
    <row r="92" spans="1:57" s="2" customFormat="1" ht="29.25" customHeight="1">
      <c r="A92" s="33"/>
      <c r="B92" s="34"/>
      <c r="C92" s="227" t="s">
        <v>56</v>
      </c>
      <c r="D92" s="228"/>
      <c r="E92" s="228"/>
      <c r="F92" s="228"/>
      <c r="G92" s="228"/>
      <c r="H92" s="61"/>
      <c r="I92" s="230" t="s">
        <v>57</v>
      </c>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9" t="s">
        <v>58</v>
      </c>
      <c r="AH92" s="228"/>
      <c r="AI92" s="228"/>
      <c r="AJ92" s="228"/>
      <c r="AK92" s="228"/>
      <c r="AL92" s="228"/>
      <c r="AM92" s="228"/>
      <c r="AN92" s="230" t="s">
        <v>59</v>
      </c>
      <c r="AO92" s="228"/>
      <c r="AP92" s="231"/>
      <c r="AQ92" s="62" t="s">
        <v>60</v>
      </c>
      <c r="AR92" s="34"/>
      <c r="AS92" s="63" t="s">
        <v>61</v>
      </c>
      <c r="AT92" s="64" t="s">
        <v>62</v>
      </c>
      <c r="AU92" s="64" t="s">
        <v>63</v>
      </c>
      <c r="AV92" s="64" t="s">
        <v>64</v>
      </c>
      <c r="AW92" s="64" t="s">
        <v>65</v>
      </c>
      <c r="AX92" s="64" t="s">
        <v>66</v>
      </c>
      <c r="AY92" s="64" t="s">
        <v>67</v>
      </c>
      <c r="AZ92" s="64" t="s">
        <v>68</v>
      </c>
      <c r="BA92" s="64" t="s">
        <v>69</v>
      </c>
      <c r="BB92" s="64" t="s">
        <v>70</v>
      </c>
      <c r="BC92" s="64" t="s">
        <v>71</v>
      </c>
      <c r="BD92" s="65" t="s">
        <v>72</v>
      </c>
      <c r="BE92" s="33"/>
    </row>
    <row r="93" spans="1:57" s="2" customFormat="1" ht="10.9"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2:90" s="6" customFormat="1" ht="32.45" customHeight="1">
      <c r="B94" s="69"/>
      <c r="C94" s="70" t="s">
        <v>73</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35">
        <f>ROUND(SUM(AG95:AG100),0)</f>
        <v>0</v>
      </c>
      <c r="AH94" s="235"/>
      <c r="AI94" s="235"/>
      <c r="AJ94" s="235"/>
      <c r="AK94" s="235"/>
      <c r="AL94" s="235"/>
      <c r="AM94" s="235"/>
      <c r="AN94" s="236">
        <f aca="true" t="shared" si="0" ref="AN94:AN100">SUM(AG94,AT94)</f>
        <v>0</v>
      </c>
      <c r="AO94" s="236"/>
      <c r="AP94" s="236"/>
      <c r="AQ94" s="73" t="s">
        <v>1</v>
      </c>
      <c r="AR94" s="69"/>
      <c r="AS94" s="74">
        <f>ROUND(SUM(AS95:AS100),0)</f>
        <v>0</v>
      </c>
      <c r="AT94" s="75">
        <f aca="true" t="shared" si="1" ref="AT94:AT100">ROUND(SUM(AV94:AW94),0)</f>
        <v>0</v>
      </c>
      <c r="AU94" s="76">
        <f>ROUND(SUM(AU95:AU100),5)</f>
        <v>0</v>
      </c>
      <c r="AV94" s="75">
        <f>ROUND(AZ94*L29,0)</f>
        <v>0</v>
      </c>
      <c r="AW94" s="75">
        <f>ROUND(BA94*L30,0)</f>
        <v>0</v>
      </c>
      <c r="AX94" s="75">
        <f>ROUND(BB94*L29,0)</f>
        <v>0</v>
      </c>
      <c r="AY94" s="75">
        <f>ROUND(BC94*L30,0)</f>
        <v>0</v>
      </c>
      <c r="AZ94" s="75">
        <f>ROUND(SUM(AZ95:AZ100),0)</f>
        <v>0</v>
      </c>
      <c r="BA94" s="75">
        <f>ROUND(SUM(BA95:BA100),0)</f>
        <v>0</v>
      </c>
      <c r="BB94" s="75">
        <f>ROUND(SUM(BB95:BB100),0)</f>
        <v>0</v>
      </c>
      <c r="BC94" s="75">
        <f>ROUND(SUM(BC95:BC100),0)</f>
        <v>0</v>
      </c>
      <c r="BD94" s="77">
        <f>ROUND(SUM(BD95:BD100),0)</f>
        <v>0</v>
      </c>
      <c r="BS94" s="78" t="s">
        <v>74</v>
      </c>
      <c r="BT94" s="78" t="s">
        <v>75</v>
      </c>
      <c r="BU94" s="79" t="s">
        <v>76</v>
      </c>
      <c r="BV94" s="78" t="s">
        <v>77</v>
      </c>
      <c r="BW94" s="78" t="s">
        <v>4</v>
      </c>
      <c r="BX94" s="78" t="s">
        <v>78</v>
      </c>
      <c r="CL94" s="78" t="s">
        <v>1</v>
      </c>
    </row>
    <row r="95" spans="1:91" s="7" customFormat="1" ht="16.5" customHeight="1">
      <c r="A95" s="80" t="s">
        <v>79</v>
      </c>
      <c r="B95" s="81"/>
      <c r="C95" s="82"/>
      <c r="D95" s="232" t="s">
        <v>80</v>
      </c>
      <c r="E95" s="232"/>
      <c r="F95" s="232"/>
      <c r="G95" s="232"/>
      <c r="H95" s="232"/>
      <c r="I95" s="83"/>
      <c r="J95" s="232" t="s">
        <v>81</v>
      </c>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3">
        <f>'IO 01 - Vodovodní řad DN 350'!J30</f>
        <v>0</v>
      </c>
      <c r="AH95" s="234"/>
      <c r="AI95" s="234"/>
      <c r="AJ95" s="234"/>
      <c r="AK95" s="234"/>
      <c r="AL95" s="234"/>
      <c r="AM95" s="234"/>
      <c r="AN95" s="233">
        <f t="shared" si="0"/>
        <v>0</v>
      </c>
      <c r="AO95" s="234"/>
      <c r="AP95" s="234"/>
      <c r="AQ95" s="84" t="s">
        <v>82</v>
      </c>
      <c r="AR95" s="81"/>
      <c r="AS95" s="85">
        <v>0</v>
      </c>
      <c r="AT95" s="86">
        <f t="shared" si="1"/>
        <v>0</v>
      </c>
      <c r="AU95" s="87">
        <f>'IO 01 - Vodovodní řad DN 350'!P128</f>
        <v>0</v>
      </c>
      <c r="AV95" s="86">
        <f>'IO 01 - Vodovodní řad DN 350'!J33</f>
        <v>0</v>
      </c>
      <c r="AW95" s="86">
        <f>'IO 01 - Vodovodní řad DN 350'!J34</f>
        <v>0</v>
      </c>
      <c r="AX95" s="86">
        <f>'IO 01 - Vodovodní řad DN 350'!J35</f>
        <v>0</v>
      </c>
      <c r="AY95" s="86">
        <f>'IO 01 - Vodovodní řad DN 350'!J36</f>
        <v>0</v>
      </c>
      <c r="AZ95" s="86">
        <f>'IO 01 - Vodovodní řad DN 350'!F33</f>
        <v>0</v>
      </c>
      <c r="BA95" s="86">
        <f>'IO 01 - Vodovodní řad DN 350'!F34</f>
        <v>0</v>
      </c>
      <c r="BB95" s="86">
        <f>'IO 01 - Vodovodní řad DN 350'!F35</f>
        <v>0</v>
      </c>
      <c r="BC95" s="86">
        <f>'IO 01 - Vodovodní řad DN 350'!F36</f>
        <v>0</v>
      </c>
      <c r="BD95" s="88">
        <f>'IO 01 - Vodovodní řad DN 350'!F37</f>
        <v>0</v>
      </c>
      <c r="BT95" s="89" t="s">
        <v>32</v>
      </c>
      <c r="BV95" s="89" t="s">
        <v>77</v>
      </c>
      <c r="BW95" s="89" t="s">
        <v>83</v>
      </c>
      <c r="BX95" s="89" t="s">
        <v>4</v>
      </c>
      <c r="CL95" s="89" t="s">
        <v>1</v>
      </c>
      <c r="CM95" s="89" t="s">
        <v>84</v>
      </c>
    </row>
    <row r="96" spans="1:91" s="7" customFormat="1" ht="16.5" customHeight="1">
      <c r="A96" s="80" t="s">
        <v>79</v>
      </c>
      <c r="B96" s="81"/>
      <c r="C96" s="82"/>
      <c r="D96" s="232" t="s">
        <v>85</v>
      </c>
      <c r="E96" s="232"/>
      <c r="F96" s="232"/>
      <c r="G96" s="232"/>
      <c r="H96" s="232"/>
      <c r="I96" s="83"/>
      <c r="J96" s="232" t="s">
        <v>86</v>
      </c>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33">
        <f>'IO 02.1 - Vodovodní řad D...'!J30</f>
        <v>0</v>
      </c>
      <c r="AH96" s="234"/>
      <c r="AI96" s="234"/>
      <c r="AJ96" s="234"/>
      <c r="AK96" s="234"/>
      <c r="AL96" s="234"/>
      <c r="AM96" s="234"/>
      <c r="AN96" s="233">
        <f t="shared" si="0"/>
        <v>0</v>
      </c>
      <c r="AO96" s="234"/>
      <c r="AP96" s="234"/>
      <c r="AQ96" s="84" t="s">
        <v>87</v>
      </c>
      <c r="AR96" s="81"/>
      <c r="AS96" s="85">
        <v>0</v>
      </c>
      <c r="AT96" s="86">
        <f t="shared" si="1"/>
        <v>0</v>
      </c>
      <c r="AU96" s="87">
        <f>'IO 02.1 - Vodovodní řad D...'!P121</f>
        <v>0</v>
      </c>
      <c r="AV96" s="86">
        <f>'IO 02.1 - Vodovodní řad D...'!J33</f>
        <v>0</v>
      </c>
      <c r="AW96" s="86">
        <f>'IO 02.1 - Vodovodní řad D...'!J34</f>
        <v>0</v>
      </c>
      <c r="AX96" s="86">
        <f>'IO 02.1 - Vodovodní řad D...'!J35</f>
        <v>0</v>
      </c>
      <c r="AY96" s="86">
        <f>'IO 02.1 - Vodovodní řad D...'!J36</f>
        <v>0</v>
      </c>
      <c r="AZ96" s="86">
        <f>'IO 02.1 - Vodovodní řad D...'!F33</f>
        <v>0</v>
      </c>
      <c r="BA96" s="86">
        <f>'IO 02.1 - Vodovodní řad D...'!F34</f>
        <v>0</v>
      </c>
      <c r="BB96" s="86">
        <f>'IO 02.1 - Vodovodní řad D...'!F35</f>
        <v>0</v>
      </c>
      <c r="BC96" s="86">
        <f>'IO 02.1 - Vodovodní řad D...'!F36</f>
        <v>0</v>
      </c>
      <c r="BD96" s="88">
        <f>'IO 02.1 - Vodovodní řad D...'!F37</f>
        <v>0</v>
      </c>
      <c r="BT96" s="89" t="s">
        <v>32</v>
      </c>
      <c r="BV96" s="89" t="s">
        <v>77</v>
      </c>
      <c r="BW96" s="89" t="s">
        <v>88</v>
      </c>
      <c r="BX96" s="89" t="s">
        <v>4</v>
      </c>
      <c r="CL96" s="89" t="s">
        <v>1</v>
      </c>
      <c r="CM96" s="89" t="s">
        <v>84</v>
      </c>
    </row>
    <row r="97" spans="1:91" s="7" customFormat="1" ht="16.5" customHeight="1">
      <c r="A97" s="80" t="s">
        <v>79</v>
      </c>
      <c r="B97" s="81"/>
      <c r="C97" s="82"/>
      <c r="D97" s="232" t="s">
        <v>89</v>
      </c>
      <c r="E97" s="232"/>
      <c r="F97" s="232"/>
      <c r="G97" s="232"/>
      <c r="H97" s="232"/>
      <c r="I97" s="83"/>
      <c r="J97" s="232" t="s">
        <v>90</v>
      </c>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3">
        <f>'IO 02.2 - Provizorní řad ...'!J30</f>
        <v>0</v>
      </c>
      <c r="AH97" s="234"/>
      <c r="AI97" s="234"/>
      <c r="AJ97" s="234"/>
      <c r="AK97" s="234"/>
      <c r="AL97" s="234"/>
      <c r="AM97" s="234"/>
      <c r="AN97" s="233">
        <f t="shared" si="0"/>
        <v>0</v>
      </c>
      <c r="AO97" s="234"/>
      <c r="AP97" s="234"/>
      <c r="AQ97" s="84" t="s">
        <v>87</v>
      </c>
      <c r="AR97" s="81"/>
      <c r="AS97" s="85">
        <v>0</v>
      </c>
      <c r="AT97" s="86">
        <f t="shared" si="1"/>
        <v>0</v>
      </c>
      <c r="AU97" s="87">
        <f>'IO 02.2 - Provizorní řad ...'!P120</f>
        <v>0</v>
      </c>
      <c r="AV97" s="86">
        <f>'IO 02.2 - Provizorní řad ...'!J33</f>
        <v>0</v>
      </c>
      <c r="AW97" s="86">
        <f>'IO 02.2 - Provizorní řad ...'!J34</f>
        <v>0</v>
      </c>
      <c r="AX97" s="86">
        <f>'IO 02.2 - Provizorní řad ...'!J35</f>
        <v>0</v>
      </c>
      <c r="AY97" s="86">
        <f>'IO 02.2 - Provizorní řad ...'!J36</f>
        <v>0</v>
      </c>
      <c r="AZ97" s="86">
        <f>'IO 02.2 - Provizorní řad ...'!F33</f>
        <v>0</v>
      </c>
      <c r="BA97" s="86">
        <f>'IO 02.2 - Provizorní řad ...'!F34</f>
        <v>0</v>
      </c>
      <c r="BB97" s="86">
        <f>'IO 02.2 - Provizorní řad ...'!F35</f>
        <v>0</v>
      </c>
      <c r="BC97" s="86">
        <f>'IO 02.2 - Provizorní řad ...'!F36</f>
        <v>0</v>
      </c>
      <c r="BD97" s="88">
        <f>'IO 02.2 - Provizorní řad ...'!F37</f>
        <v>0</v>
      </c>
      <c r="BT97" s="89" t="s">
        <v>32</v>
      </c>
      <c r="BV97" s="89" t="s">
        <v>77</v>
      </c>
      <c r="BW97" s="89" t="s">
        <v>91</v>
      </c>
      <c r="BX97" s="89" t="s">
        <v>4</v>
      </c>
      <c r="CL97" s="89" t="s">
        <v>1</v>
      </c>
      <c r="CM97" s="89" t="s">
        <v>84</v>
      </c>
    </row>
    <row r="98" spans="1:91" s="7" customFormat="1" ht="16.5" customHeight="1">
      <c r="A98" s="80" t="s">
        <v>79</v>
      </c>
      <c r="B98" s="81"/>
      <c r="C98" s="82"/>
      <c r="D98" s="232" t="s">
        <v>92</v>
      </c>
      <c r="E98" s="232"/>
      <c r="F98" s="232"/>
      <c r="G98" s="232"/>
      <c r="H98" s="232"/>
      <c r="I98" s="83"/>
      <c r="J98" s="232" t="s">
        <v>93</v>
      </c>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33">
        <f>'IO 03 - Odstranění stávaj...'!J30</f>
        <v>0</v>
      </c>
      <c r="AH98" s="234"/>
      <c r="AI98" s="234"/>
      <c r="AJ98" s="234"/>
      <c r="AK98" s="234"/>
      <c r="AL98" s="234"/>
      <c r="AM98" s="234"/>
      <c r="AN98" s="233">
        <f t="shared" si="0"/>
        <v>0</v>
      </c>
      <c r="AO98" s="234"/>
      <c r="AP98" s="234"/>
      <c r="AQ98" s="84" t="s">
        <v>87</v>
      </c>
      <c r="AR98" s="81"/>
      <c r="AS98" s="85">
        <v>0</v>
      </c>
      <c r="AT98" s="86">
        <f t="shared" si="1"/>
        <v>0</v>
      </c>
      <c r="AU98" s="87">
        <f>'IO 03 - Odstranění stávaj...'!P121</f>
        <v>0</v>
      </c>
      <c r="AV98" s="86">
        <f>'IO 03 - Odstranění stávaj...'!J33</f>
        <v>0</v>
      </c>
      <c r="AW98" s="86">
        <f>'IO 03 - Odstranění stávaj...'!J34</f>
        <v>0</v>
      </c>
      <c r="AX98" s="86">
        <f>'IO 03 - Odstranění stávaj...'!J35</f>
        <v>0</v>
      </c>
      <c r="AY98" s="86">
        <f>'IO 03 - Odstranění stávaj...'!J36</f>
        <v>0</v>
      </c>
      <c r="AZ98" s="86">
        <f>'IO 03 - Odstranění stávaj...'!F33</f>
        <v>0</v>
      </c>
      <c r="BA98" s="86">
        <f>'IO 03 - Odstranění stávaj...'!F34</f>
        <v>0</v>
      </c>
      <c r="BB98" s="86">
        <f>'IO 03 - Odstranění stávaj...'!F35</f>
        <v>0</v>
      </c>
      <c r="BC98" s="86">
        <f>'IO 03 - Odstranění stávaj...'!F36</f>
        <v>0</v>
      </c>
      <c r="BD98" s="88">
        <f>'IO 03 - Odstranění stávaj...'!F37</f>
        <v>0</v>
      </c>
      <c r="BT98" s="89" t="s">
        <v>32</v>
      </c>
      <c r="BV98" s="89" t="s">
        <v>77</v>
      </c>
      <c r="BW98" s="89" t="s">
        <v>94</v>
      </c>
      <c r="BX98" s="89" t="s">
        <v>4</v>
      </c>
      <c r="CL98" s="89" t="s">
        <v>1</v>
      </c>
      <c r="CM98" s="89" t="s">
        <v>84</v>
      </c>
    </row>
    <row r="99" spans="1:91" s="7" customFormat="1" ht="16.5" customHeight="1">
      <c r="A99" s="80" t="s">
        <v>79</v>
      </c>
      <c r="B99" s="81"/>
      <c r="C99" s="82"/>
      <c r="D99" s="232" t="s">
        <v>95</v>
      </c>
      <c r="E99" s="232"/>
      <c r="F99" s="232"/>
      <c r="G99" s="232"/>
      <c r="H99" s="232"/>
      <c r="I99" s="83"/>
      <c r="J99" s="232" t="s">
        <v>96</v>
      </c>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3">
        <f>'IO 04 - Obnova povrchu'!J30</f>
        <v>0</v>
      </c>
      <c r="AH99" s="234"/>
      <c r="AI99" s="234"/>
      <c r="AJ99" s="234"/>
      <c r="AK99" s="234"/>
      <c r="AL99" s="234"/>
      <c r="AM99" s="234"/>
      <c r="AN99" s="233">
        <f t="shared" si="0"/>
        <v>0</v>
      </c>
      <c r="AO99" s="234"/>
      <c r="AP99" s="234"/>
      <c r="AQ99" s="84" t="s">
        <v>87</v>
      </c>
      <c r="AR99" s="81"/>
      <c r="AS99" s="85">
        <v>0</v>
      </c>
      <c r="AT99" s="86">
        <f t="shared" si="1"/>
        <v>0</v>
      </c>
      <c r="AU99" s="87">
        <f>'IO 04 - Obnova povrchu'!P121</f>
        <v>0</v>
      </c>
      <c r="AV99" s="86">
        <f>'IO 04 - Obnova povrchu'!J33</f>
        <v>0</v>
      </c>
      <c r="AW99" s="86">
        <f>'IO 04 - Obnova povrchu'!J34</f>
        <v>0</v>
      </c>
      <c r="AX99" s="86">
        <f>'IO 04 - Obnova povrchu'!J35</f>
        <v>0</v>
      </c>
      <c r="AY99" s="86">
        <f>'IO 04 - Obnova povrchu'!J36</f>
        <v>0</v>
      </c>
      <c r="AZ99" s="86">
        <f>'IO 04 - Obnova povrchu'!F33</f>
        <v>0</v>
      </c>
      <c r="BA99" s="86">
        <f>'IO 04 - Obnova povrchu'!F34</f>
        <v>0</v>
      </c>
      <c r="BB99" s="86">
        <f>'IO 04 - Obnova povrchu'!F35</f>
        <v>0</v>
      </c>
      <c r="BC99" s="86">
        <f>'IO 04 - Obnova povrchu'!F36</f>
        <v>0</v>
      </c>
      <c r="BD99" s="88">
        <f>'IO 04 - Obnova povrchu'!F37</f>
        <v>0</v>
      </c>
      <c r="BT99" s="89" t="s">
        <v>32</v>
      </c>
      <c r="BV99" s="89" t="s">
        <v>77</v>
      </c>
      <c r="BW99" s="89" t="s">
        <v>97</v>
      </c>
      <c r="BX99" s="89" t="s">
        <v>4</v>
      </c>
      <c r="CL99" s="89" t="s">
        <v>1</v>
      </c>
      <c r="CM99" s="89" t="s">
        <v>84</v>
      </c>
    </row>
    <row r="100" spans="1:91" s="7" customFormat="1" ht="16.5" customHeight="1">
      <c r="A100" s="80" t="s">
        <v>79</v>
      </c>
      <c r="B100" s="81"/>
      <c r="C100" s="82"/>
      <c r="D100" s="232" t="s">
        <v>98</v>
      </c>
      <c r="E100" s="232"/>
      <c r="F100" s="232"/>
      <c r="G100" s="232"/>
      <c r="H100" s="232"/>
      <c r="I100" s="83"/>
      <c r="J100" s="232" t="s">
        <v>99</v>
      </c>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3">
        <f>'VON - VRN+ON'!J30</f>
        <v>0</v>
      </c>
      <c r="AH100" s="234"/>
      <c r="AI100" s="234"/>
      <c r="AJ100" s="234"/>
      <c r="AK100" s="234"/>
      <c r="AL100" s="234"/>
      <c r="AM100" s="234"/>
      <c r="AN100" s="233">
        <f t="shared" si="0"/>
        <v>0</v>
      </c>
      <c r="AO100" s="234"/>
      <c r="AP100" s="234"/>
      <c r="AQ100" s="84" t="s">
        <v>98</v>
      </c>
      <c r="AR100" s="81"/>
      <c r="AS100" s="90">
        <v>0</v>
      </c>
      <c r="AT100" s="91">
        <f t="shared" si="1"/>
        <v>0</v>
      </c>
      <c r="AU100" s="92">
        <f>'VON - VRN+ON'!P118</f>
        <v>0</v>
      </c>
      <c r="AV100" s="91">
        <f>'VON - VRN+ON'!J33</f>
        <v>0</v>
      </c>
      <c r="AW100" s="91">
        <f>'VON - VRN+ON'!J34</f>
        <v>0</v>
      </c>
      <c r="AX100" s="91">
        <f>'VON - VRN+ON'!J35</f>
        <v>0</v>
      </c>
      <c r="AY100" s="91">
        <f>'VON - VRN+ON'!J36</f>
        <v>0</v>
      </c>
      <c r="AZ100" s="91">
        <f>'VON - VRN+ON'!F33</f>
        <v>0</v>
      </c>
      <c r="BA100" s="91">
        <f>'VON - VRN+ON'!F34</f>
        <v>0</v>
      </c>
      <c r="BB100" s="91">
        <f>'VON - VRN+ON'!F35</f>
        <v>0</v>
      </c>
      <c r="BC100" s="91">
        <f>'VON - VRN+ON'!F36</f>
        <v>0</v>
      </c>
      <c r="BD100" s="93">
        <f>'VON - VRN+ON'!F37</f>
        <v>0</v>
      </c>
      <c r="BT100" s="89" t="s">
        <v>32</v>
      </c>
      <c r="BV100" s="89" t="s">
        <v>77</v>
      </c>
      <c r="BW100" s="89" t="s">
        <v>100</v>
      </c>
      <c r="BX100" s="89" t="s">
        <v>4</v>
      </c>
      <c r="CL100" s="89" t="s">
        <v>1</v>
      </c>
      <c r="CM100" s="89" t="s">
        <v>84</v>
      </c>
    </row>
    <row r="101" spans="1:57" s="2" customFormat="1" ht="30" customHeight="1">
      <c r="A101" s="33"/>
      <c r="B101" s="34"/>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4"/>
      <c r="AS101" s="33"/>
      <c r="AT101" s="33"/>
      <c r="AU101" s="33"/>
      <c r="AV101" s="33"/>
      <c r="AW101" s="33"/>
      <c r="AX101" s="33"/>
      <c r="AY101" s="33"/>
      <c r="AZ101" s="33"/>
      <c r="BA101" s="33"/>
      <c r="BB101" s="33"/>
      <c r="BC101" s="33"/>
      <c r="BD101" s="33"/>
      <c r="BE101" s="33"/>
    </row>
    <row r="102" spans="1:57" s="2" customFormat="1" ht="6.95" customHeight="1">
      <c r="A102" s="33"/>
      <c r="B102" s="48"/>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34"/>
      <c r="AS102" s="33"/>
      <c r="AT102" s="33"/>
      <c r="AU102" s="33"/>
      <c r="AV102" s="33"/>
      <c r="AW102" s="33"/>
      <c r="AX102" s="33"/>
      <c r="AY102" s="33"/>
      <c r="AZ102" s="33"/>
      <c r="BA102" s="33"/>
      <c r="BB102" s="33"/>
      <c r="BC102" s="33"/>
      <c r="BD102" s="33"/>
      <c r="BE102" s="33"/>
    </row>
  </sheetData>
  <mergeCells count="62">
    <mergeCell ref="AR2:BE2"/>
    <mergeCell ref="AK33:AO33"/>
    <mergeCell ref="L33:P33"/>
    <mergeCell ref="W33:AE33"/>
    <mergeCell ref="AK35:AO35"/>
    <mergeCell ref="X35:AB35"/>
    <mergeCell ref="W31:AE31"/>
    <mergeCell ref="AK31:AO31"/>
    <mergeCell ref="AK32:AO32"/>
    <mergeCell ref="L32:P32"/>
    <mergeCell ref="W32:AE32"/>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100:AP100"/>
    <mergeCell ref="AG100:AM100"/>
    <mergeCell ref="D100:H100"/>
    <mergeCell ref="J100:AF100"/>
    <mergeCell ref="AG94:AM94"/>
    <mergeCell ref="AN94:AP94"/>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L85:AJ85"/>
    <mergeCell ref="AM87:AN87"/>
    <mergeCell ref="AM89:AP89"/>
    <mergeCell ref="AS89:AT91"/>
    <mergeCell ref="AM90:AP90"/>
  </mergeCells>
  <hyperlinks>
    <hyperlink ref="A95" location="'IO 01 - Vodovodní řad DN 350'!C2" display="/"/>
    <hyperlink ref="A96" location="'IO 02.1 - Vodovodní řad D...'!C2" display="/"/>
    <hyperlink ref="A97" location="'IO 02.2 - Provizorní řad ...'!C2" display="/"/>
    <hyperlink ref="A98" location="'IO 03 - Odstranění stávaj...'!C2" display="/"/>
    <hyperlink ref="A99" location="'IO 04 - Obnova povrchu'!C2" display="/"/>
    <hyperlink ref="A100" location="'VON - VRN+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617"/>
  <sheetViews>
    <sheetView showGridLines="0" workbookViewId="0" topLeftCell="A1">
      <selection activeCell="I131" sqref="I13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6" t="s">
        <v>5</v>
      </c>
      <c r="M2" s="241"/>
      <c r="N2" s="241"/>
      <c r="O2" s="241"/>
      <c r="P2" s="241"/>
      <c r="Q2" s="241"/>
      <c r="R2" s="241"/>
      <c r="S2" s="241"/>
      <c r="T2" s="241"/>
      <c r="U2" s="241"/>
      <c r="V2" s="241"/>
      <c r="AT2" s="18" t="s">
        <v>83</v>
      </c>
    </row>
    <row r="3" spans="2:46" s="1" customFormat="1" ht="6.95" customHeight="1">
      <c r="B3" s="19"/>
      <c r="C3" s="20"/>
      <c r="D3" s="20"/>
      <c r="E3" s="20"/>
      <c r="F3" s="20"/>
      <c r="G3" s="20"/>
      <c r="H3" s="20"/>
      <c r="I3" s="20"/>
      <c r="J3" s="20"/>
      <c r="K3" s="20"/>
      <c r="L3" s="21"/>
      <c r="AT3" s="18" t="s">
        <v>84</v>
      </c>
    </row>
    <row r="4" spans="2:46" s="1" customFormat="1" ht="24.95" customHeight="1">
      <c r="B4" s="21"/>
      <c r="D4" s="22" t="s">
        <v>101</v>
      </c>
      <c r="L4" s="21"/>
      <c r="M4" s="94" t="s">
        <v>10</v>
      </c>
      <c r="AT4" s="18" t="s">
        <v>3</v>
      </c>
    </row>
    <row r="5" spans="2:12" s="1" customFormat="1" ht="6.95" customHeight="1">
      <c r="B5" s="21"/>
      <c r="L5" s="21"/>
    </row>
    <row r="6" spans="2:12" s="1" customFormat="1" ht="12" customHeight="1">
      <c r="B6" s="21"/>
      <c r="D6" s="28" t="s">
        <v>16</v>
      </c>
      <c r="L6" s="21"/>
    </row>
    <row r="7" spans="2:12" s="1" customFormat="1" ht="16.5" customHeight="1">
      <c r="B7" s="21"/>
      <c r="E7" s="257" t="str">
        <f>'Rekapitulace stavby'!K6</f>
        <v>Brno, Obvodová (Bystrcký most) drobná rekonstrukce vodovodu</v>
      </c>
      <c r="F7" s="258"/>
      <c r="G7" s="258"/>
      <c r="H7" s="258"/>
      <c r="L7" s="21"/>
    </row>
    <row r="8" spans="1:31" s="2" customFormat="1" ht="12" customHeight="1">
      <c r="A8" s="33"/>
      <c r="B8" s="34"/>
      <c r="C8" s="33"/>
      <c r="D8" s="28" t="s">
        <v>102</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18" t="s">
        <v>103</v>
      </c>
      <c r="F9" s="259"/>
      <c r="G9" s="259"/>
      <c r="H9" s="25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23</v>
      </c>
      <c r="E14" s="33"/>
      <c r="F14" s="33"/>
      <c r="G14" s="33"/>
      <c r="H14" s="33"/>
      <c r="I14" s="28" t="s">
        <v>24</v>
      </c>
      <c r="J14" s="26" t="s">
        <v>1</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25</v>
      </c>
      <c r="F15" s="33"/>
      <c r="G15" s="33"/>
      <c r="H15" s="33"/>
      <c r="I15" s="28" t="s">
        <v>26</v>
      </c>
      <c r="J15" s="26" t="s">
        <v>1</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28" t="s">
        <v>24</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60" t="str">
        <f>'Rekapitulace stavby'!E14</f>
        <v>Vyplň údaj</v>
      </c>
      <c r="F18" s="240"/>
      <c r="G18" s="240"/>
      <c r="H18" s="240"/>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28" t="s">
        <v>24</v>
      </c>
      <c r="J20" s="26" t="s">
        <v>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30</v>
      </c>
      <c r="F21" s="33"/>
      <c r="G21" s="33"/>
      <c r="H21" s="33"/>
      <c r="I21" s="28" t="s">
        <v>26</v>
      </c>
      <c r="J21" s="26" t="s">
        <v>1</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33</v>
      </c>
      <c r="E23" s="33"/>
      <c r="F23" s="33"/>
      <c r="G23" s="33"/>
      <c r="H23" s="33"/>
      <c r="I23" s="28" t="s">
        <v>24</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34</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45" t="s">
        <v>1</v>
      </c>
      <c r="F27" s="245"/>
      <c r="G27" s="245"/>
      <c r="H27" s="245"/>
      <c r="I27" s="95"/>
      <c r="J27" s="95"/>
      <c r="K27" s="95"/>
      <c r="L27" s="97"/>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35</v>
      </c>
      <c r="E30" s="33"/>
      <c r="F30" s="33"/>
      <c r="G30" s="33"/>
      <c r="H30" s="33"/>
      <c r="I30" s="33"/>
      <c r="J30" s="72">
        <f>ROUND(J128,0)</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37</v>
      </c>
      <c r="G32" s="33"/>
      <c r="H32" s="33"/>
      <c r="I32" s="37" t="s">
        <v>36</v>
      </c>
      <c r="J32" s="37" t="s">
        <v>38</v>
      </c>
      <c r="K32" s="33"/>
      <c r="L32" s="43"/>
      <c r="S32" s="33"/>
      <c r="T32" s="33"/>
      <c r="U32" s="33"/>
      <c r="V32" s="33"/>
      <c r="W32" s="33"/>
      <c r="X32" s="33"/>
      <c r="Y32" s="33"/>
      <c r="Z32" s="33"/>
      <c r="AA32" s="33"/>
      <c r="AB32" s="33"/>
      <c r="AC32" s="33"/>
      <c r="AD32" s="33"/>
      <c r="AE32" s="33"/>
    </row>
    <row r="33" spans="1:31" s="2" customFormat="1" ht="14.45" customHeight="1">
      <c r="A33" s="33"/>
      <c r="B33" s="34"/>
      <c r="C33" s="33"/>
      <c r="D33" s="99" t="s">
        <v>39</v>
      </c>
      <c r="E33" s="28" t="s">
        <v>40</v>
      </c>
      <c r="F33" s="100">
        <f>ROUND((SUM(BE128:BE616)),0)</f>
        <v>0</v>
      </c>
      <c r="G33" s="33"/>
      <c r="H33" s="33"/>
      <c r="I33" s="101">
        <v>0.21</v>
      </c>
      <c r="J33" s="100">
        <f>ROUND(((SUM(BE128:BE616))*I33),0)</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41</v>
      </c>
      <c r="F34" s="100">
        <f>ROUND((SUM(BF128:BF616)),0)</f>
        <v>0</v>
      </c>
      <c r="G34" s="33"/>
      <c r="H34" s="33"/>
      <c r="I34" s="101">
        <v>0.12</v>
      </c>
      <c r="J34" s="100">
        <f>ROUND(((SUM(BF128:BF616))*I34),0)</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42</v>
      </c>
      <c r="F35" s="100">
        <f>ROUND((SUM(BG128:BG616)),0)</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43</v>
      </c>
      <c r="F36" s="100">
        <f>ROUND((SUM(BH128:BH616)),0)</f>
        <v>0</v>
      </c>
      <c r="G36" s="33"/>
      <c r="H36" s="33"/>
      <c r="I36" s="101">
        <v>0.12</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0">
        <f>ROUND((SUM(BI128:BI616)),0)</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45</v>
      </c>
      <c r="E39" s="61"/>
      <c r="F39" s="61"/>
      <c r="G39" s="104" t="s">
        <v>46</v>
      </c>
      <c r="H39" s="105" t="s">
        <v>47</v>
      </c>
      <c r="I39" s="61"/>
      <c r="J39" s="106">
        <f>SUM(J30:J37)</f>
        <v>0</v>
      </c>
      <c r="K39" s="107"/>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48</v>
      </c>
      <c r="E50" s="45"/>
      <c r="F50" s="45"/>
      <c r="G50" s="44" t="s">
        <v>49</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50</v>
      </c>
      <c r="E61" s="36"/>
      <c r="F61" s="108" t="s">
        <v>51</v>
      </c>
      <c r="G61" s="46" t="s">
        <v>50</v>
      </c>
      <c r="H61" s="36"/>
      <c r="I61" s="36"/>
      <c r="J61" s="109" t="s">
        <v>51</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52</v>
      </c>
      <c r="E65" s="47"/>
      <c r="F65" s="47"/>
      <c r="G65" s="44" t="s">
        <v>53</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50</v>
      </c>
      <c r="E76" s="36"/>
      <c r="F76" s="108" t="s">
        <v>51</v>
      </c>
      <c r="G76" s="46" t="s">
        <v>50</v>
      </c>
      <c r="H76" s="36"/>
      <c r="I76" s="36"/>
      <c r="J76" s="109" t="s">
        <v>51</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104</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7" t="str">
        <f>E7</f>
        <v>Brno, Obvodová (Bystrcký most) drobná rekonstrukce vodovodu</v>
      </c>
      <c r="F85" s="258"/>
      <c r="G85" s="258"/>
      <c r="H85" s="25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102</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8" t="str">
        <f>E9</f>
        <v>IO 01 - Vodovodní řad DN 350</v>
      </c>
      <c r="F87" s="259"/>
      <c r="G87" s="259"/>
      <c r="H87" s="25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40.15" customHeight="1">
      <c r="A91" s="33"/>
      <c r="B91" s="34"/>
      <c r="C91" s="28" t="s">
        <v>23</v>
      </c>
      <c r="D91" s="33"/>
      <c r="E91" s="33"/>
      <c r="F91" s="26" t="str">
        <f>E15</f>
        <v>Stat. město BRNO v zastoupení BVK</v>
      </c>
      <c r="G91" s="33"/>
      <c r="H91" s="33"/>
      <c r="I91" s="28" t="s">
        <v>29</v>
      </c>
      <c r="J91" s="31" t="str">
        <f>E21</f>
        <v>D PLUS PROJEKTOVÁ A INŽENÝRSKÁ a.s.</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33</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105</v>
      </c>
      <c r="D94" s="102"/>
      <c r="E94" s="102"/>
      <c r="F94" s="102"/>
      <c r="G94" s="102"/>
      <c r="H94" s="102"/>
      <c r="I94" s="102"/>
      <c r="J94" s="111" t="s">
        <v>106</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107</v>
      </c>
      <c r="D96" s="33"/>
      <c r="E96" s="33"/>
      <c r="F96" s="33"/>
      <c r="G96" s="33"/>
      <c r="H96" s="33"/>
      <c r="I96" s="33"/>
      <c r="J96" s="72">
        <f>J128</f>
        <v>0</v>
      </c>
      <c r="K96" s="33"/>
      <c r="L96" s="43"/>
      <c r="S96" s="33"/>
      <c r="T96" s="33"/>
      <c r="U96" s="33"/>
      <c r="V96" s="33"/>
      <c r="W96" s="33"/>
      <c r="X96" s="33"/>
      <c r="Y96" s="33"/>
      <c r="Z96" s="33"/>
      <c r="AA96" s="33"/>
      <c r="AB96" s="33"/>
      <c r="AC96" s="33"/>
      <c r="AD96" s="33"/>
      <c r="AE96" s="33"/>
      <c r="AU96" s="18" t="s">
        <v>108</v>
      </c>
    </row>
    <row r="97" spans="2:12" s="9" customFormat="1" ht="24.95" customHeight="1">
      <c r="B97" s="113"/>
      <c r="D97" s="114" t="s">
        <v>109</v>
      </c>
      <c r="E97" s="115"/>
      <c r="F97" s="115"/>
      <c r="G97" s="115"/>
      <c r="H97" s="115"/>
      <c r="I97" s="115"/>
      <c r="J97" s="116">
        <f>J129</f>
        <v>0</v>
      </c>
      <c r="L97" s="113"/>
    </row>
    <row r="98" spans="2:12" s="10" customFormat="1" ht="19.9" customHeight="1">
      <c r="B98" s="117"/>
      <c r="D98" s="118" t="s">
        <v>110</v>
      </c>
      <c r="E98" s="119"/>
      <c r="F98" s="119"/>
      <c r="G98" s="119"/>
      <c r="H98" s="119"/>
      <c r="I98" s="119"/>
      <c r="J98" s="120">
        <f>J130</f>
        <v>0</v>
      </c>
      <c r="L98" s="117"/>
    </row>
    <row r="99" spans="2:12" s="10" customFormat="1" ht="19.9" customHeight="1">
      <c r="B99" s="117"/>
      <c r="D99" s="118" t="s">
        <v>111</v>
      </c>
      <c r="E99" s="119"/>
      <c r="F99" s="119"/>
      <c r="G99" s="119"/>
      <c r="H99" s="119"/>
      <c r="I99" s="119"/>
      <c r="J99" s="120">
        <f>J271</f>
        <v>0</v>
      </c>
      <c r="L99" s="117"/>
    </row>
    <row r="100" spans="2:12" s="10" customFormat="1" ht="19.9" customHeight="1">
      <c r="B100" s="117"/>
      <c r="D100" s="118" t="s">
        <v>112</v>
      </c>
      <c r="E100" s="119"/>
      <c r="F100" s="119"/>
      <c r="G100" s="119"/>
      <c r="H100" s="119"/>
      <c r="I100" s="119"/>
      <c r="J100" s="120">
        <f>J278</f>
        <v>0</v>
      </c>
      <c r="L100" s="117"/>
    </row>
    <row r="101" spans="2:12" s="10" customFormat="1" ht="19.9" customHeight="1">
      <c r="B101" s="117"/>
      <c r="D101" s="118" t="s">
        <v>113</v>
      </c>
      <c r="E101" s="119"/>
      <c r="F101" s="119"/>
      <c r="G101" s="119"/>
      <c r="H101" s="119"/>
      <c r="I101" s="119"/>
      <c r="J101" s="120">
        <f>J303</f>
        <v>0</v>
      </c>
      <c r="L101" s="117"/>
    </row>
    <row r="102" spans="2:12" s="10" customFormat="1" ht="19.9" customHeight="1">
      <c r="B102" s="117"/>
      <c r="D102" s="118" t="s">
        <v>114</v>
      </c>
      <c r="E102" s="119"/>
      <c r="F102" s="119"/>
      <c r="G102" s="119"/>
      <c r="H102" s="119"/>
      <c r="I102" s="119"/>
      <c r="J102" s="120">
        <f>J325</f>
        <v>0</v>
      </c>
      <c r="L102" s="117"/>
    </row>
    <row r="103" spans="2:12" s="10" customFormat="1" ht="19.9" customHeight="1">
      <c r="B103" s="117"/>
      <c r="D103" s="118" t="s">
        <v>115</v>
      </c>
      <c r="E103" s="119"/>
      <c r="F103" s="119"/>
      <c r="G103" s="119"/>
      <c r="H103" s="119"/>
      <c r="I103" s="119"/>
      <c r="J103" s="120">
        <f>J537</f>
        <v>0</v>
      </c>
      <c r="L103" s="117"/>
    </row>
    <row r="104" spans="2:12" s="10" customFormat="1" ht="19.9" customHeight="1">
      <c r="B104" s="117"/>
      <c r="D104" s="118" t="s">
        <v>116</v>
      </c>
      <c r="E104" s="119"/>
      <c r="F104" s="119"/>
      <c r="G104" s="119"/>
      <c r="H104" s="119"/>
      <c r="I104" s="119"/>
      <c r="J104" s="120">
        <f>J574</f>
        <v>0</v>
      </c>
      <c r="L104" s="117"/>
    </row>
    <row r="105" spans="2:12" s="10" customFormat="1" ht="19.9" customHeight="1">
      <c r="B105" s="117"/>
      <c r="D105" s="118" t="s">
        <v>117</v>
      </c>
      <c r="E105" s="119"/>
      <c r="F105" s="119"/>
      <c r="G105" s="119"/>
      <c r="H105" s="119"/>
      <c r="I105" s="119"/>
      <c r="J105" s="120">
        <f>J586</f>
        <v>0</v>
      </c>
      <c r="L105" s="117"/>
    </row>
    <row r="106" spans="2:12" s="9" customFormat="1" ht="24.95" customHeight="1">
      <c r="B106" s="113"/>
      <c r="D106" s="114" t="s">
        <v>118</v>
      </c>
      <c r="E106" s="115"/>
      <c r="F106" s="115"/>
      <c r="G106" s="115"/>
      <c r="H106" s="115"/>
      <c r="I106" s="115"/>
      <c r="J106" s="116">
        <f>J589</f>
        <v>0</v>
      </c>
      <c r="L106" s="113"/>
    </row>
    <row r="107" spans="2:12" s="10" customFormat="1" ht="19.9" customHeight="1">
      <c r="B107" s="117"/>
      <c r="D107" s="118" t="s">
        <v>119</v>
      </c>
      <c r="E107" s="119"/>
      <c r="F107" s="119"/>
      <c r="G107" s="119"/>
      <c r="H107" s="119"/>
      <c r="I107" s="119"/>
      <c r="J107" s="120">
        <f>J590</f>
        <v>0</v>
      </c>
      <c r="L107" s="117"/>
    </row>
    <row r="108" spans="2:12" s="10" customFormat="1" ht="19.9" customHeight="1">
      <c r="B108" s="117"/>
      <c r="D108" s="118" t="s">
        <v>120</v>
      </c>
      <c r="E108" s="119"/>
      <c r="F108" s="119"/>
      <c r="G108" s="119"/>
      <c r="H108" s="119"/>
      <c r="I108" s="119"/>
      <c r="J108" s="120">
        <f>J606</f>
        <v>0</v>
      </c>
      <c r="L108" s="117"/>
    </row>
    <row r="109" spans="1:31" s="2" customFormat="1" ht="21.7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5" customHeight="1">
      <c r="A110" s="33"/>
      <c r="B110" s="48"/>
      <c r="C110" s="49"/>
      <c r="D110" s="49"/>
      <c r="E110" s="49"/>
      <c r="F110" s="49"/>
      <c r="G110" s="49"/>
      <c r="H110" s="49"/>
      <c r="I110" s="49"/>
      <c r="J110" s="49"/>
      <c r="K110" s="49"/>
      <c r="L110" s="43"/>
      <c r="S110" s="33"/>
      <c r="T110" s="33"/>
      <c r="U110" s="33"/>
      <c r="V110" s="33"/>
      <c r="W110" s="33"/>
      <c r="X110" s="33"/>
      <c r="Y110" s="33"/>
      <c r="Z110" s="33"/>
      <c r="AA110" s="33"/>
      <c r="AB110" s="33"/>
      <c r="AC110" s="33"/>
      <c r="AD110" s="33"/>
      <c r="AE110" s="33"/>
    </row>
    <row r="114" spans="1:31" s="2" customFormat="1" ht="6.95" customHeight="1">
      <c r="A114" s="33"/>
      <c r="B114" s="50"/>
      <c r="C114" s="51"/>
      <c r="D114" s="51"/>
      <c r="E114" s="51"/>
      <c r="F114" s="51"/>
      <c r="G114" s="51"/>
      <c r="H114" s="51"/>
      <c r="I114" s="51"/>
      <c r="J114" s="51"/>
      <c r="K114" s="51"/>
      <c r="L114" s="43"/>
      <c r="S114" s="33"/>
      <c r="T114" s="33"/>
      <c r="U114" s="33"/>
      <c r="V114" s="33"/>
      <c r="W114" s="33"/>
      <c r="X114" s="33"/>
      <c r="Y114" s="33"/>
      <c r="Z114" s="33"/>
      <c r="AA114" s="33"/>
      <c r="AB114" s="33"/>
      <c r="AC114" s="33"/>
      <c r="AD114" s="33"/>
      <c r="AE114" s="33"/>
    </row>
    <row r="115" spans="1:31" s="2" customFormat="1" ht="24.95" customHeight="1">
      <c r="A115" s="33"/>
      <c r="B115" s="34"/>
      <c r="C115" s="22" t="s">
        <v>121</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16</v>
      </c>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6.5" customHeight="1">
      <c r="A118" s="33"/>
      <c r="B118" s="34"/>
      <c r="C118" s="33"/>
      <c r="D118" s="33"/>
      <c r="E118" s="257" t="str">
        <f>E7</f>
        <v>Brno, Obvodová (Bystrcký most) drobná rekonstrukce vodovodu</v>
      </c>
      <c r="F118" s="258"/>
      <c r="G118" s="258"/>
      <c r="H118" s="258"/>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102</v>
      </c>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6.5" customHeight="1">
      <c r="A120" s="33"/>
      <c r="B120" s="34"/>
      <c r="C120" s="33"/>
      <c r="D120" s="33"/>
      <c r="E120" s="218" t="str">
        <f>E9</f>
        <v>IO 01 - Vodovodní řad DN 350</v>
      </c>
      <c r="F120" s="259"/>
      <c r="G120" s="259"/>
      <c r="H120" s="259"/>
      <c r="I120" s="33"/>
      <c r="J120" s="33"/>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20</v>
      </c>
      <c r="D122" s="33"/>
      <c r="E122" s="33"/>
      <c r="F122" s="26" t="str">
        <f>F12</f>
        <v xml:space="preserve"> </v>
      </c>
      <c r="G122" s="33"/>
      <c r="H122" s="33"/>
      <c r="I122" s="28" t="s">
        <v>22</v>
      </c>
      <c r="J122" s="56" t="str">
        <f>IF(J12="","",J12)</f>
        <v/>
      </c>
      <c r="K122" s="33"/>
      <c r="L122" s="43"/>
      <c r="S122" s="33"/>
      <c r="T122" s="33"/>
      <c r="U122" s="33"/>
      <c r="V122" s="33"/>
      <c r="W122" s="33"/>
      <c r="X122" s="33"/>
      <c r="Y122" s="33"/>
      <c r="Z122" s="33"/>
      <c r="AA122" s="33"/>
      <c r="AB122" s="33"/>
      <c r="AC122" s="33"/>
      <c r="AD122" s="33"/>
      <c r="AE122" s="33"/>
    </row>
    <row r="123" spans="1:31" s="2" customFormat="1" ht="6.9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40.15" customHeight="1">
      <c r="A124" s="33"/>
      <c r="B124" s="34"/>
      <c r="C124" s="28" t="s">
        <v>23</v>
      </c>
      <c r="D124" s="33"/>
      <c r="E124" s="33"/>
      <c r="F124" s="26" t="str">
        <f>E15</f>
        <v>Stat. město BRNO v zastoupení BVK</v>
      </c>
      <c r="G124" s="33"/>
      <c r="H124" s="33"/>
      <c r="I124" s="28" t="s">
        <v>29</v>
      </c>
      <c r="J124" s="31" t="str">
        <f>E21</f>
        <v>D PLUS PROJEKTOVÁ A INŽENÝRSKÁ a.s.</v>
      </c>
      <c r="K124" s="33"/>
      <c r="L124" s="43"/>
      <c r="S124" s="33"/>
      <c r="T124" s="33"/>
      <c r="U124" s="33"/>
      <c r="V124" s="33"/>
      <c r="W124" s="33"/>
      <c r="X124" s="33"/>
      <c r="Y124" s="33"/>
      <c r="Z124" s="33"/>
      <c r="AA124" s="33"/>
      <c r="AB124" s="33"/>
      <c r="AC124" s="33"/>
      <c r="AD124" s="33"/>
      <c r="AE124" s="33"/>
    </row>
    <row r="125" spans="1:31" s="2" customFormat="1" ht="15.2" customHeight="1">
      <c r="A125" s="33"/>
      <c r="B125" s="34"/>
      <c r="C125" s="28" t="s">
        <v>27</v>
      </c>
      <c r="D125" s="33"/>
      <c r="E125" s="33"/>
      <c r="F125" s="26" t="str">
        <f>IF(E18="","",E18)</f>
        <v>Vyplň údaj</v>
      </c>
      <c r="G125" s="33"/>
      <c r="H125" s="33"/>
      <c r="I125" s="28" t="s">
        <v>33</v>
      </c>
      <c r="J125" s="31" t="str">
        <f>E24</f>
        <v xml:space="preserve"> </v>
      </c>
      <c r="K125" s="33"/>
      <c r="L125" s="43"/>
      <c r="S125" s="33"/>
      <c r="T125" s="33"/>
      <c r="U125" s="33"/>
      <c r="V125" s="33"/>
      <c r="W125" s="33"/>
      <c r="X125" s="33"/>
      <c r="Y125" s="33"/>
      <c r="Z125" s="33"/>
      <c r="AA125" s="33"/>
      <c r="AB125" s="33"/>
      <c r="AC125" s="33"/>
      <c r="AD125" s="33"/>
      <c r="AE125" s="33"/>
    </row>
    <row r="126" spans="1:31" s="2" customFormat="1" ht="10.3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11" customFormat="1" ht="29.25" customHeight="1">
      <c r="A127" s="121"/>
      <c r="B127" s="122"/>
      <c r="C127" s="123" t="s">
        <v>122</v>
      </c>
      <c r="D127" s="124" t="s">
        <v>60</v>
      </c>
      <c r="E127" s="124" t="s">
        <v>56</v>
      </c>
      <c r="F127" s="124" t="s">
        <v>57</v>
      </c>
      <c r="G127" s="124" t="s">
        <v>123</v>
      </c>
      <c r="H127" s="124" t="s">
        <v>124</v>
      </c>
      <c r="I127" s="124" t="s">
        <v>125</v>
      </c>
      <c r="J127" s="124" t="s">
        <v>106</v>
      </c>
      <c r="K127" s="125" t="s">
        <v>126</v>
      </c>
      <c r="L127" s="126"/>
      <c r="M127" s="63" t="s">
        <v>1</v>
      </c>
      <c r="N127" s="64" t="s">
        <v>39</v>
      </c>
      <c r="O127" s="64" t="s">
        <v>127</v>
      </c>
      <c r="P127" s="64" t="s">
        <v>128</v>
      </c>
      <c r="Q127" s="64" t="s">
        <v>129</v>
      </c>
      <c r="R127" s="64" t="s">
        <v>130</v>
      </c>
      <c r="S127" s="64" t="s">
        <v>131</v>
      </c>
      <c r="T127" s="65" t="s">
        <v>132</v>
      </c>
      <c r="U127" s="121"/>
      <c r="V127" s="121"/>
      <c r="W127" s="121"/>
      <c r="X127" s="121"/>
      <c r="Y127" s="121"/>
      <c r="Z127" s="121"/>
      <c r="AA127" s="121"/>
      <c r="AB127" s="121"/>
      <c r="AC127" s="121"/>
      <c r="AD127" s="121"/>
      <c r="AE127" s="121"/>
    </row>
    <row r="128" spans="1:63" s="2" customFormat="1" ht="22.9" customHeight="1">
      <c r="A128" s="33"/>
      <c r="B128" s="34"/>
      <c r="C128" s="70" t="s">
        <v>133</v>
      </c>
      <c r="D128" s="33"/>
      <c r="E128" s="33"/>
      <c r="F128" s="33"/>
      <c r="G128" s="33"/>
      <c r="H128" s="33"/>
      <c r="I128" s="33"/>
      <c r="J128" s="127">
        <f>BK128</f>
        <v>0</v>
      </c>
      <c r="K128" s="33"/>
      <c r="L128" s="34"/>
      <c r="M128" s="66"/>
      <c r="N128" s="57"/>
      <c r="O128" s="67"/>
      <c r="P128" s="128">
        <f>P129+P589</f>
        <v>0</v>
      </c>
      <c r="Q128" s="67"/>
      <c r="R128" s="128">
        <f>R129+R589</f>
        <v>47.057071779999994</v>
      </c>
      <c r="S128" s="67"/>
      <c r="T128" s="129">
        <f>T129+T589</f>
        <v>7.817</v>
      </c>
      <c r="U128" s="33"/>
      <c r="V128" s="33"/>
      <c r="W128" s="33"/>
      <c r="X128" s="33"/>
      <c r="Y128" s="33"/>
      <c r="Z128" s="33"/>
      <c r="AA128" s="33"/>
      <c r="AB128" s="33"/>
      <c r="AC128" s="33"/>
      <c r="AD128" s="33"/>
      <c r="AE128" s="33"/>
      <c r="AT128" s="18" t="s">
        <v>74</v>
      </c>
      <c r="AU128" s="18" t="s">
        <v>108</v>
      </c>
      <c r="BK128" s="130">
        <f>BK129+BK589</f>
        <v>0</v>
      </c>
    </row>
    <row r="129" spans="2:63" s="12" customFormat="1" ht="25.9" customHeight="1">
      <c r="B129" s="131"/>
      <c r="D129" s="132" t="s">
        <v>74</v>
      </c>
      <c r="E129" s="133" t="s">
        <v>134</v>
      </c>
      <c r="F129" s="133" t="s">
        <v>135</v>
      </c>
      <c r="I129" s="134"/>
      <c r="J129" s="135">
        <f>BK129</f>
        <v>0</v>
      </c>
      <c r="L129" s="131"/>
      <c r="M129" s="136"/>
      <c r="N129" s="137"/>
      <c r="O129" s="137"/>
      <c r="P129" s="138">
        <f>P130+P271+P278+P303+P325+P537+P574+P586</f>
        <v>0</v>
      </c>
      <c r="Q129" s="137"/>
      <c r="R129" s="138">
        <f>R130+R271+R278+R303+R325+R537+R574+R586</f>
        <v>46.25199178</v>
      </c>
      <c r="S129" s="137"/>
      <c r="T129" s="139">
        <f>T130+T271+T278+T303+T325+T537+T574+T586</f>
        <v>6.669</v>
      </c>
      <c r="AR129" s="132" t="s">
        <v>32</v>
      </c>
      <c r="AT129" s="140" t="s">
        <v>74</v>
      </c>
      <c r="AU129" s="140" t="s">
        <v>75</v>
      </c>
      <c r="AY129" s="132" t="s">
        <v>136</v>
      </c>
      <c r="BK129" s="141">
        <f>BK130+BK271+BK278+BK303+BK325+BK537+BK574+BK586</f>
        <v>0</v>
      </c>
    </row>
    <row r="130" spans="2:63" s="12" customFormat="1" ht="22.9" customHeight="1">
      <c r="B130" s="131"/>
      <c r="D130" s="132" t="s">
        <v>74</v>
      </c>
      <c r="E130" s="142" t="s">
        <v>32</v>
      </c>
      <c r="F130" s="142" t="s">
        <v>137</v>
      </c>
      <c r="I130" s="134"/>
      <c r="J130" s="143">
        <f>BK130</f>
        <v>0</v>
      </c>
      <c r="L130" s="131"/>
      <c r="M130" s="136"/>
      <c r="N130" s="137"/>
      <c r="O130" s="137"/>
      <c r="P130" s="138">
        <f>SUM(P131:P270)</f>
        <v>0</v>
      </c>
      <c r="Q130" s="137"/>
      <c r="R130" s="138">
        <f>SUM(R131:R270)</f>
        <v>13.76305414</v>
      </c>
      <c r="S130" s="137"/>
      <c r="T130" s="139">
        <f>SUM(T131:T270)</f>
        <v>6.669</v>
      </c>
      <c r="AR130" s="132" t="s">
        <v>32</v>
      </c>
      <c r="AT130" s="140" t="s">
        <v>74</v>
      </c>
      <c r="AU130" s="140" t="s">
        <v>32</v>
      </c>
      <c r="AY130" s="132" t="s">
        <v>136</v>
      </c>
      <c r="BK130" s="141">
        <f>SUM(BK131:BK270)</f>
        <v>0</v>
      </c>
    </row>
    <row r="131" spans="1:65" s="2" customFormat="1" ht="16.5" customHeight="1">
      <c r="A131" s="33"/>
      <c r="B131" s="144"/>
      <c r="C131" s="145" t="s">
        <v>32</v>
      </c>
      <c r="D131" s="145" t="s">
        <v>138</v>
      </c>
      <c r="E131" s="146" t="s">
        <v>139</v>
      </c>
      <c r="F131" s="147" t="s">
        <v>140</v>
      </c>
      <c r="G131" s="148" t="s">
        <v>141</v>
      </c>
      <c r="H131" s="149">
        <v>6.3</v>
      </c>
      <c r="I131" s="150"/>
      <c r="J131" s="151">
        <f>ROUND(I131*H131,2)</f>
        <v>0</v>
      </c>
      <c r="K131" s="147" t="s">
        <v>142</v>
      </c>
      <c r="L131" s="34"/>
      <c r="M131" s="152" t="s">
        <v>1</v>
      </c>
      <c r="N131" s="153" t="s">
        <v>40</v>
      </c>
      <c r="O131" s="59"/>
      <c r="P131" s="154">
        <f>O131*H131</f>
        <v>0</v>
      </c>
      <c r="Q131" s="154">
        <v>0</v>
      </c>
      <c r="R131" s="154">
        <f>Q131*H131</f>
        <v>0</v>
      </c>
      <c r="S131" s="154">
        <v>0.58</v>
      </c>
      <c r="T131" s="155">
        <f>S131*H131</f>
        <v>3.6539999999999995</v>
      </c>
      <c r="U131" s="33"/>
      <c r="V131" s="33"/>
      <c r="W131" s="33"/>
      <c r="X131" s="33"/>
      <c r="Y131" s="33"/>
      <c r="Z131" s="33"/>
      <c r="AA131" s="33"/>
      <c r="AB131" s="33"/>
      <c r="AC131" s="33"/>
      <c r="AD131" s="33"/>
      <c r="AE131" s="33"/>
      <c r="AR131" s="156" t="s">
        <v>143</v>
      </c>
      <c r="AT131" s="156" t="s">
        <v>138</v>
      </c>
      <c r="AU131" s="156" t="s">
        <v>84</v>
      </c>
      <c r="AY131" s="18" t="s">
        <v>136</v>
      </c>
      <c r="BE131" s="157">
        <f>IF(N131="základní",J131,0)</f>
        <v>0</v>
      </c>
      <c r="BF131" s="157">
        <f>IF(N131="snížená",J131,0)</f>
        <v>0</v>
      </c>
      <c r="BG131" s="157">
        <f>IF(N131="zákl. přenesená",J131,0)</f>
        <v>0</v>
      </c>
      <c r="BH131" s="157">
        <f>IF(N131="sníž. přenesená",J131,0)</f>
        <v>0</v>
      </c>
      <c r="BI131" s="157">
        <f>IF(N131="nulová",J131,0)</f>
        <v>0</v>
      </c>
      <c r="BJ131" s="18" t="s">
        <v>32</v>
      </c>
      <c r="BK131" s="157">
        <f>ROUND(I131*H131,2)</f>
        <v>0</v>
      </c>
      <c r="BL131" s="18" t="s">
        <v>143</v>
      </c>
      <c r="BM131" s="156" t="s">
        <v>144</v>
      </c>
    </row>
    <row r="132" spans="1:47" s="2" customFormat="1" ht="11.25">
      <c r="A132" s="33"/>
      <c r="B132" s="34"/>
      <c r="C132" s="33"/>
      <c r="D132" s="158" t="s">
        <v>145</v>
      </c>
      <c r="E132" s="33"/>
      <c r="F132" s="159" t="s">
        <v>146</v>
      </c>
      <c r="G132" s="33"/>
      <c r="H132" s="33"/>
      <c r="I132" s="160"/>
      <c r="J132" s="33"/>
      <c r="K132" s="33"/>
      <c r="L132" s="34"/>
      <c r="M132" s="161"/>
      <c r="N132" s="162"/>
      <c r="O132" s="59"/>
      <c r="P132" s="59"/>
      <c r="Q132" s="59"/>
      <c r="R132" s="59"/>
      <c r="S132" s="59"/>
      <c r="T132" s="60"/>
      <c r="U132" s="33"/>
      <c r="V132" s="33"/>
      <c r="W132" s="33"/>
      <c r="X132" s="33"/>
      <c r="Y132" s="33"/>
      <c r="Z132" s="33"/>
      <c r="AA132" s="33"/>
      <c r="AB132" s="33"/>
      <c r="AC132" s="33"/>
      <c r="AD132" s="33"/>
      <c r="AE132" s="33"/>
      <c r="AT132" s="18" t="s">
        <v>145</v>
      </c>
      <c r="AU132" s="18" t="s">
        <v>84</v>
      </c>
    </row>
    <row r="133" spans="2:51" s="13" customFormat="1" ht="11.25">
      <c r="B133" s="163"/>
      <c r="D133" s="164" t="s">
        <v>147</v>
      </c>
      <c r="E133" s="165" t="s">
        <v>1</v>
      </c>
      <c r="F133" s="166" t="s">
        <v>148</v>
      </c>
      <c r="H133" s="165" t="s">
        <v>1</v>
      </c>
      <c r="I133" s="167"/>
      <c r="L133" s="163"/>
      <c r="M133" s="168"/>
      <c r="N133" s="169"/>
      <c r="O133" s="169"/>
      <c r="P133" s="169"/>
      <c r="Q133" s="169"/>
      <c r="R133" s="169"/>
      <c r="S133" s="169"/>
      <c r="T133" s="170"/>
      <c r="AT133" s="165" t="s">
        <v>147</v>
      </c>
      <c r="AU133" s="165" t="s">
        <v>84</v>
      </c>
      <c r="AV133" s="13" t="s">
        <v>32</v>
      </c>
      <c r="AW133" s="13" t="s">
        <v>31</v>
      </c>
      <c r="AX133" s="13" t="s">
        <v>75</v>
      </c>
      <c r="AY133" s="165" t="s">
        <v>136</v>
      </c>
    </row>
    <row r="134" spans="2:51" s="14" customFormat="1" ht="11.25">
      <c r="B134" s="171"/>
      <c r="D134" s="164" t="s">
        <v>147</v>
      </c>
      <c r="E134" s="172" t="s">
        <v>1</v>
      </c>
      <c r="F134" s="173" t="s">
        <v>149</v>
      </c>
      <c r="H134" s="174">
        <v>4.9</v>
      </c>
      <c r="I134" s="175"/>
      <c r="L134" s="171"/>
      <c r="M134" s="176"/>
      <c r="N134" s="177"/>
      <c r="O134" s="177"/>
      <c r="P134" s="177"/>
      <c r="Q134" s="177"/>
      <c r="R134" s="177"/>
      <c r="S134" s="177"/>
      <c r="T134" s="178"/>
      <c r="AT134" s="172" t="s">
        <v>147</v>
      </c>
      <c r="AU134" s="172" t="s">
        <v>84</v>
      </c>
      <c r="AV134" s="14" t="s">
        <v>84</v>
      </c>
      <c r="AW134" s="14" t="s">
        <v>31</v>
      </c>
      <c r="AX134" s="14" t="s">
        <v>75</v>
      </c>
      <c r="AY134" s="172" t="s">
        <v>136</v>
      </c>
    </row>
    <row r="135" spans="2:51" s="14" customFormat="1" ht="11.25">
      <c r="B135" s="171"/>
      <c r="D135" s="164" t="s">
        <v>147</v>
      </c>
      <c r="E135" s="172" t="s">
        <v>1</v>
      </c>
      <c r="F135" s="173" t="s">
        <v>150</v>
      </c>
      <c r="H135" s="174">
        <v>1.4</v>
      </c>
      <c r="I135" s="175"/>
      <c r="L135" s="171"/>
      <c r="M135" s="176"/>
      <c r="N135" s="177"/>
      <c r="O135" s="177"/>
      <c r="P135" s="177"/>
      <c r="Q135" s="177"/>
      <c r="R135" s="177"/>
      <c r="S135" s="177"/>
      <c r="T135" s="178"/>
      <c r="AT135" s="172" t="s">
        <v>147</v>
      </c>
      <c r="AU135" s="172" t="s">
        <v>84</v>
      </c>
      <c r="AV135" s="14" t="s">
        <v>84</v>
      </c>
      <c r="AW135" s="14" t="s">
        <v>31</v>
      </c>
      <c r="AX135" s="14" t="s">
        <v>75</v>
      </c>
      <c r="AY135" s="172" t="s">
        <v>136</v>
      </c>
    </row>
    <row r="136" spans="2:51" s="15" customFormat="1" ht="11.25">
      <c r="B136" s="179"/>
      <c r="D136" s="164" t="s">
        <v>147</v>
      </c>
      <c r="E136" s="180" t="s">
        <v>1</v>
      </c>
      <c r="F136" s="181" t="s">
        <v>151</v>
      </c>
      <c r="H136" s="182">
        <v>6.3</v>
      </c>
      <c r="I136" s="183"/>
      <c r="L136" s="179"/>
      <c r="M136" s="184"/>
      <c r="N136" s="185"/>
      <c r="O136" s="185"/>
      <c r="P136" s="185"/>
      <c r="Q136" s="185"/>
      <c r="R136" s="185"/>
      <c r="S136" s="185"/>
      <c r="T136" s="186"/>
      <c r="AT136" s="180" t="s">
        <v>147</v>
      </c>
      <c r="AU136" s="180" t="s">
        <v>84</v>
      </c>
      <c r="AV136" s="15" t="s">
        <v>143</v>
      </c>
      <c r="AW136" s="15" t="s">
        <v>31</v>
      </c>
      <c r="AX136" s="15" t="s">
        <v>32</v>
      </c>
      <c r="AY136" s="180" t="s">
        <v>136</v>
      </c>
    </row>
    <row r="137" spans="1:65" s="2" customFormat="1" ht="16.5" customHeight="1">
      <c r="A137" s="33"/>
      <c r="B137" s="144"/>
      <c r="C137" s="145" t="s">
        <v>84</v>
      </c>
      <c r="D137" s="145" t="s">
        <v>138</v>
      </c>
      <c r="E137" s="146" t="s">
        <v>152</v>
      </c>
      <c r="F137" s="147" t="s">
        <v>153</v>
      </c>
      <c r="G137" s="148" t="s">
        <v>141</v>
      </c>
      <c r="H137" s="149">
        <v>9</v>
      </c>
      <c r="I137" s="150"/>
      <c r="J137" s="151">
        <f>ROUND(I137*H137,2)</f>
        <v>0</v>
      </c>
      <c r="K137" s="147" t="s">
        <v>142</v>
      </c>
      <c r="L137" s="34"/>
      <c r="M137" s="152" t="s">
        <v>1</v>
      </c>
      <c r="N137" s="153" t="s">
        <v>40</v>
      </c>
      <c r="O137" s="59"/>
      <c r="P137" s="154">
        <f>O137*H137</f>
        <v>0</v>
      </c>
      <c r="Q137" s="154">
        <v>0</v>
      </c>
      <c r="R137" s="154">
        <f>Q137*H137</f>
        <v>0</v>
      </c>
      <c r="S137" s="154">
        <v>0.22</v>
      </c>
      <c r="T137" s="155">
        <f>S137*H137</f>
        <v>1.98</v>
      </c>
      <c r="U137" s="33"/>
      <c r="V137" s="33"/>
      <c r="W137" s="33"/>
      <c r="X137" s="33"/>
      <c r="Y137" s="33"/>
      <c r="Z137" s="33"/>
      <c r="AA137" s="33"/>
      <c r="AB137" s="33"/>
      <c r="AC137" s="33"/>
      <c r="AD137" s="33"/>
      <c r="AE137" s="33"/>
      <c r="AR137" s="156" t="s">
        <v>143</v>
      </c>
      <c r="AT137" s="156" t="s">
        <v>138</v>
      </c>
      <c r="AU137" s="156" t="s">
        <v>84</v>
      </c>
      <c r="AY137" s="18" t="s">
        <v>136</v>
      </c>
      <c r="BE137" s="157">
        <f>IF(N137="základní",J137,0)</f>
        <v>0</v>
      </c>
      <c r="BF137" s="157">
        <f>IF(N137="snížená",J137,0)</f>
        <v>0</v>
      </c>
      <c r="BG137" s="157">
        <f>IF(N137="zákl. přenesená",J137,0)</f>
        <v>0</v>
      </c>
      <c r="BH137" s="157">
        <f>IF(N137="sníž. přenesená",J137,0)</f>
        <v>0</v>
      </c>
      <c r="BI137" s="157">
        <f>IF(N137="nulová",J137,0)</f>
        <v>0</v>
      </c>
      <c r="BJ137" s="18" t="s">
        <v>32</v>
      </c>
      <c r="BK137" s="157">
        <f>ROUND(I137*H137,2)</f>
        <v>0</v>
      </c>
      <c r="BL137" s="18" t="s">
        <v>143</v>
      </c>
      <c r="BM137" s="156" t="s">
        <v>154</v>
      </c>
    </row>
    <row r="138" spans="1:47" s="2" customFormat="1" ht="11.25">
      <c r="A138" s="33"/>
      <c r="B138" s="34"/>
      <c r="C138" s="33"/>
      <c r="D138" s="158" t="s">
        <v>145</v>
      </c>
      <c r="E138" s="33"/>
      <c r="F138" s="159" t="s">
        <v>155</v>
      </c>
      <c r="G138" s="33"/>
      <c r="H138" s="33"/>
      <c r="I138" s="160"/>
      <c r="J138" s="33"/>
      <c r="K138" s="33"/>
      <c r="L138" s="34"/>
      <c r="M138" s="161"/>
      <c r="N138" s="162"/>
      <c r="O138" s="59"/>
      <c r="P138" s="59"/>
      <c r="Q138" s="59"/>
      <c r="R138" s="59"/>
      <c r="S138" s="59"/>
      <c r="T138" s="60"/>
      <c r="U138" s="33"/>
      <c r="V138" s="33"/>
      <c r="W138" s="33"/>
      <c r="X138" s="33"/>
      <c r="Y138" s="33"/>
      <c r="Z138" s="33"/>
      <c r="AA138" s="33"/>
      <c r="AB138" s="33"/>
      <c r="AC138" s="33"/>
      <c r="AD138" s="33"/>
      <c r="AE138" s="33"/>
      <c r="AT138" s="18" t="s">
        <v>145</v>
      </c>
      <c r="AU138" s="18" t="s">
        <v>84</v>
      </c>
    </row>
    <row r="139" spans="2:51" s="13" customFormat="1" ht="11.25">
      <c r="B139" s="163"/>
      <c r="D139" s="164" t="s">
        <v>147</v>
      </c>
      <c r="E139" s="165" t="s">
        <v>1</v>
      </c>
      <c r="F139" s="166" t="s">
        <v>148</v>
      </c>
      <c r="H139" s="165" t="s">
        <v>1</v>
      </c>
      <c r="I139" s="167"/>
      <c r="L139" s="163"/>
      <c r="M139" s="168"/>
      <c r="N139" s="169"/>
      <c r="O139" s="169"/>
      <c r="P139" s="169"/>
      <c r="Q139" s="169"/>
      <c r="R139" s="169"/>
      <c r="S139" s="169"/>
      <c r="T139" s="170"/>
      <c r="AT139" s="165" t="s">
        <v>147</v>
      </c>
      <c r="AU139" s="165" t="s">
        <v>84</v>
      </c>
      <c r="AV139" s="13" t="s">
        <v>32</v>
      </c>
      <c r="AW139" s="13" t="s">
        <v>31</v>
      </c>
      <c r="AX139" s="13" t="s">
        <v>75</v>
      </c>
      <c r="AY139" s="165" t="s">
        <v>136</v>
      </c>
    </row>
    <row r="140" spans="2:51" s="14" customFormat="1" ht="11.25">
      <c r="B140" s="171"/>
      <c r="D140" s="164" t="s">
        <v>147</v>
      </c>
      <c r="E140" s="172" t="s">
        <v>1</v>
      </c>
      <c r="F140" s="173" t="s">
        <v>156</v>
      </c>
      <c r="H140" s="174">
        <v>7</v>
      </c>
      <c r="I140" s="175"/>
      <c r="L140" s="171"/>
      <c r="M140" s="176"/>
      <c r="N140" s="177"/>
      <c r="O140" s="177"/>
      <c r="P140" s="177"/>
      <c r="Q140" s="177"/>
      <c r="R140" s="177"/>
      <c r="S140" s="177"/>
      <c r="T140" s="178"/>
      <c r="AT140" s="172" t="s">
        <v>147</v>
      </c>
      <c r="AU140" s="172" t="s">
        <v>84</v>
      </c>
      <c r="AV140" s="14" t="s">
        <v>84</v>
      </c>
      <c r="AW140" s="14" t="s">
        <v>31</v>
      </c>
      <c r="AX140" s="14" t="s">
        <v>75</v>
      </c>
      <c r="AY140" s="172" t="s">
        <v>136</v>
      </c>
    </row>
    <row r="141" spans="2:51" s="14" customFormat="1" ht="11.25">
      <c r="B141" s="171"/>
      <c r="D141" s="164" t="s">
        <v>147</v>
      </c>
      <c r="E141" s="172" t="s">
        <v>1</v>
      </c>
      <c r="F141" s="173" t="s">
        <v>157</v>
      </c>
      <c r="H141" s="174">
        <v>2</v>
      </c>
      <c r="I141" s="175"/>
      <c r="L141" s="171"/>
      <c r="M141" s="176"/>
      <c r="N141" s="177"/>
      <c r="O141" s="177"/>
      <c r="P141" s="177"/>
      <c r="Q141" s="177"/>
      <c r="R141" s="177"/>
      <c r="S141" s="177"/>
      <c r="T141" s="178"/>
      <c r="AT141" s="172" t="s">
        <v>147</v>
      </c>
      <c r="AU141" s="172" t="s">
        <v>84</v>
      </c>
      <c r="AV141" s="14" t="s">
        <v>84</v>
      </c>
      <c r="AW141" s="14" t="s">
        <v>31</v>
      </c>
      <c r="AX141" s="14" t="s">
        <v>75</v>
      </c>
      <c r="AY141" s="172" t="s">
        <v>136</v>
      </c>
    </row>
    <row r="142" spans="2:51" s="15" customFormat="1" ht="11.25">
      <c r="B142" s="179"/>
      <c r="D142" s="164" t="s">
        <v>147</v>
      </c>
      <c r="E142" s="180" t="s">
        <v>1</v>
      </c>
      <c r="F142" s="181" t="s">
        <v>151</v>
      </c>
      <c r="H142" s="182">
        <v>9</v>
      </c>
      <c r="I142" s="183"/>
      <c r="L142" s="179"/>
      <c r="M142" s="184"/>
      <c r="N142" s="185"/>
      <c r="O142" s="185"/>
      <c r="P142" s="185"/>
      <c r="Q142" s="185"/>
      <c r="R142" s="185"/>
      <c r="S142" s="185"/>
      <c r="T142" s="186"/>
      <c r="AT142" s="180" t="s">
        <v>147</v>
      </c>
      <c r="AU142" s="180" t="s">
        <v>84</v>
      </c>
      <c r="AV142" s="15" t="s">
        <v>143</v>
      </c>
      <c r="AW142" s="15" t="s">
        <v>31</v>
      </c>
      <c r="AX142" s="15" t="s">
        <v>32</v>
      </c>
      <c r="AY142" s="180" t="s">
        <v>136</v>
      </c>
    </row>
    <row r="143" spans="1:65" s="2" customFormat="1" ht="16.5" customHeight="1">
      <c r="A143" s="33"/>
      <c r="B143" s="144"/>
      <c r="C143" s="145" t="s">
        <v>158</v>
      </c>
      <c r="D143" s="145" t="s">
        <v>138</v>
      </c>
      <c r="E143" s="146" t="s">
        <v>159</v>
      </c>
      <c r="F143" s="147" t="s">
        <v>160</v>
      </c>
      <c r="G143" s="148" t="s">
        <v>141</v>
      </c>
      <c r="H143" s="149">
        <v>9</v>
      </c>
      <c r="I143" s="150"/>
      <c r="J143" s="151">
        <f>ROUND(I143*H143,2)</f>
        <v>0</v>
      </c>
      <c r="K143" s="147" t="s">
        <v>142</v>
      </c>
      <c r="L143" s="34"/>
      <c r="M143" s="152" t="s">
        <v>1</v>
      </c>
      <c r="N143" s="153" t="s">
        <v>40</v>
      </c>
      <c r="O143" s="59"/>
      <c r="P143" s="154">
        <f>O143*H143</f>
        <v>0</v>
      </c>
      <c r="Q143" s="154">
        <v>4E-05</v>
      </c>
      <c r="R143" s="154">
        <f>Q143*H143</f>
        <v>0.00036</v>
      </c>
      <c r="S143" s="154">
        <v>0.115</v>
      </c>
      <c r="T143" s="155">
        <f>S143*H143</f>
        <v>1.0350000000000001</v>
      </c>
      <c r="U143" s="33"/>
      <c r="V143" s="33"/>
      <c r="W143" s="33"/>
      <c r="X143" s="33"/>
      <c r="Y143" s="33"/>
      <c r="Z143" s="33"/>
      <c r="AA143" s="33"/>
      <c r="AB143" s="33"/>
      <c r="AC143" s="33"/>
      <c r="AD143" s="33"/>
      <c r="AE143" s="33"/>
      <c r="AR143" s="156" t="s">
        <v>143</v>
      </c>
      <c r="AT143" s="156" t="s">
        <v>138</v>
      </c>
      <c r="AU143" s="156" t="s">
        <v>84</v>
      </c>
      <c r="AY143" s="18" t="s">
        <v>136</v>
      </c>
      <c r="BE143" s="157">
        <f>IF(N143="základní",J143,0)</f>
        <v>0</v>
      </c>
      <c r="BF143" s="157">
        <f>IF(N143="snížená",J143,0)</f>
        <v>0</v>
      </c>
      <c r="BG143" s="157">
        <f>IF(N143="zákl. přenesená",J143,0)</f>
        <v>0</v>
      </c>
      <c r="BH143" s="157">
        <f>IF(N143="sníž. přenesená",J143,0)</f>
        <v>0</v>
      </c>
      <c r="BI143" s="157">
        <f>IF(N143="nulová",J143,0)</f>
        <v>0</v>
      </c>
      <c r="BJ143" s="18" t="s">
        <v>32</v>
      </c>
      <c r="BK143" s="157">
        <f>ROUND(I143*H143,2)</f>
        <v>0</v>
      </c>
      <c r="BL143" s="18" t="s">
        <v>143</v>
      </c>
      <c r="BM143" s="156" t="s">
        <v>161</v>
      </c>
    </row>
    <row r="144" spans="1:47" s="2" customFormat="1" ht="11.25">
      <c r="A144" s="33"/>
      <c r="B144" s="34"/>
      <c r="C144" s="33"/>
      <c r="D144" s="158" t="s">
        <v>145</v>
      </c>
      <c r="E144" s="33"/>
      <c r="F144" s="159" t="s">
        <v>162</v>
      </c>
      <c r="G144" s="33"/>
      <c r="H144" s="33"/>
      <c r="I144" s="160"/>
      <c r="J144" s="33"/>
      <c r="K144" s="33"/>
      <c r="L144" s="34"/>
      <c r="M144" s="161"/>
      <c r="N144" s="162"/>
      <c r="O144" s="59"/>
      <c r="P144" s="59"/>
      <c r="Q144" s="59"/>
      <c r="R144" s="59"/>
      <c r="S144" s="59"/>
      <c r="T144" s="60"/>
      <c r="U144" s="33"/>
      <c r="V144" s="33"/>
      <c r="W144" s="33"/>
      <c r="X144" s="33"/>
      <c r="Y144" s="33"/>
      <c r="Z144" s="33"/>
      <c r="AA144" s="33"/>
      <c r="AB144" s="33"/>
      <c r="AC144" s="33"/>
      <c r="AD144" s="33"/>
      <c r="AE144" s="33"/>
      <c r="AT144" s="18" t="s">
        <v>145</v>
      </c>
      <c r="AU144" s="18" t="s">
        <v>84</v>
      </c>
    </row>
    <row r="145" spans="2:51" s="13" customFormat="1" ht="11.25">
      <c r="B145" s="163"/>
      <c r="D145" s="164" t="s">
        <v>147</v>
      </c>
      <c r="E145" s="165" t="s">
        <v>1</v>
      </c>
      <c r="F145" s="166" t="s">
        <v>148</v>
      </c>
      <c r="H145" s="165" t="s">
        <v>1</v>
      </c>
      <c r="I145" s="167"/>
      <c r="L145" s="163"/>
      <c r="M145" s="168"/>
      <c r="N145" s="169"/>
      <c r="O145" s="169"/>
      <c r="P145" s="169"/>
      <c r="Q145" s="169"/>
      <c r="R145" s="169"/>
      <c r="S145" s="169"/>
      <c r="T145" s="170"/>
      <c r="AT145" s="165" t="s">
        <v>147</v>
      </c>
      <c r="AU145" s="165" t="s">
        <v>84</v>
      </c>
      <c r="AV145" s="13" t="s">
        <v>32</v>
      </c>
      <c r="AW145" s="13" t="s">
        <v>31</v>
      </c>
      <c r="AX145" s="13" t="s">
        <v>75</v>
      </c>
      <c r="AY145" s="165" t="s">
        <v>136</v>
      </c>
    </row>
    <row r="146" spans="2:51" s="14" customFormat="1" ht="11.25">
      <c r="B146" s="171"/>
      <c r="D146" s="164" t="s">
        <v>147</v>
      </c>
      <c r="E146" s="172" t="s">
        <v>1</v>
      </c>
      <c r="F146" s="173" t="s">
        <v>156</v>
      </c>
      <c r="H146" s="174">
        <v>7</v>
      </c>
      <c r="I146" s="175"/>
      <c r="L146" s="171"/>
      <c r="M146" s="176"/>
      <c r="N146" s="177"/>
      <c r="O146" s="177"/>
      <c r="P146" s="177"/>
      <c r="Q146" s="177"/>
      <c r="R146" s="177"/>
      <c r="S146" s="177"/>
      <c r="T146" s="178"/>
      <c r="AT146" s="172" t="s">
        <v>147</v>
      </c>
      <c r="AU146" s="172" t="s">
        <v>84</v>
      </c>
      <c r="AV146" s="14" t="s">
        <v>84</v>
      </c>
      <c r="AW146" s="14" t="s">
        <v>31</v>
      </c>
      <c r="AX146" s="14" t="s">
        <v>75</v>
      </c>
      <c r="AY146" s="172" t="s">
        <v>136</v>
      </c>
    </row>
    <row r="147" spans="2:51" s="14" customFormat="1" ht="11.25">
      <c r="B147" s="171"/>
      <c r="D147" s="164" t="s">
        <v>147</v>
      </c>
      <c r="E147" s="172" t="s">
        <v>1</v>
      </c>
      <c r="F147" s="173" t="s">
        <v>157</v>
      </c>
      <c r="H147" s="174">
        <v>2</v>
      </c>
      <c r="I147" s="175"/>
      <c r="L147" s="171"/>
      <c r="M147" s="176"/>
      <c r="N147" s="177"/>
      <c r="O147" s="177"/>
      <c r="P147" s="177"/>
      <c r="Q147" s="177"/>
      <c r="R147" s="177"/>
      <c r="S147" s="177"/>
      <c r="T147" s="178"/>
      <c r="AT147" s="172" t="s">
        <v>147</v>
      </c>
      <c r="AU147" s="172" t="s">
        <v>84</v>
      </c>
      <c r="AV147" s="14" t="s">
        <v>84</v>
      </c>
      <c r="AW147" s="14" t="s">
        <v>31</v>
      </c>
      <c r="AX147" s="14" t="s">
        <v>75</v>
      </c>
      <c r="AY147" s="172" t="s">
        <v>136</v>
      </c>
    </row>
    <row r="148" spans="2:51" s="15" customFormat="1" ht="11.25">
      <c r="B148" s="179"/>
      <c r="D148" s="164" t="s">
        <v>147</v>
      </c>
      <c r="E148" s="180" t="s">
        <v>1</v>
      </c>
      <c r="F148" s="181" t="s">
        <v>151</v>
      </c>
      <c r="H148" s="182">
        <v>9</v>
      </c>
      <c r="I148" s="183"/>
      <c r="L148" s="179"/>
      <c r="M148" s="184"/>
      <c r="N148" s="185"/>
      <c r="O148" s="185"/>
      <c r="P148" s="185"/>
      <c r="Q148" s="185"/>
      <c r="R148" s="185"/>
      <c r="S148" s="185"/>
      <c r="T148" s="186"/>
      <c r="AT148" s="180" t="s">
        <v>147</v>
      </c>
      <c r="AU148" s="180" t="s">
        <v>84</v>
      </c>
      <c r="AV148" s="15" t="s">
        <v>143</v>
      </c>
      <c r="AW148" s="15" t="s">
        <v>31</v>
      </c>
      <c r="AX148" s="15" t="s">
        <v>32</v>
      </c>
      <c r="AY148" s="180" t="s">
        <v>136</v>
      </c>
    </row>
    <row r="149" spans="1:65" s="2" customFormat="1" ht="16.5" customHeight="1">
      <c r="A149" s="33"/>
      <c r="B149" s="144"/>
      <c r="C149" s="145" t="s">
        <v>143</v>
      </c>
      <c r="D149" s="145" t="s">
        <v>138</v>
      </c>
      <c r="E149" s="146" t="s">
        <v>163</v>
      </c>
      <c r="F149" s="147" t="s">
        <v>164</v>
      </c>
      <c r="G149" s="148" t="s">
        <v>141</v>
      </c>
      <c r="H149" s="149">
        <v>170</v>
      </c>
      <c r="I149" s="150"/>
      <c r="J149" s="151">
        <f>ROUND(I149*H149,2)</f>
        <v>0</v>
      </c>
      <c r="K149" s="147" t="s">
        <v>142</v>
      </c>
      <c r="L149" s="34"/>
      <c r="M149" s="152" t="s">
        <v>1</v>
      </c>
      <c r="N149" s="153" t="s">
        <v>40</v>
      </c>
      <c r="O149" s="59"/>
      <c r="P149" s="154">
        <f>O149*H149</f>
        <v>0</v>
      </c>
      <c r="Q149" s="154">
        <v>0</v>
      </c>
      <c r="R149" s="154">
        <f>Q149*H149</f>
        <v>0</v>
      </c>
      <c r="S149" s="154">
        <v>0</v>
      </c>
      <c r="T149" s="155">
        <f>S149*H149</f>
        <v>0</v>
      </c>
      <c r="U149" s="33"/>
      <c r="V149" s="33"/>
      <c r="W149" s="33"/>
      <c r="X149" s="33"/>
      <c r="Y149" s="33"/>
      <c r="Z149" s="33"/>
      <c r="AA149" s="33"/>
      <c r="AB149" s="33"/>
      <c r="AC149" s="33"/>
      <c r="AD149" s="33"/>
      <c r="AE149" s="33"/>
      <c r="AR149" s="156" t="s">
        <v>143</v>
      </c>
      <c r="AT149" s="156" t="s">
        <v>138</v>
      </c>
      <c r="AU149" s="156" t="s">
        <v>84</v>
      </c>
      <c r="AY149" s="18" t="s">
        <v>136</v>
      </c>
      <c r="BE149" s="157">
        <f>IF(N149="základní",J149,0)</f>
        <v>0</v>
      </c>
      <c r="BF149" s="157">
        <f>IF(N149="snížená",J149,0)</f>
        <v>0</v>
      </c>
      <c r="BG149" s="157">
        <f>IF(N149="zákl. přenesená",J149,0)</f>
        <v>0</v>
      </c>
      <c r="BH149" s="157">
        <f>IF(N149="sníž. přenesená",J149,0)</f>
        <v>0</v>
      </c>
      <c r="BI149" s="157">
        <f>IF(N149="nulová",J149,0)</f>
        <v>0</v>
      </c>
      <c r="BJ149" s="18" t="s">
        <v>32</v>
      </c>
      <c r="BK149" s="157">
        <f>ROUND(I149*H149,2)</f>
        <v>0</v>
      </c>
      <c r="BL149" s="18" t="s">
        <v>143</v>
      </c>
      <c r="BM149" s="156" t="s">
        <v>165</v>
      </c>
    </row>
    <row r="150" spans="1:47" s="2" customFormat="1" ht="11.25">
      <c r="A150" s="33"/>
      <c r="B150" s="34"/>
      <c r="C150" s="33"/>
      <c r="D150" s="158" t="s">
        <v>145</v>
      </c>
      <c r="E150" s="33"/>
      <c r="F150" s="159" t="s">
        <v>166</v>
      </c>
      <c r="G150" s="33"/>
      <c r="H150" s="33"/>
      <c r="I150" s="160"/>
      <c r="J150" s="33"/>
      <c r="K150" s="33"/>
      <c r="L150" s="34"/>
      <c r="M150" s="161"/>
      <c r="N150" s="162"/>
      <c r="O150" s="59"/>
      <c r="P150" s="59"/>
      <c r="Q150" s="59"/>
      <c r="R150" s="59"/>
      <c r="S150" s="59"/>
      <c r="T150" s="60"/>
      <c r="U150" s="33"/>
      <c r="V150" s="33"/>
      <c r="W150" s="33"/>
      <c r="X150" s="33"/>
      <c r="Y150" s="33"/>
      <c r="Z150" s="33"/>
      <c r="AA150" s="33"/>
      <c r="AB150" s="33"/>
      <c r="AC150" s="33"/>
      <c r="AD150" s="33"/>
      <c r="AE150" s="33"/>
      <c r="AT150" s="18" t="s">
        <v>145</v>
      </c>
      <c r="AU150" s="18" t="s">
        <v>84</v>
      </c>
    </row>
    <row r="151" spans="2:51" s="13" customFormat="1" ht="11.25">
      <c r="B151" s="163"/>
      <c r="D151" s="164" t="s">
        <v>147</v>
      </c>
      <c r="E151" s="165" t="s">
        <v>1</v>
      </c>
      <c r="F151" s="166" t="s">
        <v>167</v>
      </c>
      <c r="H151" s="165" t="s">
        <v>1</v>
      </c>
      <c r="I151" s="167"/>
      <c r="L151" s="163"/>
      <c r="M151" s="168"/>
      <c r="N151" s="169"/>
      <c r="O151" s="169"/>
      <c r="P151" s="169"/>
      <c r="Q151" s="169"/>
      <c r="R151" s="169"/>
      <c r="S151" s="169"/>
      <c r="T151" s="170"/>
      <c r="AT151" s="165" t="s">
        <v>147</v>
      </c>
      <c r="AU151" s="165" t="s">
        <v>84</v>
      </c>
      <c r="AV151" s="13" t="s">
        <v>32</v>
      </c>
      <c r="AW151" s="13" t="s">
        <v>31</v>
      </c>
      <c r="AX151" s="13" t="s">
        <v>75</v>
      </c>
      <c r="AY151" s="165" t="s">
        <v>136</v>
      </c>
    </row>
    <row r="152" spans="2:51" s="13" customFormat="1" ht="11.25">
      <c r="B152" s="163"/>
      <c r="D152" s="164" t="s">
        <v>147</v>
      </c>
      <c r="E152" s="165" t="s">
        <v>1</v>
      </c>
      <c r="F152" s="166" t="s">
        <v>168</v>
      </c>
      <c r="H152" s="165" t="s">
        <v>1</v>
      </c>
      <c r="I152" s="167"/>
      <c r="L152" s="163"/>
      <c r="M152" s="168"/>
      <c r="N152" s="169"/>
      <c r="O152" s="169"/>
      <c r="P152" s="169"/>
      <c r="Q152" s="169"/>
      <c r="R152" s="169"/>
      <c r="S152" s="169"/>
      <c r="T152" s="170"/>
      <c r="AT152" s="165" t="s">
        <v>147</v>
      </c>
      <c r="AU152" s="165" t="s">
        <v>84</v>
      </c>
      <c r="AV152" s="13" t="s">
        <v>32</v>
      </c>
      <c r="AW152" s="13" t="s">
        <v>31</v>
      </c>
      <c r="AX152" s="13" t="s">
        <v>75</v>
      </c>
      <c r="AY152" s="165" t="s">
        <v>136</v>
      </c>
    </row>
    <row r="153" spans="2:51" s="14" customFormat="1" ht="11.25">
      <c r="B153" s="171"/>
      <c r="D153" s="164" t="s">
        <v>147</v>
      </c>
      <c r="E153" s="172" t="s">
        <v>1</v>
      </c>
      <c r="F153" s="173" t="s">
        <v>169</v>
      </c>
      <c r="H153" s="174">
        <v>170</v>
      </c>
      <c r="I153" s="175"/>
      <c r="L153" s="171"/>
      <c r="M153" s="176"/>
      <c r="N153" s="177"/>
      <c r="O153" s="177"/>
      <c r="P153" s="177"/>
      <c r="Q153" s="177"/>
      <c r="R153" s="177"/>
      <c r="S153" s="177"/>
      <c r="T153" s="178"/>
      <c r="AT153" s="172" t="s">
        <v>147</v>
      </c>
      <c r="AU153" s="172" t="s">
        <v>84</v>
      </c>
      <c r="AV153" s="14" t="s">
        <v>84</v>
      </c>
      <c r="AW153" s="14" t="s">
        <v>31</v>
      </c>
      <c r="AX153" s="14" t="s">
        <v>75</v>
      </c>
      <c r="AY153" s="172" t="s">
        <v>136</v>
      </c>
    </row>
    <row r="154" spans="2:51" s="15" customFormat="1" ht="11.25">
      <c r="B154" s="179"/>
      <c r="D154" s="164" t="s">
        <v>147</v>
      </c>
      <c r="E154" s="180" t="s">
        <v>1</v>
      </c>
      <c r="F154" s="181" t="s">
        <v>151</v>
      </c>
      <c r="H154" s="182">
        <v>170</v>
      </c>
      <c r="I154" s="183"/>
      <c r="L154" s="179"/>
      <c r="M154" s="184"/>
      <c r="N154" s="185"/>
      <c r="O154" s="185"/>
      <c r="P154" s="185"/>
      <c r="Q154" s="185"/>
      <c r="R154" s="185"/>
      <c r="S154" s="185"/>
      <c r="T154" s="186"/>
      <c r="AT154" s="180" t="s">
        <v>147</v>
      </c>
      <c r="AU154" s="180" t="s">
        <v>84</v>
      </c>
      <c r="AV154" s="15" t="s">
        <v>143</v>
      </c>
      <c r="AW154" s="15" t="s">
        <v>31</v>
      </c>
      <c r="AX154" s="15" t="s">
        <v>32</v>
      </c>
      <c r="AY154" s="180" t="s">
        <v>136</v>
      </c>
    </row>
    <row r="155" spans="1:65" s="2" customFormat="1" ht="21.75" customHeight="1">
      <c r="A155" s="33"/>
      <c r="B155" s="144"/>
      <c r="C155" s="145" t="s">
        <v>170</v>
      </c>
      <c r="D155" s="145" t="s">
        <v>138</v>
      </c>
      <c r="E155" s="146" t="s">
        <v>171</v>
      </c>
      <c r="F155" s="147" t="s">
        <v>172</v>
      </c>
      <c r="G155" s="148" t="s">
        <v>173</v>
      </c>
      <c r="H155" s="149">
        <v>103.308</v>
      </c>
      <c r="I155" s="150"/>
      <c r="J155" s="151">
        <f>ROUND(I155*H155,2)</f>
        <v>0</v>
      </c>
      <c r="K155" s="147" t="s">
        <v>142</v>
      </c>
      <c r="L155" s="34"/>
      <c r="M155" s="152" t="s">
        <v>1</v>
      </c>
      <c r="N155" s="153" t="s">
        <v>40</v>
      </c>
      <c r="O155" s="59"/>
      <c r="P155" s="154">
        <f>O155*H155</f>
        <v>0</v>
      </c>
      <c r="Q155" s="154">
        <v>0</v>
      </c>
      <c r="R155" s="154">
        <f>Q155*H155</f>
        <v>0</v>
      </c>
      <c r="S155" s="154">
        <v>0</v>
      </c>
      <c r="T155" s="155">
        <f>S155*H155</f>
        <v>0</v>
      </c>
      <c r="U155" s="33"/>
      <c r="V155" s="33"/>
      <c r="W155" s="33"/>
      <c r="X155" s="33"/>
      <c r="Y155" s="33"/>
      <c r="Z155" s="33"/>
      <c r="AA155" s="33"/>
      <c r="AB155" s="33"/>
      <c r="AC155" s="33"/>
      <c r="AD155" s="33"/>
      <c r="AE155" s="33"/>
      <c r="AR155" s="156" t="s">
        <v>143</v>
      </c>
      <c r="AT155" s="156" t="s">
        <v>138</v>
      </c>
      <c r="AU155" s="156" t="s">
        <v>84</v>
      </c>
      <c r="AY155" s="18" t="s">
        <v>136</v>
      </c>
      <c r="BE155" s="157">
        <f>IF(N155="základní",J155,0)</f>
        <v>0</v>
      </c>
      <c r="BF155" s="157">
        <f>IF(N155="snížená",J155,0)</f>
        <v>0</v>
      </c>
      <c r="BG155" s="157">
        <f>IF(N155="zákl. přenesená",J155,0)</f>
        <v>0</v>
      </c>
      <c r="BH155" s="157">
        <f>IF(N155="sníž. přenesená",J155,0)</f>
        <v>0</v>
      </c>
      <c r="BI155" s="157">
        <f>IF(N155="nulová",J155,0)</f>
        <v>0</v>
      </c>
      <c r="BJ155" s="18" t="s">
        <v>32</v>
      </c>
      <c r="BK155" s="157">
        <f>ROUND(I155*H155,2)</f>
        <v>0</v>
      </c>
      <c r="BL155" s="18" t="s">
        <v>143</v>
      </c>
      <c r="BM155" s="156" t="s">
        <v>174</v>
      </c>
    </row>
    <row r="156" spans="1:47" s="2" customFormat="1" ht="11.25">
      <c r="A156" s="33"/>
      <c r="B156" s="34"/>
      <c r="C156" s="33"/>
      <c r="D156" s="158" t="s">
        <v>145</v>
      </c>
      <c r="E156" s="33"/>
      <c r="F156" s="159" t="s">
        <v>175</v>
      </c>
      <c r="G156" s="33"/>
      <c r="H156" s="33"/>
      <c r="I156" s="160"/>
      <c r="J156" s="33"/>
      <c r="K156" s="33"/>
      <c r="L156" s="34"/>
      <c r="M156" s="161"/>
      <c r="N156" s="162"/>
      <c r="O156" s="59"/>
      <c r="P156" s="59"/>
      <c r="Q156" s="59"/>
      <c r="R156" s="59"/>
      <c r="S156" s="59"/>
      <c r="T156" s="60"/>
      <c r="U156" s="33"/>
      <c r="V156" s="33"/>
      <c r="W156" s="33"/>
      <c r="X156" s="33"/>
      <c r="Y156" s="33"/>
      <c r="Z156" s="33"/>
      <c r="AA156" s="33"/>
      <c r="AB156" s="33"/>
      <c r="AC156" s="33"/>
      <c r="AD156" s="33"/>
      <c r="AE156" s="33"/>
      <c r="AT156" s="18" t="s">
        <v>145</v>
      </c>
      <c r="AU156" s="18" t="s">
        <v>84</v>
      </c>
    </row>
    <row r="157" spans="2:51" s="13" customFormat="1" ht="11.25">
      <c r="B157" s="163"/>
      <c r="D157" s="164" t="s">
        <v>147</v>
      </c>
      <c r="E157" s="165" t="s">
        <v>1</v>
      </c>
      <c r="F157" s="166" t="s">
        <v>176</v>
      </c>
      <c r="H157" s="165" t="s">
        <v>1</v>
      </c>
      <c r="I157" s="167"/>
      <c r="L157" s="163"/>
      <c r="M157" s="168"/>
      <c r="N157" s="169"/>
      <c r="O157" s="169"/>
      <c r="P157" s="169"/>
      <c r="Q157" s="169"/>
      <c r="R157" s="169"/>
      <c r="S157" s="169"/>
      <c r="T157" s="170"/>
      <c r="AT157" s="165" t="s">
        <v>147</v>
      </c>
      <c r="AU157" s="165" t="s">
        <v>84</v>
      </c>
      <c r="AV157" s="13" t="s">
        <v>32</v>
      </c>
      <c r="AW157" s="13" t="s">
        <v>31</v>
      </c>
      <c r="AX157" s="13" t="s">
        <v>75</v>
      </c>
      <c r="AY157" s="165" t="s">
        <v>136</v>
      </c>
    </row>
    <row r="158" spans="2:51" s="13" customFormat="1" ht="11.25">
      <c r="B158" s="163"/>
      <c r="D158" s="164" t="s">
        <v>147</v>
      </c>
      <c r="E158" s="165" t="s">
        <v>1</v>
      </c>
      <c r="F158" s="166" t="s">
        <v>177</v>
      </c>
      <c r="H158" s="165" t="s">
        <v>1</v>
      </c>
      <c r="I158" s="167"/>
      <c r="L158" s="163"/>
      <c r="M158" s="168"/>
      <c r="N158" s="169"/>
      <c r="O158" s="169"/>
      <c r="P158" s="169"/>
      <c r="Q158" s="169"/>
      <c r="R158" s="169"/>
      <c r="S158" s="169"/>
      <c r="T158" s="170"/>
      <c r="AT158" s="165" t="s">
        <v>147</v>
      </c>
      <c r="AU158" s="165" t="s">
        <v>84</v>
      </c>
      <c r="AV158" s="13" t="s">
        <v>32</v>
      </c>
      <c r="AW158" s="13" t="s">
        <v>31</v>
      </c>
      <c r="AX158" s="13" t="s">
        <v>75</v>
      </c>
      <c r="AY158" s="165" t="s">
        <v>136</v>
      </c>
    </row>
    <row r="159" spans="2:51" s="14" customFormat="1" ht="11.25">
      <c r="B159" s="171"/>
      <c r="D159" s="164" t="s">
        <v>147</v>
      </c>
      <c r="E159" s="172" t="s">
        <v>1</v>
      </c>
      <c r="F159" s="173" t="s">
        <v>178</v>
      </c>
      <c r="H159" s="174">
        <v>33.361</v>
      </c>
      <c r="I159" s="175"/>
      <c r="L159" s="171"/>
      <c r="M159" s="176"/>
      <c r="N159" s="177"/>
      <c r="O159" s="177"/>
      <c r="P159" s="177"/>
      <c r="Q159" s="177"/>
      <c r="R159" s="177"/>
      <c r="S159" s="177"/>
      <c r="T159" s="178"/>
      <c r="AT159" s="172" t="s">
        <v>147</v>
      </c>
      <c r="AU159" s="172" t="s">
        <v>84</v>
      </c>
      <c r="AV159" s="14" t="s">
        <v>84</v>
      </c>
      <c r="AW159" s="14" t="s">
        <v>31</v>
      </c>
      <c r="AX159" s="14" t="s">
        <v>75</v>
      </c>
      <c r="AY159" s="172" t="s">
        <v>136</v>
      </c>
    </row>
    <row r="160" spans="2:51" s="14" customFormat="1" ht="11.25">
      <c r="B160" s="171"/>
      <c r="D160" s="164" t="s">
        <v>147</v>
      </c>
      <c r="E160" s="172" t="s">
        <v>1</v>
      </c>
      <c r="F160" s="173" t="s">
        <v>179</v>
      </c>
      <c r="H160" s="174">
        <v>84.703</v>
      </c>
      <c r="I160" s="175"/>
      <c r="L160" s="171"/>
      <c r="M160" s="176"/>
      <c r="N160" s="177"/>
      <c r="O160" s="177"/>
      <c r="P160" s="177"/>
      <c r="Q160" s="177"/>
      <c r="R160" s="177"/>
      <c r="S160" s="177"/>
      <c r="T160" s="178"/>
      <c r="AT160" s="172" t="s">
        <v>147</v>
      </c>
      <c r="AU160" s="172" t="s">
        <v>84</v>
      </c>
      <c r="AV160" s="14" t="s">
        <v>84</v>
      </c>
      <c r="AW160" s="14" t="s">
        <v>31</v>
      </c>
      <c r="AX160" s="14" t="s">
        <v>75</v>
      </c>
      <c r="AY160" s="172" t="s">
        <v>136</v>
      </c>
    </row>
    <row r="161" spans="2:51" s="13" customFormat="1" ht="11.25">
      <c r="B161" s="163"/>
      <c r="D161" s="164" t="s">
        <v>147</v>
      </c>
      <c r="E161" s="165" t="s">
        <v>1</v>
      </c>
      <c r="F161" s="166" t="s">
        <v>180</v>
      </c>
      <c r="H161" s="165" t="s">
        <v>1</v>
      </c>
      <c r="I161" s="167"/>
      <c r="L161" s="163"/>
      <c r="M161" s="168"/>
      <c r="N161" s="169"/>
      <c r="O161" s="169"/>
      <c r="P161" s="169"/>
      <c r="Q161" s="169"/>
      <c r="R161" s="169"/>
      <c r="S161" s="169"/>
      <c r="T161" s="170"/>
      <c r="AT161" s="165" t="s">
        <v>147</v>
      </c>
      <c r="AU161" s="165" t="s">
        <v>84</v>
      </c>
      <c r="AV161" s="13" t="s">
        <v>32</v>
      </c>
      <c r="AW161" s="13" t="s">
        <v>31</v>
      </c>
      <c r="AX161" s="13" t="s">
        <v>75</v>
      </c>
      <c r="AY161" s="165" t="s">
        <v>136</v>
      </c>
    </row>
    <row r="162" spans="2:51" s="14" customFormat="1" ht="11.25">
      <c r="B162" s="171"/>
      <c r="D162" s="164" t="s">
        <v>147</v>
      </c>
      <c r="E162" s="172" t="s">
        <v>1</v>
      </c>
      <c r="F162" s="173" t="s">
        <v>181</v>
      </c>
      <c r="H162" s="174">
        <v>-14.756</v>
      </c>
      <c r="I162" s="175"/>
      <c r="L162" s="171"/>
      <c r="M162" s="176"/>
      <c r="N162" s="177"/>
      <c r="O162" s="177"/>
      <c r="P162" s="177"/>
      <c r="Q162" s="177"/>
      <c r="R162" s="177"/>
      <c r="S162" s="177"/>
      <c r="T162" s="178"/>
      <c r="AT162" s="172" t="s">
        <v>147</v>
      </c>
      <c r="AU162" s="172" t="s">
        <v>84</v>
      </c>
      <c r="AV162" s="14" t="s">
        <v>84</v>
      </c>
      <c r="AW162" s="14" t="s">
        <v>31</v>
      </c>
      <c r="AX162" s="14" t="s">
        <v>75</v>
      </c>
      <c r="AY162" s="172" t="s">
        <v>136</v>
      </c>
    </row>
    <row r="163" spans="2:51" s="15" customFormat="1" ht="11.25">
      <c r="B163" s="179"/>
      <c r="D163" s="164" t="s">
        <v>147</v>
      </c>
      <c r="E163" s="180" t="s">
        <v>1</v>
      </c>
      <c r="F163" s="181" t="s">
        <v>151</v>
      </c>
      <c r="H163" s="182">
        <v>103.308</v>
      </c>
      <c r="I163" s="183"/>
      <c r="L163" s="179"/>
      <c r="M163" s="184"/>
      <c r="N163" s="185"/>
      <c r="O163" s="185"/>
      <c r="P163" s="185"/>
      <c r="Q163" s="185"/>
      <c r="R163" s="185"/>
      <c r="S163" s="185"/>
      <c r="T163" s="186"/>
      <c r="AT163" s="180" t="s">
        <v>147</v>
      </c>
      <c r="AU163" s="180" t="s">
        <v>84</v>
      </c>
      <c r="AV163" s="15" t="s">
        <v>143</v>
      </c>
      <c r="AW163" s="15" t="s">
        <v>31</v>
      </c>
      <c r="AX163" s="15" t="s">
        <v>32</v>
      </c>
      <c r="AY163" s="180" t="s">
        <v>136</v>
      </c>
    </row>
    <row r="164" spans="1:65" s="2" customFormat="1" ht="16.5" customHeight="1">
      <c r="A164" s="33"/>
      <c r="B164" s="144"/>
      <c r="C164" s="145" t="s">
        <v>182</v>
      </c>
      <c r="D164" s="145" t="s">
        <v>138</v>
      </c>
      <c r="E164" s="146" t="s">
        <v>183</v>
      </c>
      <c r="F164" s="147" t="s">
        <v>184</v>
      </c>
      <c r="G164" s="148" t="s">
        <v>141</v>
      </c>
      <c r="H164" s="149">
        <v>33.733</v>
      </c>
      <c r="I164" s="150"/>
      <c r="J164" s="151">
        <f>ROUND(I164*H164,2)</f>
        <v>0</v>
      </c>
      <c r="K164" s="147" t="s">
        <v>142</v>
      </c>
      <c r="L164" s="34"/>
      <c r="M164" s="152" t="s">
        <v>1</v>
      </c>
      <c r="N164" s="153" t="s">
        <v>40</v>
      </c>
      <c r="O164" s="59"/>
      <c r="P164" s="154">
        <f>O164*H164</f>
        <v>0</v>
      </c>
      <c r="Q164" s="154">
        <v>0.00199</v>
      </c>
      <c r="R164" s="154">
        <f>Q164*H164</f>
        <v>0.06712867</v>
      </c>
      <c r="S164" s="154">
        <v>0</v>
      </c>
      <c r="T164" s="155">
        <f>S164*H164</f>
        <v>0</v>
      </c>
      <c r="U164" s="33"/>
      <c r="V164" s="33"/>
      <c r="W164" s="33"/>
      <c r="X164" s="33"/>
      <c r="Y164" s="33"/>
      <c r="Z164" s="33"/>
      <c r="AA164" s="33"/>
      <c r="AB164" s="33"/>
      <c r="AC164" s="33"/>
      <c r="AD164" s="33"/>
      <c r="AE164" s="33"/>
      <c r="AR164" s="156" t="s">
        <v>143</v>
      </c>
      <c r="AT164" s="156" t="s">
        <v>138</v>
      </c>
      <c r="AU164" s="156" t="s">
        <v>84</v>
      </c>
      <c r="AY164" s="18" t="s">
        <v>136</v>
      </c>
      <c r="BE164" s="157">
        <f>IF(N164="základní",J164,0)</f>
        <v>0</v>
      </c>
      <c r="BF164" s="157">
        <f>IF(N164="snížená",J164,0)</f>
        <v>0</v>
      </c>
      <c r="BG164" s="157">
        <f>IF(N164="zákl. přenesená",J164,0)</f>
        <v>0</v>
      </c>
      <c r="BH164" s="157">
        <f>IF(N164="sníž. přenesená",J164,0)</f>
        <v>0</v>
      </c>
      <c r="BI164" s="157">
        <f>IF(N164="nulová",J164,0)</f>
        <v>0</v>
      </c>
      <c r="BJ164" s="18" t="s">
        <v>32</v>
      </c>
      <c r="BK164" s="157">
        <f>ROUND(I164*H164,2)</f>
        <v>0</v>
      </c>
      <c r="BL164" s="18" t="s">
        <v>143</v>
      </c>
      <c r="BM164" s="156" t="s">
        <v>185</v>
      </c>
    </row>
    <row r="165" spans="1:47" s="2" customFormat="1" ht="11.25">
      <c r="A165" s="33"/>
      <c r="B165" s="34"/>
      <c r="C165" s="33"/>
      <c r="D165" s="158" t="s">
        <v>145</v>
      </c>
      <c r="E165" s="33"/>
      <c r="F165" s="159" t="s">
        <v>186</v>
      </c>
      <c r="G165" s="33"/>
      <c r="H165" s="33"/>
      <c r="I165" s="160"/>
      <c r="J165" s="33"/>
      <c r="K165" s="33"/>
      <c r="L165" s="34"/>
      <c r="M165" s="161"/>
      <c r="N165" s="162"/>
      <c r="O165" s="59"/>
      <c r="P165" s="59"/>
      <c r="Q165" s="59"/>
      <c r="R165" s="59"/>
      <c r="S165" s="59"/>
      <c r="T165" s="60"/>
      <c r="U165" s="33"/>
      <c r="V165" s="33"/>
      <c r="W165" s="33"/>
      <c r="X165" s="33"/>
      <c r="Y165" s="33"/>
      <c r="Z165" s="33"/>
      <c r="AA165" s="33"/>
      <c r="AB165" s="33"/>
      <c r="AC165" s="33"/>
      <c r="AD165" s="33"/>
      <c r="AE165" s="33"/>
      <c r="AT165" s="18" t="s">
        <v>145</v>
      </c>
      <c r="AU165" s="18" t="s">
        <v>84</v>
      </c>
    </row>
    <row r="166" spans="2:51" s="13" customFormat="1" ht="11.25">
      <c r="B166" s="163"/>
      <c r="D166" s="164" t="s">
        <v>147</v>
      </c>
      <c r="E166" s="165" t="s">
        <v>1</v>
      </c>
      <c r="F166" s="166" t="s">
        <v>176</v>
      </c>
      <c r="H166" s="165" t="s">
        <v>1</v>
      </c>
      <c r="I166" s="167"/>
      <c r="L166" s="163"/>
      <c r="M166" s="168"/>
      <c r="N166" s="169"/>
      <c r="O166" s="169"/>
      <c r="P166" s="169"/>
      <c r="Q166" s="169"/>
      <c r="R166" s="169"/>
      <c r="S166" s="169"/>
      <c r="T166" s="170"/>
      <c r="AT166" s="165" t="s">
        <v>147</v>
      </c>
      <c r="AU166" s="165" t="s">
        <v>84</v>
      </c>
      <c r="AV166" s="13" t="s">
        <v>32</v>
      </c>
      <c r="AW166" s="13" t="s">
        <v>31</v>
      </c>
      <c r="AX166" s="13" t="s">
        <v>75</v>
      </c>
      <c r="AY166" s="165" t="s">
        <v>136</v>
      </c>
    </row>
    <row r="167" spans="2:51" s="13" customFormat="1" ht="11.25">
      <c r="B167" s="163"/>
      <c r="D167" s="164" t="s">
        <v>147</v>
      </c>
      <c r="E167" s="165" t="s">
        <v>1</v>
      </c>
      <c r="F167" s="166" t="s">
        <v>187</v>
      </c>
      <c r="H167" s="165" t="s">
        <v>1</v>
      </c>
      <c r="I167" s="167"/>
      <c r="L167" s="163"/>
      <c r="M167" s="168"/>
      <c r="N167" s="169"/>
      <c r="O167" s="169"/>
      <c r="P167" s="169"/>
      <c r="Q167" s="169"/>
      <c r="R167" s="169"/>
      <c r="S167" s="169"/>
      <c r="T167" s="170"/>
      <c r="AT167" s="165" t="s">
        <v>147</v>
      </c>
      <c r="AU167" s="165" t="s">
        <v>84</v>
      </c>
      <c r="AV167" s="13" t="s">
        <v>32</v>
      </c>
      <c r="AW167" s="13" t="s">
        <v>31</v>
      </c>
      <c r="AX167" s="13" t="s">
        <v>75</v>
      </c>
      <c r="AY167" s="165" t="s">
        <v>136</v>
      </c>
    </row>
    <row r="168" spans="2:51" s="14" customFormat="1" ht="11.25">
      <c r="B168" s="171"/>
      <c r="D168" s="164" t="s">
        <v>147</v>
      </c>
      <c r="E168" s="172" t="s">
        <v>1</v>
      </c>
      <c r="F168" s="173" t="s">
        <v>188</v>
      </c>
      <c r="H168" s="174">
        <v>9.532</v>
      </c>
      <c r="I168" s="175"/>
      <c r="L168" s="171"/>
      <c r="M168" s="176"/>
      <c r="N168" s="177"/>
      <c r="O168" s="177"/>
      <c r="P168" s="177"/>
      <c r="Q168" s="177"/>
      <c r="R168" s="177"/>
      <c r="S168" s="177"/>
      <c r="T168" s="178"/>
      <c r="AT168" s="172" t="s">
        <v>147</v>
      </c>
      <c r="AU168" s="172" t="s">
        <v>84</v>
      </c>
      <c r="AV168" s="14" t="s">
        <v>84</v>
      </c>
      <c r="AW168" s="14" t="s">
        <v>31</v>
      </c>
      <c r="AX168" s="14" t="s">
        <v>75</v>
      </c>
      <c r="AY168" s="172" t="s">
        <v>136</v>
      </c>
    </row>
    <row r="169" spans="2:51" s="14" customFormat="1" ht="11.25">
      <c r="B169" s="171"/>
      <c r="D169" s="164" t="s">
        <v>147</v>
      </c>
      <c r="E169" s="172" t="s">
        <v>1</v>
      </c>
      <c r="F169" s="173" t="s">
        <v>189</v>
      </c>
      <c r="H169" s="174">
        <v>24.201</v>
      </c>
      <c r="I169" s="175"/>
      <c r="L169" s="171"/>
      <c r="M169" s="176"/>
      <c r="N169" s="177"/>
      <c r="O169" s="177"/>
      <c r="P169" s="177"/>
      <c r="Q169" s="177"/>
      <c r="R169" s="177"/>
      <c r="S169" s="177"/>
      <c r="T169" s="178"/>
      <c r="AT169" s="172" t="s">
        <v>147</v>
      </c>
      <c r="AU169" s="172" t="s">
        <v>84</v>
      </c>
      <c r="AV169" s="14" t="s">
        <v>84</v>
      </c>
      <c r="AW169" s="14" t="s">
        <v>31</v>
      </c>
      <c r="AX169" s="14" t="s">
        <v>75</v>
      </c>
      <c r="AY169" s="172" t="s">
        <v>136</v>
      </c>
    </row>
    <row r="170" spans="2:51" s="15" customFormat="1" ht="11.25">
      <c r="B170" s="179"/>
      <c r="D170" s="164" t="s">
        <v>147</v>
      </c>
      <c r="E170" s="180" t="s">
        <v>1</v>
      </c>
      <c r="F170" s="181" t="s">
        <v>151</v>
      </c>
      <c r="H170" s="182">
        <v>33.733</v>
      </c>
      <c r="I170" s="183"/>
      <c r="L170" s="179"/>
      <c r="M170" s="184"/>
      <c r="N170" s="185"/>
      <c r="O170" s="185"/>
      <c r="P170" s="185"/>
      <c r="Q170" s="185"/>
      <c r="R170" s="185"/>
      <c r="S170" s="185"/>
      <c r="T170" s="186"/>
      <c r="AT170" s="180" t="s">
        <v>147</v>
      </c>
      <c r="AU170" s="180" t="s">
        <v>84</v>
      </c>
      <c r="AV170" s="15" t="s">
        <v>143</v>
      </c>
      <c r="AW170" s="15" t="s">
        <v>31</v>
      </c>
      <c r="AX170" s="15" t="s">
        <v>32</v>
      </c>
      <c r="AY170" s="180" t="s">
        <v>136</v>
      </c>
    </row>
    <row r="171" spans="1:65" s="2" customFormat="1" ht="16.5" customHeight="1">
      <c r="A171" s="33"/>
      <c r="B171" s="144"/>
      <c r="C171" s="145" t="s">
        <v>190</v>
      </c>
      <c r="D171" s="145" t="s">
        <v>138</v>
      </c>
      <c r="E171" s="146" t="s">
        <v>191</v>
      </c>
      <c r="F171" s="147" t="s">
        <v>192</v>
      </c>
      <c r="G171" s="148" t="s">
        <v>141</v>
      </c>
      <c r="H171" s="149">
        <v>33.733</v>
      </c>
      <c r="I171" s="150"/>
      <c r="J171" s="151">
        <f>ROUND(I171*H171,2)</f>
        <v>0</v>
      </c>
      <c r="K171" s="147" t="s">
        <v>142</v>
      </c>
      <c r="L171" s="34"/>
      <c r="M171" s="152" t="s">
        <v>1</v>
      </c>
      <c r="N171" s="153" t="s">
        <v>40</v>
      </c>
      <c r="O171" s="59"/>
      <c r="P171" s="154">
        <f>O171*H171</f>
        <v>0</v>
      </c>
      <c r="Q171" s="154">
        <v>0</v>
      </c>
      <c r="R171" s="154">
        <f>Q171*H171</f>
        <v>0</v>
      </c>
      <c r="S171" s="154">
        <v>0</v>
      </c>
      <c r="T171" s="155">
        <f>S171*H171</f>
        <v>0</v>
      </c>
      <c r="U171" s="33"/>
      <c r="V171" s="33"/>
      <c r="W171" s="33"/>
      <c r="X171" s="33"/>
      <c r="Y171" s="33"/>
      <c r="Z171" s="33"/>
      <c r="AA171" s="33"/>
      <c r="AB171" s="33"/>
      <c r="AC171" s="33"/>
      <c r="AD171" s="33"/>
      <c r="AE171" s="33"/>
      <c r="AR171" s="156" t="s">
        <v>143</v>
      </c>
      <c r="AT171" s="156" t="s">
        <v>138</v>
      </c>
      <c r="AU171" s="156" t="s">
        <v>84</v>
      </c>
      <c r="AY171" s="18" t="s">
        <v>136</v>
      </c>
      <c r="BE171" s="157">
        <f>IF(N171="základní",J171,0)</f>
        <v>0</v>
      </c>
      <c r="BF171" s="157">
        <f>IF(N171="snížená",J171,0)</f>
        <v>0</v>
      </c>
      <c r="BG171" s="157">
        <f>IF(N171="zákl. přenesená",J171,0)</f>
        <v>0</v>
      </c>
      <c r="BH171" s="157">
        <f>IF(N171="sníž. přenesená",J171,0)</f>
        <v>0</v>
      </c>
      <c r="BI171" s="157">
        <f>IF(N171="nulová",J171,0)</f>
        <v>0</v>
      </c>
      <c r="BJ171" s="18" t="s">
        <v>32</v>
      </c>
      <c r="BK171" s="157">
        <f>ROUND(I171*H171,2)</f>
        <v>0</v>
      </c>
      <c r="BL171" s="18" t="s">
        <v>143</v>
      </c>
      <c r="BM171" s="156" t="s">
        <v>193</v>
      </c>
    </row>
    <row r="172" spans="1:47" s="2" customFormat="1" ht="11.25">
      <c r="A172" s="33"/>
      <c r="B172" s="34"/>
      <c r="C172" s="33"/>
      <c r="D172" s="158" t="s">
        <v>145</v>
      </c>
      <c r="E172" s="33"/>
      <c r="F172" s="159" t="s">
        <v>194</v>
      </c>
      <c r="G172" s="33"/>
      <c r="H172" s="33"/>
      <c r="I172" s="160"/>
      <c r="J172" s="33"/>
      <c r="K172" s="33"/>
      <c r="L172" s="34"/>
      <c r="M172" s="161"/>
      <c r="N172" s="162"/>
      <c r="O172" s="59"/>
      <c r="P172" s="59"/>
      <c r="Q172" s="59"/>
      <c r="R172" s="59"/>
      <c r="S172" s="59"/>
      <c r="T172" s="60"/>
      <c r="U172" s="33"/>
      <c r="V172" s="33"/>
      <c r="W172" s="33"/>
      <c r="X172" s="33"/>
      <c r="Y172" s="33"/>
      <c r="Z172" s="33"/>
      <c r="AA172" s="33"/>
      <c r="AB172" s="33"/>
      <c r="AC172" s="33"/>
      <c r="AD172" s="33"/>
      <c r="AE172" s="33"/>
      <c r="AT172" s="18" t="s">
        <v>145</v>
      </c>
      <c r="AU172" s="18" t="s">
        <v>84</v>
      </c>
    </row>
    <row r="173" spans="1:65" s="2" customFormat="1" ht="16.5" customHeight="1">
      <c r="A173" s="33"/>
      <c r="B173" s="144"/>
      <c r="C173" s="145" t="s">
        <v>195</v>
      </c>
      <c r="D173" s="145" t="s">
        <v>138</v>
      </c>
      <c r="E173" s="146" t="s">
        <v>196</v>
      </c>
      <c r="F173" s="147" t="s">
        <v>197</v>
      </c>
      <c r="G173" s="148" t="s">
        <v>198</v>
      </c>
      <c r="H173" s="149">
        <v>68</v>
      </c>
      <c r="I173" s="150"/>
      <c r="J173" s="151">
        <f>ROUND(I173*H173,2)</f>
        <v>0</v>
      </c>
      <c r="K173" s="147" t="s">
        <v>142</v>
      </c>
      <c r="L173" s="34"/>
      <c r="M173" s="152" t="s">
        <v>1</v>
      </c>
      <c r="N173" s="153" t="s">
        <v>40</v>
      </c>
      <c r="O173" s="59"/>
      <c r="P173" s="154">
        <f>O173*H173</f>
        <v>0</v>
      </c>
      <c r="Q173" s="154">
        <v>0.00102</v>
      </c>
      <c r="R173" s="154">
        <f>Q173*H173</f>
        <v>0.06936</v>
      </c>
      <c r="S173" s="154">
        <v>0</v>
      </c>
      <c r="T173" s="155">
        <f>S173*H173</f>
        <v>0</v>
      </c>
      <c r="U173" s="33"/>
      <c r="V173" s="33"/>
      <c r="W173" s="33"/>
      <c r="X173" s="33"/>
      <c r="Y173" s="33"/>
      <c r="Z173" s="33"/>
      <c r="AA173" s="33"/>
      <c r="AB173" s="33"/>
      <c r="AC173" s="33"/>
      <c r="AD173" s="33"/>
      <c r="AE173" s="33"/>
      <c r="AR173" s="156" t="s">
        <v>143</v>
      </c>
      <c r="AT173" s="156" t="s">
        <v>138</v>
      </c>
      <c r="AU173" s="156" t="s">
        <v>84</v>
      </c>
      <c r="AY173" s="18" t="s">
        <v>136</v>
      </c>
      <c r="BE173" s="157">
        <f>IF(N173="základní",J173,0)</f>
        <v>0</v>
      </c>
      <c r="BF173" s="157">
        <f>IF(N173="snížená",J173,0)</f>
        <v>0</v>
      </c>
      <c r="BG173" s="157">
        <f>IF(N173="zákl. přenesená",J173,0)</f>
        <v>0</v>
      </c>
      <c r="BH173" s="157">
        <f>IF(N173="sníž. přenesená",J173,0)</f>
        <v>0</v>
      </c>
      <c r="BI173" s="157">
        <f>IF(N173="nulová",J173,0)</f>
        <v>0</v>
      </c>
      <c r="BJ173" s="18" t="s">
        <v>32</v>
      </c>
      <c r="BK173" s="157">
        <f>ROUND(I173*H173,2)</f>
        <v>0</v>
      </c>
      <c r="BL173" s="18" t="s">
        <v>143</v>
      </c>
      <c r="BM173" s="156" t="s">
        <v>199</v>
      </c>
    </row>
    <row r="174" spans="1:47" s="2" customFormat="1" ht="11.25">
      <c r="A174" s="33"/>
      <c r="B174" s="34"/>
      <c r="C174" s="33"/>
      <c r="D174" s="158" t="s">
        <v>145</v>
      </c>
      <c r="E174" s="33"/>
      <c r="F174" s="159" t="s">
        <v>200</v>
      </c>
      <c r="G174" s="33"/>
      <c r="H174" s="33"/>
      <c r="I174" s="160"/>
      <c r="J174" s="33"/>
      <c r="K174" s="33"/>
      <c r="L174" s="34"/>
      <c r="M174" s="161"/>
      <c r="N174" s="162"/>
      <c r="O174" s="59"/>
      <c r="P174" s="59"/>
      <c r="Q174" s="59"/>
      <c r="R174" s="59"/>
      <c r="S174" s="59"/>
      <c r="T174" s="60"/>
      <c r="U174" s="33"/>
      <c r="V174" s="33"/>
      <c r="W174" s="33"/>
      <c r="X174" s="33"/>
      <c r="Y174" s="33"/>
      <c r="Z174" s="33"/>
      <c r="AA174" s="33"/>
      <c r="AB174" s="33"/>
      <c r="AC174" s="33"/>
      <c r="AD174" s="33"/>
      <c r="AE174" s="33"/>
      <c r="AT174" s="18" t="s">
        <v>145</v>
      </c>
      <c r="AU174" s="18" t="s">
        <v>84</v>
      </c>
    </row>
    <row r="175" spans="1:47" s="2" customFormat="1" ht="68.25">
      <c r="A175" s="33"/>
      <c r="B175" s="34"/>
      <c r="C175" s="33"/>
      <c r="D175" s="164" t="s">
        <v>201</v>
      </c>
      <c r="E175" s="33"/>
      <c r="F175" s="187" t="s">
        <v>202</v>
      </c>
      <c r="G175" s="33"/>
      <c r="H175" s="33"/>
      <c r="I175" s="160"/>
      <c r="J175" s="33"/>
      <c r="K175" s="33"/>
      <c r="L175" s="34"/>
      <c r="M175" s="161"/>
      <c r="N175" s="162"/>
      <c r="O175" s="59"/>
      <c r="P175" s="59"/>
      <c r="Q175" s="59"/>
      <c r="R175" s="59"/>
      <c r="S175" s="59"/>
      <c r="T175" s="60"/>
      <c r="U175" s="33"/>
      <c r="V175" s="33"/>
      <c r="W175" s="33"/>
      <c r="X175" s="33"/>
      <c r="Y175" s="33"/>
      <c r="Z175" s="33"/>
      <c r="AA175" s="33"/>
      <c r="AB175" s="33"/>
      <c r="AC175" s="33"/>
      <c r="AD175" s="33"/>
      <c r="AE175" s="33"/>
      <c r="AT175" s="18" t="s">
        <v>201</v>
      </c>
      <c r="AU175" s="18" t="s">
        <v>84</v>
      </c>
    </row>
    <row r="176" spans="2:51" s="13" customFormat="1" ht="11.25">
      <c r="B176" s="163"/>
      <c r="D176" s="164" t="s">
        <v>147</v>
      </c>
      <c r="E176" s="165" t="s">
        <v>1</v>
      </c>
      <c r="F176" s="166" t="s">
        <v>203</v>
      </c>
      <c r="H176" s="165" t="s">
        <v>1</v>
      </c>
      <c r="I176" s="167"/>
      <c r="L176" s="163"/>
      <c r="M176" s="168"/>
      <c r="N176" s="169"/>
      <c r="O176" s="169"/>
      <c r="P176" s="169"/>
      <c r="Q176" s="169"/>
      <c r="R176" s="169"/>
      <c r="S176" s="169"/>
      <c r="T176" s="170"/>
      <c r="AT176" s="165" t="s">
        <v>147</v>
      </c>
      <c r="AU176" s="165" t="s">
        <v>84</v>
      </c>
      <c r="AV176" s="13" t="s">
        <v>32</v>
      </c>
      <c r="AW176" s="13" t="s">
        <v>31</v>
      </c>
      <c r="AX176" s="13" t="s">
        <v>75</v>
      </c>
      <c r="AY176" s="165" t="s">
        <v>136</v>
      </c>
    </row>
    <row r="177" spans="2:51" s="14" customFormat="1" ht="11.25">
      <c r="B177" s="171"/>
      <c r="D177" s="164" t="s">
        <v>147</v>
      </c>
      <c r="E177" s="172" t="s">
        <v>1</v>
      </c>
      <c r="F177" s="173" t="s">
        <v>204</v>
      </c>
      <c r="H177" s="174">
        <v>68</v>
      </c>
      <c r="I177" s="175"/>
      <c r="L177" s="171"/>
      <c r="M177" s="176"/>
      <c r="N177" s="177"/>
      <c r="O177" s="177"/>
      <c r="P177" s="177"/>
      <c r="Q177" s="177"/>
      <c r="R177" s="177"/>
      <c r="S177" s="177"/>
      <c r="T177" s="178"/>
      <c r="AT177" s="172" t="s">
        <v>147</v>
      </c>
      <c r="AU177" s="172" t="s">
        <v>84</v>
      </c>
      <c r="AV177" s="14" t="s">
        <v>84</v>
      </c>
      <c r="AW177" s="14" t="s">
        <v>31</v>
      </c>
      <c r="AX177" s="14" t="s">
        <v>75</v>
      </c>
      <c r="AY177" s="172" t="s">
        <v>136</v>
      </c>
    </row>
    <row r="178" spans="2:51" s="15" customFormat="1" ht="11.25">
      <c r="B178" s="179"/>
      <c r="D178" s="164" t="s">
        <v>147</v>
      </c>
      <c r="E178" s="180" t="s">
        <v>1</v>
      </c>
      <c r="F178" s="181" t="s">
        <v>151</v>
      </c>
      <c r="H178" s="182">
        <v>68</v>
      </c>
      <c r="I178" s="183"/>
      <c r="L178" s="179"/>
      <c r="M178" s="184"/>
      <c r="N178" s="185"/>
      <c r="O178" s="185"/>
      <c r="P178" s="185"/>
      <c r="Q178" s="185"/>
      <c r="R178" s="185"/>
      <c r="S178" s="185"/>
      <c r="T178" s="186"/>
      <c r="AT178" s="180" t="s">
        <v>147</v>
      </c>
      <c r="AU178" s="180" t="s">
        <v>84</v>
      </c>
      <c r="AV178" s="15" t="s">
        <v>143</v>
      </c>
      <c r="AW178" s="15" t="s">
        <v>31</v>
      </c>
      <c r="AX178" s="15" t="s">
        <v>32</v>
      </c>
      <c r="AY178" s="180" t="s">
        <v>136</v>
      </c>
    </row>
    <row r="179" spans="1:65" s="2" customFormat="1" ht="16.5" customHeight="1">
      <c r="A179" s="33"/>
      <c r="B179" s="144"/>
      <c r="C179" s="188" t="s">
        <v>205</v>
      </c>
      <c r="D179" s="188" t="s">
        <v>206</v>
      </c>
      <c r="E179" s="189" t="s">
        <v>207</v>
      </c>
      <c r="F179" s="190" t="s">
        <v>208</v>
      </c>
      <c r="G179" s="191" t="s">
        <v>173</v>
      </c>
      <c r="H179" s="192">
        <v>0.649</v>
      </c>
      <c r="I179" s="193"/>
      <c r="J179" s="194">
        <f>ROUND(I179*H179,2)</f>
        <v>0</v>
      </c>
      <c r="K179" s="190" t="s">
        <v>142</v>
      </c>
      <c r="L179" s="195"/>
      <c r="M179" s="196" t="s">
        <v>1</v>
      </c>
      <c r="N179" s="197" t="s">
        <v>40</v>
      </c>
      <c r="O179" s="59"/>
      <c r="P179" s="154">
        <f>O179*H179</f>
        <v>0</v>
      </c>
      <c r="Q179" s="154">
        <v>2.234</v>
      </c>
      <c r="R179" s="154">
        <f>Q179*H179</f>
        <v>1.449866</v>
      </c>
      <c r="S179" s="154">
        <v>0</v>
      </c>
      <c r="T179" s="155">
        <f>S179*H179</f>
        <v>0</v>
      </c>
      <c r="U179" s="33"/>
      <c r="V179" s="33"/>
      <c r="W179" s="33"/>
      <c r="X179" s="33"/>
      <c r="Y179" s="33"/>
      <c r="Z179" s="33"/>
      <c r="AA179" s="33"/>
      <c r="AB179" s="33"/>
      <c r="AC179" s="33"/>
      <c r="AD179" s="33"/>
      <c r="AE179" s="33"/>
      <c r="AR179" s="156" t="s">
        <v>195</v>
      </c>
      <c r="AT179" s="156" t="s">
        <v>206</v>
      </c>
      <c r="AU179" s="156" t="s">
        <v>84</v>
      </c>
      <c r="AY179" s="18" t="s">
        <v>136</v>
      </c>
      <c r="BE179" s="157">
        <f>IF(N179="základní",J179,0)</f>
        <v>0</v>
      </c>
      <c r="BF179" s="157">
        <f>IF(N179="snížená",J179,0)</f>
        <v>0</v>
      </c>
      <c r="BG179" s="157">
        <f>IF(N179="zákl. přenesená",J179,0)</f>
        <v>0</v>
      </c>
      <c r="BH179" s="157">
        <f>IF(N179="sníž. přenesená",J179,0)</f>
        <v>0</v>
      </c>
      <c r="BI179" s="157">
        <f>IF(N179="nulová",J179,0)</f>
        <v>0</v>
      </c>
      <c r="BJ179" s="18" t="s">
        <v>32</v>
      </c>
      <c r="BK179" s="157">
        <f>ROUND(I179*H179,2)</f>
        <v>0</v>
      </c>
      <c r="BL179" s="18" t="s">
        <v>143</v>
      </c>
      <c r="BM179" s="156" t="s">
        <v>209</v>
      </c>
    </row>
    <row r="180" spans="2:51" s="14" customFormat="1" ht="11.25">
      <c r="B180" s="171"/>
      <c r="D180" s="164" t="s">
        <v>147</v>
      </c>
      <c r="E180" s="172" t="s">
        <v>1</v>
      </c>
      <c r="F180" s="173" t="s">
        <v>210</v>
      </c>
      <c r="H180" s="174">
        <v>0.649</v>
      </c>
      <c r="I180" s="175"/>
      <c r="L180" s="171"/>
      <c r="M180" s="176"/>
      <c r="N180" s="177"/>
      <c r="O180" s="177"/>
      <c r="P180" s="177"/>
      <c r="Q180" s="177"/>
      <c r="R180" s="177"/>
      <c r="S180" s="177"/>
      <c r="T180" s="178"/>
      <c r="AT180" s="172" t="s">
        <v>147</v>
      </c>
      <c r="AU180" s="172" t="s">
        <v>84</v>
      </c>
      <c r="AV180" s="14" t="s">
        <v>84</v>
      </c>
      <c r="AW180" s="14" t="s">
        <v>31</v>
      </c>
      <c r="AX180" s="14" t="s">
        <v>75</v>
      </c>
      <c r="AY180" s="172" t="s">
        <v>136</v>
      </c>
    </row>
    <row r="181" spans="2:51" s="15" customFormat="1" ht="11.25">
      <c r="B181" s="179"/>
      <c r="D181" s="164" t="s">
        <v>147</v>
      </c>
      <c r="E181" s="180" t="s">
        <v>1</v>
      </c>
      <c r="F181" s="181" t="s">
        <v>151</v>
      </c>
      <c r="H181" s="182">
        <v>0.649</v>
      </c>
      <c r="I181" s="183"/>
      <c r="L181" s="179"/>
      <c r="M181" s="184"/>
      <c r="N181" s="185"/>
      <c r="O181" s="185"/>
      <c r="P181" s="185"/>
      <c r="Q181" s="185"/>
      <c r="R181" s="185"/>
      <c r="S181" s="185"/>
      <c r="T181" s="186"/>
      <c r="AT181" s="180" t="s">
        <v>147</v>
      </c>
      <c r="AU181" s="180" t="s">
        <v>84</v>
      </c>
      <c r="AV181" s="15" t="s">
        <v>143</v>
      </c>
      <c r="AW181" s="15" t="s">
        <v>31</v>
      </c>
      <c r="AX181" s="15" t="s">
        <v>32</v>
      </c>
      <c r="AY181" s="180" t="s">
        <v>136</v>
      </c>
    </row>
    <row r="182" spans="1:65" s="2" customFormat="1" ht="16.5" customHeight="1">
      <c r="A182" s="33"/>
      <c r="B182" s="144"/>
      <c r="C182" s="188" t="s">
        <v>211</v>
      </c>
      <c r="D182" s="188" t="s">
        <v>206</v>
      </c>
      <c r="E182" s="189" t="s">
        <v>212</v>
      </c>
      <c r="F182" s="190" t="s">
        <v>213</v>
      </c>
      <c r="G182" s="191" t="s">
        <v>214</v>
      </c>
      <c r="H182" s="192">
        <v>1.448</v>
      </c>
      <c r="I182" s="193"/>
      <c r="J182" s="194">
        <f>ROUND(I182*H182,2)</f>
        <v>0</v>
      </c>
      <c r="K182" s="190" t="s">
        <v>142</v>
      </c>
      <c r="L182" s="195"/>
      <c r="M182" s="196" t="s">
        <v>1</v>
      </c>
      <c r="N182" s="197" t="s">
        <v>40</v>
      </c>
      <c r="O182" s="59"/>
      <c r="P182" s="154">
        <f>O182*H182</f>
        <v>0</v>
      </c>
      <c r="Q182" s="154">
        <v>1</v>
      </c>
      <c r="R182" s="154">
        <f>Q182*H182</f>
        <v>1.448</v>
      </c>
      <c r="S182" s="154">
        <v>0</v>
      </c>
      <c r="T182" s="155">
        <f>S182*H182</f>
        <v>0</v>
      </c>
      <c r="U182" s="33"/>
      <c r="V182" s="33"/>
      <c r="W182" s="33"/>
      <c r="X182" s="33"/>
      <c r="Y182" s="33"/>
      <c r="Z182" s="33"/>
      <c r="AA182" s="33"/>
      <c r="AB182" s="33"/>
      <c r="AC182" s="33"/>
      <c r="AD182" s="33"/>
      <c r="AE182" s="33"/>
      <c r="AR182" s="156" t="s">
        <v>195</v>
      </c>
      <c r="AT182" s="156" t="s">
        <v>206</v>
      </c>
      <c r="AU182" s="156" t="s">
        <v>84</v>
      </c>
      <c r="AY182" s="18" t="s">
        <v>136</v>
      </c>
      <c r="BE182" s="157">
        <f>IF(N182="základní",J182,0)</f>
        <v>0</v>
      </c>
      <c r="BF182" s="157">
        <f>IF(N182="snížená",J182,0)</f>
        <v>0</v>
      </c>
      <c r="BG182" s="157">
        <f>IF(N182="zákl. přenesená",J182,0)</f>
        <v>0</v>
      </c>
      <c r="BH182" s="157">
        <f>IF(N182="sníž. přenesená",J182,0)</f>
        <v>0</v>
      </c>
      <c r="BI182" s="157">
        <f>IF(N182="nulová",J182,0)</f>
        <v>0</v>
      </c>
      <c r="BJ182" s="18" t="s">
        <v>32</v>
      </c>
      <c r="BK182" s="157">
        <f>ROUND(I182*H182,2)</f>
        <v>0</v>
      </c>
      <c r="BL182" s="18" t="s">
        <v>143</v>
      </c>
      <c r="BM182" s="156" t="s">
        <v>215</v>
      </c>
    </row>
    <row r="183" spans="2:51" s="13" customFormat="1" ht="11.25">
      <c r="B183" s="163"/>
      <c r="D183" s="164" t="s">
        <v>147</v>
      </c>
      <c r="E183" s="165" t="s">
        <v>1</v>
      </c>
      <c r="F183" s="166" t="s">
        <v>216</v>
      </c>
      <c r="H183" s="165" t="s">
        <v>1</v>
      </c>
      <c r="I183" s="167"/>
      <c r="L183" s="163"/>
      <c r="M183" s="168"/>
      <c r="N183" s="169"/>
      <c r="O183" s="169"/>
      <c r="P183" s="169"/>
      <c r="Q183" s="169"/>
      <c r="R183" s="169"/>
      <c r="S183" s="169"/>
      <c r="T183" s="170"/>
      <c r="AT183" s="165" t="s">
        <v>147</v>
      </c>
      <c r="AU183" s="165" t="s">
        <v>84</v>
      </c>
      <c r="AV183" s="13" t="s">
        <v>32</v>
      </c>
      <c r="AW183" s="13" t="s">
        <v>31</v>
      </c>
      <c r="AX183" s="13" t="s">
        <v>75</v>
      </c>
      <c r="AY183" s="165" t="s">
        <v>136</v>
      </c>
    </row>
    <row r="184" spans="2:51" s="14" customFormat="1" ht="11.25">
      <c r="B184" s="171"/>
      <c r="D184" s="164" t="s">
        <v>147</v>
      </c>
      <c r="E184" s="172" t="s">
        <v>1</v>
      </c>
      <c r="F184" s="173" t="s">
        <v>217</v>
      </c>
      <c r="H184" s="174">
        <v>1.448</v>
      </c>
      <c r="I184" s="175"/>
      <c r="L184" s="171"/>
      <c r="M184" s="176"/>
      <c r="N184" s="177"/>
      <c r="O184" s="177"/>
      <c r="P184" s="177"/>
      <c r="Q184" s="177"/>
      <c r="R184" s="177"/>
      <c r="S184" s="177"/>
      <c r="T184" s="178"/>
      <c r="AT184" s="172" t="s">
        <v>147</v>
      </c>
      <c r="AU184" s="172" t="s">
        <v>84</v>
      </c>
      <c r="AV184" s="14" t="s">
        <v>84</v>
      </c>
      <c r="AW184" s="14" t="s">
        <v>31</v>
      </c>
      <c r="AX184" s="14" t="s">
        <v>75</v>
      </c>
      <c r="AY184" s="172" t="s">
        <v>136</v>
      </c>
    </row>
    <row r="185" spans="2:51" s="15" customFormat="1" ht="11.25">
      <c r="B185" s="179"/>
      <c r="D185" s="164" t="s">
        <v>147</v>
      </c>
      <c r="E185" s="180" t="s">
        <v>1</v>
      </c>
      <c r="F185" s="181" t="s">
        <v>151</v>
      </c>
      <c r="H185" s="182">
        <v>1.448</v>
      </c>
      <c r="I185" s="183"/>
      <c r="L185" s="179"/>
      <c r="M185" s="184"/>
      <c r="N185" s="185"/>
      <c r="O185" s="185"/>
      <c r="P185" s="185"/>
      <c r="Q185" s="185"/>
      <c r="R185" s="185"/>
      <c r="S185" s="185"/>
      <c r="T185" s="186"/>
      <c r="AT185" s="180" t="s">
        <v>147</v>
      </c>
      <c r="AU185" s="180" t="s">
        <v>84</v>
      </c>
      <c r="AV185" s="15" t="s">
        <v>143</v>
      </c>
      <c r="AW185" s="15" t="s">
        <v>31</v>
      </c>
      <c r="AX185" s="15" t="s">
        <v>32</v>
      </c>
      <c r="AY185" s="180" t="s">
        <v>136</v>
      </c>
    </row>
    <row r="186" spans="1:65" s="2" customFormat="1" ht="16.5" customHeight="1">
      <c r="A186" s="33"/>
      <c r="B186" s="144"/>
      <c r="C186" s="145" t="s">
        <v>218</v>
      </c>
      <c r="D186" s="145" t="s">
        <v>138</v>
      </c>
      <c r="E186" s="146" t="s">
        <v>219</v>
      </c>
      <c r="F186" s="147" t="s">
        <v>220</v>
      </c>
      <c r="G186" s="148" t="s">
        <v>198</v>
      </c>
      <c r="H186" s="149">
        <v>68</v>
      </c>
      <c r="I186" s="150"/>
      <c r="J186" s="151">
        <f>ROUND(I186*H186,2)</f>
        <v>0</v>
      </c>
      <c r="K186" s="147" t="s">
        <v>142</v>
      </c>
      <c r="L186" s="34"/>
      <c r="M186" s="152" t="s">
        <v>1</v>
      </c>
      <c r="N186" s="153" t="s">
        <v>40</v>
      </c>
      <c r="O186" s="59"/>
      <c r="P186" s="154">
        <f>O186*H186</f>
        <v>0</v>
      </c>
      <c r="Q186" s="154">
        <v>0</v>
      </c>
      <c r="R186" s="154">
        <f>Q186*H186</f>
        <v>0</v>
      </c>
      <c r="S186" s="154">
        <v>0</v>
      </c>
      <c r="T186" s="155">
        <f>S186*H186</f>
        <v>0</v>
      </c>
      <c r="U186" s="33"/>
      <c r="V186" s="33"/>
      <c r="W186" s="33"/>
      <c r="X186" s="33"/>
      <c r="Y186" s="33"/>
      <c r="Z186" s="33"/>
      <c r="AA186" s="33"/>
      <c r="AB186" s="33"/>
      <c r="AC186" s="33"/>
      <c r="AD186" s="33"/>
      <c r="AE186" s="33"/>
      <c r="AR186" s="156" t="s">
        <v>143</v>
      </c>
      <c r="AT186" s="156" t="s">
        <v>138</v>
      </c>
      <c r="AU186" s="156" t="s">
        <v>84</v>
      </c>
      <c r="AY186" s="18" t="s">
        <v>136</v>
      </c>
      <c r="BE186" s="157">
        <f>IF(N186="základní",J186,0)</f>
        <v>0</v>
      </c>
      <c r="BF186" s="157">
        <f>IF(N186="snížená",J186,0)</f>
        <v>0</v>
      </c>
      <c r="BG186" s="157">
        <f>IF(N186="zákl. přenesená",J186,0)</f>
        <v>0</v>
      </c>
      <c r="BH186" s="157">
        <f>IF(N186="sníž. přenesená",J186,0)</f>
        <v>0</v>
      </c>
      <c r="BI186" s="157">
        <f>IF(N186="nulová",J186,0)</f>
        <v>0</v>
      </c>
      <c r="BJ186" s="18" t="s">
        <v>32</v>
      </c>
      <c r="BK186" s="157">
        <f>ROUND(I186*H186,2)</f>
        <v>0</v>
      </c>
      <c r="BL186" s="18" t="s">
        <v>143</v>
      </c>
      <c r="BM186" s="156" t="s">
        <v>221</v>
      </c>
    </row>
    <row r="187" spans="1:47" s="2" customFormat="1" ht="11.25">
      <c r="A187" s="33"/>
      <c r="B187" s="34"/>
      <c r="C187" s="33"/>
      <c r="D187" s="158" t="s">
        <v>145</v>
      </c>
      <c r="E187" s="33"/>
      <c r="F187" s="159" t="s">
        <v>222</v>
      </c>
      <c r="G187" s="33"/>
      <c r="H187" s="33"/>
      <c r="I187" s="160"/>
      <c r="J187" s="33"/>
      <c r="K187" s="33"/>
      <c r="L187" s="34"/>
      <c r="M187" s="161"/>
      <c r="N187" s="162"/>
      <c r="O187" s="59"/>
      <c r="P187" s="59"/>
      <c r="Q187" s="59"/>
      <c r="R187" s="59"/>
      <c r="S187" s="59"/>
      <c r="T187" s="60"/>
      <c r="U187" s="33"/>
      <c r="V187" s="33"/>
      <c r="W187" s="33"/>
      <c r="X187" s="33"/>
      <c r="Y187" s="33"/>
      <c r="Z187" s="33"/>
      <c r="AA187" s="33"/>
      <c r="AB187" s="33"/>
      <c r="AC187" s="33"/>
      <c r="AD187" s="33"/>
      <c r="AE187" s="33"/>
      <c r="AT187" s="18" t="s">
        <v>145</v>
      </c>
      <c r="AU187" s="18" t="s">
        <v>84</v>
      </c>
    </row>
    <row r="188" spans="1:65" s="2" customFormat="1" ht="16.5" customHeight="1">
      <c r="A188" s="33"/>
      <c r="B188" s="144"/>
      <c r="C188" s="145" t="s">
        <v>8</v>
      </c>
      <c r="D188" s="145" t="s">
        <v>138</v>
      </c>
      <c r="E188" s="146" t="s">
        <v>223</v>
      </c>
      <c r="F188" s="147" t="s">
        <v>224</v>
      </c>
      <c r="G188" s="148" t="s">
        <v>198</v>
      </c>
      <c r="H188" s="149">
        <v>51.312</v>
      </c>
      <c r="I188" s="150"/>
      <c r="J188" s="151">
        <f>ROUND(I188*H188,2)</f>
        <v>0</v>
      </c>
      <c r="K188" s="147" t="s">
        <v>142</v>
      </c>
      <c r="L188" s="34"/>
      <c r="M188" s="152" t="s">
        <v>1</v>
      </c>
      <c r="N188" s="153" t="s">
        <v>40</v>
      </c>
      <c r="O188" s="59"/>
      <c r="P188" s="154">
        <f>O188*H188</f>
        <v>0</v>
      </c>
      <c r="Q188" s="154">
        <v>0.15478</v>
      </c>
      <c r="R188" s="154">
        <f>Q188*H188</f>
        <v>7.94207136</v>
      </c>
      <c r="S188" s="154">
        <v>0</v>
      </c>
      <c r="T188" s="155">
        <f>S188*H188</f>
        <v>0</v>
      </c>
      <c r="U188" s="33"/>
      <c r="V188" s="33"/>
      <c r="W188" s="33"/>
      <c r="X188" s="33"/>
      <c r="Y188" s="33"/>
      <c r="Z188" s="33"/>
      <c r="AA188" s="33"/>
      <c r="AB188" s="33"/>
      <c r="AC188" s="33"/>
      <c r="AD188" s="33"/>
      <c r="AE188" s="33"/>
      <c r="AR188" s="156" t="s">
        <v>143</v>
      </c>
      <c r="AT188" s="156" t="s">
        <v>138</v>
      </c>
      <c r="AU188" s="156" t="s">
        <v>84</v>
      </c>
      <c r="AY188" s="18" t="s">
        <v>136</v>
      </c>
      <c r="BE188" s="157">
        <f>IF(N188="základní",J188,0)</f>
        <v>0</v>
      </c>
      <c r="BF188" s="157">
        <f>IF(N188="snížená",J188,0)</f>
        <v>0</v>
      </c>
      <c r="BG188" s="157">
        <f>IF(N188="zákl. přenesená",J188,0)</f>
        <v>0</v>
      </c>
      <c r="BH188" s="157">
        <f>IF(N188="sníž. přenesená",J188,0)</f>
        <v>0</v>
      </c>
      <c r="BI188" s="157">
        <f>IF(N188="nulová",J188,0)</f>
        <v>0</v>
      </c>
      <c r="BJ188" s="18" t="s">
        <v>32</v>
      </c>
      <c r="BK188" s="157">
        <f>ROUND(I188*H188,2)</f>
        <v>0</v>
      </c>
      <c r="BL188" s="18" t="s">
        <v>143</v>
      </c>
      <c r="BM188" s="156" t="s">
        <v>225</v>
      </c>
    </row>
    <row r="189" spans="1:47" s="2" customFormat="1" ht="11.25">
      <c r="A189" s="33"/>
      <c r="B189" s="34"/>
      <c r="C189" s="33"/>
      <c r="D189" s="158" t="s">
        <v>145</v>
      </c>
      <c r="E189" s="33"/>
      <c r="F189" s="159" t="s">
        <v>226</v>
      </c>
      <c r="G189" s="33"/>
      <c r="H189" s="33"/>
      <c r="I189" s="160"/>
      <c r="J189" s="33"/>
      <c r="K189" s="33"/>
      <c r="L189" s="34"/>
      <c r="M189" s="161"/>
      <c r="N189" s="162"/>
      <c r="O189" s="59"/>
      <c r="P189" s="59"/>
      <c r="Q189" s="59"/>
      <c r="R189" s="59"/>
      <c r="S189" s="59"/>
      <c r="T189" s="60"/>
      <c r="U189" s="33"/>
      <c r="V189" s="33"/>
      <c r="W189" s="33"/>
      <c r="X189" s="33"/>
      <c r="Y189" s="33"/>
      <c r="Z189" s="33"/>
      <c r="AA189" s="33"/>
      <c r="AB189" s="33"/>
      <c r="AC189" s="33"/>
      <c r="AD189" s="33"/>
      <c r="AE189" s="33"/>
      <c r="AT189" s="18" t="s">
        <v>145</v>
      </c>
      <c r="AU189" s="18" t="s">
        <v>84</v>
      </c>
    </row>
    <row r="190" spans="1:47" s="2" customFormat="1" ht="29.25">
      <c r="A190" s="33"/>
      <c r="B190" s="34"/>
      <c r="C190" s="33"/>
      <c r="D190" s="164" t="s">
        <v>201</v>
      </c>
      <c r="E190" s="33"/>
      <c r="F190" s="187" t="s">
        <v>227</v>
      </c>
      <c r="G190" s="33"/>
      <c r="H190" s="33"/>
      <c r="I190" s="160"/>
      <c r="J190" s="33"/>
      <c r="K190" s="33"/>
      <c r="L190" s="34"/>
      <c r="M190" s="161"/>
      <c r="N190" s="162"/>
      <c r="O190" s="59"/>
      <c r="P190" s="59"/>
      <c r="Q190" s="59"/>
      <c r="R190" s="59"/>
      <c r="S190" s="59"/>
      <c r="T190" s="60"/>
      <c r="U190" s="33"/>
      <c r="V190" s="33"/>
      <c r="W190" s="33"/>
      <c r="X190" s="33"/>
      <c r="Y190" s="33"/>
      <c r="Z190" s="33"/>
      <c r="AA190" s="33"/>
      <c r="AB190" s="33"/>
      <c r="AC190" s="33"/>
      <c r="AD190" s="33"/>
      <c r="AE190" s="33"/>
      <c r="AT190" s="18" t="s">
        <v>201</v>
      </c>
      <c r="AU190" s="18" t="s">
        <v>84</v>
      </c>
    </row>
    <row r="191" spans="2:51" s="13" customFormat="1" ht="11.25">
      <c r="B191" s="163"/>
      <c r="D191" s="164" t="s">
        <v>147</v>
      </c>
      <c r="E191" s="165" t="s">
        <v>1</v>
      </c>
      <c r="F191" s="166" t="s">
        <v>203</v>
      </c>
      <c r="H191" s="165" t="s">
        <v>1</v>
      </c>
      <c r="I191" s="167"/>
      <c r="L191" s="163"/>
      <c r="M191" s="168"/>
      <c r="N191" s="169"/>
      <c r="O191" s="169"/>
      <c r="P191" s="169"/>
      <c r="Q191" s="169"/>
      <c r="R191" s="169"/>
      <c r="S191" s="169"/>
      <c r="T191" s="170"/>
      <c r="AT191" s="165" t="s">
        <v>147</v>
      </c>
      <c r="AU191" s="165" t="s">
        <v>84</v>
      </c>
      <c r="AV191" s="13" t="s">
        <v>32</v>
      </c>
      <c r="AW191" s="13" t="s">
        <v>31</v>
      </c>
      <c r="AX191" s="13" t="s">
        <v>75</v>
      </c>
      <c r="AY191" s="165" t="s">
        <v>136</v>
      </c>
    </row>
    <row r="192" spans="2:51" s="14" customFormat="1" ht="11.25">
      <c r="B192" s="171"/>
      <c r="D192" s="164" t="s">
        <v>147</v>
      </c>
      <c r="E192" s="172" t="s">
        <v>1</v>
      </c>
      <c r="F192" s="173" t="s">
        <v>228</v>
      </c>
      <c r="H192" s="174">
        <v>51.312</v>
      </c>
      <c r="I192" s="175"/>
      <c r="L192" s="171"/>
      <c r="M192" s="176"/>
      <c r="N192" s="177"/>
      <c r="O192" s="177"/>
      <c r="P192" s="177"/>
      <c r="Q192" s="177"/>
      <c r="R192" s="177"/>
      <c r="S192" s="177"/>
      <c r="T192" s="178"/>
      <c r="AT192" s="172" t="s">
        <v>147</v>
      </c>
      <c r="AU192" s="172" t="s">
        <v>84</v>
      </c>
      <c r="AV192" s="14" t="s">
        <v>84</v>
      </c>
      <c r="AW192" s="14" t="s">
        <v>31</v>
      </c>
      <c r="AX192" s="14" t="s">
        <v>75</v>
      </c>
      <c r="AY192" s="172" t="s">
        <v>136</v>
      </c>
    </row>
    <row r="193" spans="2:51" s="15" customFormat="1" ht="11.25">
      <c r="B193" s="179"/>
      <c r="D193" s="164" t="s">
        <v>147</v>
      </c>
      <c r="E193" s="180" t="s">
        <v>1</v>
      </c>
      <c r="F193" s="181" t="s">
        <v>151</v>
      </c>
      <c r="H193" s="182">
        <v>51.312</v>
      </c>
      <c r="I193" s="183"/>
      <c r="L193" s="179"/>
      <c r="M193" s="184"/>
      <c r="N193" s="185"/>
      <c r="O193" s="185"/>
      <c r="P193" s="185"/>
      <c r="Q193" s="185"/>
      <c r="R193" s="185"/>
      <c r="S193" s="185"/>
      <c r="T193" s="186"/>
      <c r="AT193" s="180" t="s">
        <v>147</v>
      </c>
      <c r="AU193" s="180" t="s">
        <v>84</v>
      </c>
      <c r="AV193" s="15" t="s">
        <v>143</v>
      </c>
      <c r="AW193" s="15" t="s">
        <v>31</v>
      </c>
      <c r="AX193" s="15" t="s">
        <v>32</v>
      </c>
      <c r="AY193" s="180" t="s">
        <v>136</v>
      </c>
    </row>
    <row r="194" spans="1:65" s="2" customFormat="1" ht="16.5" customHeight="1">
      <c r="A194" s="33"/>
      <c r="B194" s="144"/>
      <c r="C194" s="145" t="s">
        <v>229</v>
      </c>
      <c r="D194" s="145" t="s">
        <v>138</v>
      </c>
      <c r="E194" s="146" t="s">
        <v>230</v>
      </c>
      <c r="F194" s="147" t="s">
        <v>231</v>
      </c>
      <c r="G194" s="148" t="s">
        <v>198</v>
      </c>
      <c r="H194" s="149">
        <v>51.312</v>
      </c>
      <c r="I194" s="150"/>
      <c r="J194" s="151">
        <f>ROUND(I194*H194,2)</f>
        <v>0</v>
      </c>
      <c r="K194" s="147" t="s">
        <v>142</v>
      </c>
      <c r="L194" s="34"/>
      <c r="M194" s="152" t="s">
        <v>1</v>
      </c>
      <c r="N194" s="153" t="s">
        <v>40</v>
      </c>
      <c r="O194" s="59"/>
      <c r="P194" s="154">
        <f>O194*H194</f>
        <v>0</v>
      </c>
      <c r="Q194" s="154">
        <v>0</v>
      </c>
      <c r="R194" s="154">
        <f>Q194*H194</f>
        <v>0</v>
      </c>
      <c r="S194" s="154">
        <v>0</v>
      </c>
      <c r="T194" s="155">
        <f>S194*H194</f>
        <v>0</v>
      </c>
      <c r="U194" s="33"/>
      <c r="V194" s="33"/>
      <c r="W194" s="33"/>
      <c r="X194" s="33"/>
      <c r="Y194" s="33"/>
      <c r="Z194" s="33"/>
      <c r="AA194" s="33"/>
      <c r="AB194" s="33"/>
      <c r="AC194" s="33"/>
      <c r="AD194" s="33"/>
      <c r="AE194" s="33"/>
      <c r="AR194" s="156" t="s">
        <v>143</v>
      </c>
      <c r="AT194" s="156" t="s">
        <v>138</v>
      </c>
      <c r="AU194" s="156" t="s">
        <v>84</v>
      </c>
      <c r="AY194" s="18" t="s">
        <v>136</v>
      </c>
      <c r="BE194" s="157">
        <f>IF(N194="základní",J194,0)</f>
        <v>0</v>
      </c>
      <c r="BF194" s="157">
        <f>IF(N194="snížená",J194,0)</f>
        <v>0</v>
      </c>
      <c r="BG194" s="157">
        <f>IF(N194="zákl. přenesená",J194,0)</f>
        <v>0</v>
      </c>
      <c r="BH194" s="157">
        <f>IF(N194="sníž. přenesená",J194,0)</f>
        <v>0</v>
      </c>
      <c r="BI194" s="157">
        <f>IF(N194="nulová",J194,0)</f>
        <v>0</v>
      </c>
      <c r="BJ194" s="18" t="s">
        <v>32</v>
      </c>
      <c r="BK194" s="157">
        <f>ROUND(I194*H194,2)</f>
        <v>0</v>
      </c>
      <c r="BL194" s="18" t="s">
        <v>143</v>
      </c>
      <c r="BM194" s="156" t="s">
        <v>232</v>
      </c>
    </row>
    <row r="195" spans="1:47" s="2" customFormat="1" ht="11.25">
      <c r="A195" s="33"/>
      <c r="B195" s="34"/>
      <c r="C195" s="33"/>
      <c r="D195" s="158" t="s">
        <v>145</v>
      </c>
      <c r="E195" s="33"/>
      <c r="F195" s="159" t="s">
        <v>233</v>
      </c>
      <c r="G195" s="33"/>
      <c r="H195" s="33"/>
      <c r="I195" s="160"/>
      <c r="J195" s="33"/>
      <c r="K195" s="33"/>
      <c r="L195" s="34"/>
      <c r="M195" s="161"/>
      <c r="N195" s="162"/>
      <c r="O195" s="59"/>
      <c r="P195" s="59"/>
      <c r="Q195" s="59"/>
      <c r="R195" s="59"/>
      <c r="S195" s="59"/>
      <c r="T195" s="60"/>
      <c r="U195" s="33"/>
      <c r="V195" s="33"/>
      <c r="W195" s="33"/>
      <c r="X195" s="33"/>
      <c r="Y195" s="33"/>
      <c r="Z195" s="33"/>
      <c r="AA195" s="33"/>
      <c r="AB195" s="33"/>
      <c r="AC195" s="33"/>
      <c r="AD195" s="33"/>
      <c r="AE195" s="33"/>
      <c r="AT195" s="18" t="s">
        <v>145</v>
      </c>
      <c r="AU195" s="18" t="s">
        <v>84</v>
      </c>
    </row>
    <row r="196" spans="1:65" s="2" customFormat="1" ht="16.5" customHeight="1">
      <c r="A196" s="33"/>
      <c r="B196" s="144"/>
      <c r="C196" s="145" t="s">
        <v>234</v>
      </c>
      <c r="D196" s="145" t="s">
        <v>138</v>
      </c>
      <c r="E196" s="146" t="s">
        <v>235</v>
      </c>
      <c r="F196" s="147" t="s">
        <v>236</v>
      </c>
      <c r="G196" s="148" t="s">
        <v>141</v>
      </c>
      <c r="H196" s="149">
        <v>102.525</v>
      </c>
      <c r="I196" s="150"/>
      <c r="J196" s="151">
        <f>ROUND(I196*H196,2)</f>
        <v>0</v>
      </c>
      <c r="K196" s="147" t="s">
        <v>142</v>
      </c>
      <c r="L196" s="34"/>
      <c r="M196" s="152" t="s">
        <v>1</v>
      </c>
      <c r="N196" s="153" t="s">
        <v>40</v>
      </c>
      <c r="O196" s="59"/>
      <c r="P196" s="154">
        <f>O196*H196</f>
        <v>0</v>
      </c>
      <c r="Q196" s="154">
        <v>0.0264</v>
      </c>
      <c r="R196" s="154">
        <f>Q196*H196</f>
        <v>2.7066600000000003</v>
      </c>
      <c r="S196" s="154">
        <v>0</v>
      </c>
      <c r="T196" s="155">
        <f>S196*H196</f>
        <v>0</v>
      </c>
      <c r="U196" s="33"/>
      <c r="V196" s="33"/>
      <c r="W196" s="33"/>
      <c r="X196" s="33"/>
      <c r="Y196" s="33"/>
      <c r="Z196" s="33"/>
      <c r="AA196" s="33"/>
      <c r="AB196" s="33"/>
      <c r="AC196" s="33"/>
      <c r="AD196" s="33"/>
      <c r="AE196" s="33"/>
      <c r="AR196" s="156" t="s">
        <v>143</v>
      </c>
      <c r="AT196" s="156" t="s">
        <v>138</v>
      </c>
      <c r="AU196" s="156" t="s">
        <v>84</v>
      </c>
      <c r="AY196" s="18" t="s">
        <v>136</v>
      </c>
      <c r="BE196" s="157">
        <f>IF(N196="základní",J196,0)</f>
        <v>0</v>
      </c>
      <c r="BF196" s="157">
        <f>IF(N196="snížená",J196,0)</f>
        <v>0</v>
      </c>
      <c r="BG196" s="157">
        <f>IF(N196="zákl. přenesená",J196,0)</f>
        <v>0</v>
      </c>
      <c r="BH196" s="157">
        <f>IF(N196="sníž. přenesená",J196,0)</f>
        <v>0</v>
      </c>
      <c r="BI196" s="157">
        <f>IF(N196="nulová",J196,0)</f>
        <v>0</v>
      </c>
      <c r="BJ196" s="18" t="s">
        <v>32</v>
      </c>
      <c r="BK196" s="157">
        <f>ROUND(I196*H196,2)</f>
        <v>0</v>
      </c>
      <c r="BL196" s="18" t="s">
        <v>143</v>
      </c>
      <c r="BM196" s="156" t="s">
        <v>237</v>
      </c>
    </row>
    <row r="197" spans="1:47" s="2" customFormat="1" ht="11.25">
      <c r="A197" s="33"/>
      <c r="B197" s="34"/>
      <c r="C197" s="33"/>
      <c r="D197" s="158" t="s">
        <v>145</v>
      </c>
      <c r="E197" s="33"/>
      <c r="F197" s="159" t="s">
        <v>238</v>
      </c>
      <c r="G197" s="33"/>
      <c r="H197" s="33"/>
      <c r="I197" s="160"/>
      <c r="J197" s="33"/>
      <c r="K197" s="33"/>
      <c r="L197" s="34"/>
      <c r="M197" s="161"/>
      <c r="N197" s="162"/>
      <c r="O197" s="59"/>
      <c r="P197" s="59"/>
      <c r="Q197" s="59"/>
      <c r="R197" s="59"/>
      <c r="S197" s="59"/>
      <c r="T197" s="60"/>
      <c r="U197" s="33"/>
      <c r="V197" s="33"/>
      <c r="W197" s="33"/>
      <c r="X197" s="33"/>
      <c r="Y197" s="33"/>
      <c r="Z197" s="33"/>
      <c r="AA197" s="33"/>
      <c r="AB197" s="33"/>
      <c r="AC197" s="33"/>
      <c r="AD197" s="33"/>
      <c r="AE197" s="33"/>
      <c r="AT197" s="18" t="s">
        <v>145</v>
      </c>
      <c r="AU197" s="18" t="s">
        <v>84</v>
      </c>
    </row>
    <row r="198" spans="1:47" s="2" customFormat="1" ht="39">
      <c r="A198" s="33"/>
      <c r="B198" s="34"/>
      <c r="C198" s="33"/>
      <c r="D198" s="164" t="s">
        <v>201</v>
      </c>
      <c r="E198" s="33"/>
      <c r="F198" s="187" t="s">
        <v>239</v>
      </c>
      <c r="G198" s="33"/>
      <c r="H198" s="33"/>
      <c r="I198" s="160"/>
      <c r="J198" s="33"/>
      <c r="K198" s="33"/>
      <c r="L198" s="34"/>
      <c r="M198" s="161"/>
      <c r="N198" s="162"/>
      <c r="O198" s="59"/>
      <c r="P198" s="59"/>
      <c r="Q198" s="59"/>
      <c r="R198" s="59"/>
      <c r="S198" s="59"/>
      <c r="T198" s="60"/>
      <c r="U198" s="33"/>
      <c r="V198" s="33"/>
      <c r="W198" s="33"/>
      <c r="X198" s="33"/>
      <c r="Y198" s="33"/>
      <c r="Z198" s="33"/>
      <c r="AA198" s="33"/>
      <c r="AB198" s="33"/>
      <c r="AC198" s="33"/>
      <c r="AD198" s="33"/>
      <c r="AE198" s="33"/>
      <c r="AT198" s="18" t="s">
        <v>201</v>
      </c>
      <c r="AU198" s="18" t="s">
        <v>84</v>
      </c>
    </row>
    <row r="199" spans="2:51" s="13" customFormat="1" ht="11.25">
      <c r="B199" s="163"/>
      <c r="D199" s="164" t="s">
        <v>147</v>
      </c>
      <c r="E199" s="165" t="s">
        <v>1</v>
      </c>
      <c r="F199" s="166" t="s">
        <v>203</v>
      </c>
      <c r="H199" s="165" t="s">
        <v>1</v>
      </c>
      <c r="I199" s="167"/>
      <c r="L199" s="163"/>
      <c r="M199" s="168"/>
      <c r="N199" s="169"/>
      <c r="O199" s="169"/>
      <c r="P199" s="169"/>
      <c r="Q199" s="169"/>
      <c r="R199" s="169"/>
      <c r="S199" s="169"/>
      <c r="T199" s="170"/>
      <c r="AT199" s="165" t="s">
        <v>147</v>
      </c>
      <c r="AU199" s="165" t="s">
        <v>84</v>
      </c>
      <c r="AV199" s="13" t="s">
        <v>32</v>
      </c>
      <c r="AW199" s="13" t="s">
        <v>31</v>
      </c>
      <c r="AX199" s="13" t="s">
        <v>75</v>
      </c>
      <c r="AY199" s="165" t="s">
        <v>136</v>
      </c>
    </row>
    <row r="200" spans="2:51" s="14" customFormat="1" ht="11.25">
      <c r="B200" s="171"/>
      <c r="D200" s="164" t="s">
        <v>147</v>
      </c>
      <c r="E200" s="172" t="s">
        <v>1</v>
      </c>
      <c r="F200" s="173" t="s">
        <v>240</v>
      </c>
      <c r="H200" s="174">
        <v>102.525</v>
      </c>
      <c r="I200" s="175"/>
      <c r="L200" s="171"/>
      <c r="M200" s="176"/>
      <c r="N200" s="177"/>
      <c r="O200" s="177"/>
      <c r="P200" s="177"/>
      <c r="Q200" s="177"/>
      <c r="R200" s="177"/>
      <c r="S200" s="177"/>
      <c r="T200" s="178"/>
      <c r="AT200" s="172" t="s">
        <v>147</v>
      </c>
      <c r="AU200" s="172" t="s">
        <v>84</v>
      </c>
      <c r="AV200" s="14" t="s">
        <v>84</v>
      </c>
      <c r="AW200" s="14" t="s">
        <v>31</v>
      </c>
      <c r="AX200" s="14" t="s">
        <v>75</v>
      </c>
      <c r="AY200" s="172" t="s">
        <v>136</v>
      </c>
    </row>
    <row r="201" spans="2:51" s="15" customFormat="1" ht="11.25">
      <c r="B201" s="179"/>
      <c r="D201" s="164" t="s">
        <v>147</v>
      </c>
      <c r="E201" s="180" t="s">
        <v>1</v>
      </c>
      <c r="F201" s="181" t="s">
        <v>151</v>
      </c>
      <c r="H201" s="182">
        <v>102.525</v>
      </c>
      <c r="I201" s="183"/>
      <c r="L201" s="179"/>
      <c r="M201" s="184"/>
      <c r="N201" s="185"/>
      <c r="O201" s="185"/>
      <c r="P201" s="185"/>
      <c r="Q201" s="185"/>
      <c r="R201" s="185"/>
      <c r="S201" s="185"/>
      <c r="T201" s="186"/>
      <c r="AT201" s="180" t="s">
        <v>147</v>
      </c>
      <c r="AU201" s="180" t="s">
        <v>84</v>
      </c>
      <c r="AV201" s="15" t="s">
        <v>143</v>
      </c>
      <c r="AW201" s="15" t="s">
        <v>31</v>
      </c>
      <c r="AX201" s="15" t="s">
        <v>32</v>
      </c>
      <c r="AY201" s="180" t="s">
        <v>136</v>
      </c>
    </row>
    <row r="202" spans="1:65" s="2" customFormat="1" ht="16.5" customHeight="1">
      <c r="A202" s="33"/>
      <c r="B202" s="144"/>
      <c r="C202" s="145" t="s">
        <v>241</v>
      </c>
      <c r="D202" s="145" t="s">
        <v>138</v>
      </c>
      <c r="E202" s="146" t="s">
        <v>242</v>
      </c>
      <c r="F202" s="147" t="s">
        <v>243</v>
      </c>
      <c r="G202" s="148" t="s">
        <v>141</v>
      </c>
      <c r="H202" s="149">
        <v>134.929</v>
      </c>
      <c r="I202" s="150"/>
      <c r="J202" s="151">
        <f>ROUND(I202*H202,2)</f>
        <v>0</v>
      </c>
      <c r="K202" s="147" t="s">
        <v>142</v>
      </c>
      <c r="L202" s="34"/>
      <c r="M202" s="152" t="s">
        <v>1</v>
      </c>
      <c r="N202" s="153" t="s">
        <v>40</v>
      </c>
      <c r="O202" s="59"/>
      <c r="P202" s="154">
        <f>O202*H202</f>
        <v>0</v>
      </c>
      <c r="Q202" s="154">
        <v>0.00059</v>
      </c>
      <c r="R202" s="154">
        <f>Q202*H202</f>
        <v>0.07960811000000001</v>
      </c>
      <c r="S202" s="154">
        <v>0</v>
      </c>
      <c r="T202" s="155">
        <f>S202*H202</f>
        <v>0</v>
      </c>
      <c r="U202" s="33"/>
      <c r="V202" s="33"/>
      <c r="W202" s="33"/>
      <c r="X202" s="33"/>
      <c r="Y202" s="33"/>
      <c r="Z202" s="33"/>
      <c r="AA202" s="33"/>
      <c r="AB202" s="33"/>
      <c r="AC202" s="33"/>
      <c r="AD202" s="33"/>
      <c r="AE202" s="33"/>
      <c r="AR202" s="156" t="s">
        <v>143</v>
      </c>
      <c r="AT202" s="156" t="s">
        <v>138</v>
      </c>
      <c r="AU202" s="156" t="s">
        <v>84</v>
      </c>
      <c r="AY202" s="18" t="s">
        <v>136</v>
      </c>
      <c r="BE202" s="157">
        <f>IF(N202="základní",J202,0)</f>
        <v>0</v>
      </c>
      <c r="BF202" s="157">
        <f>IF(N202="snížená",J202,0)</f>
        <v>0</v>
      </c>
      <c r="BG202" s="157">
        <f>IF(N202="zákl. přenesená",J202,0)</f>
        <v>0</v>
      </c>
      <c r="BH202" s="157">
        <f>IF(N202="sníž. přenesená",J202,0)</f>
        <v>0</v>
      </c>
      <c r="BI202" s="157">
        <f>IF(N202="nulová",J202,0)</f>
        <v>0</v>
      </c>
      <c r="BJ202" s="18" t="s">
        <v>32</v>
      </c>
      <c r="BK202" s="157">
        <f>ROUND(I202*H202,2)</f>
        <v>0</v>
      </c>
      <c r="BL202" s="18" t="s">
        <v>143</v>
      </c>
      <c r="BM202" s="156" t="s">
        <v>244</v>
      </c>
    </row>
    <row r="203" spans="1:47" s="2" customFormat="1" ht="11.25">
      <c r="A203" s="33"/>
      <c r="B203" s="34"/>
      <c r="C203" s="33"/>
      <c r="D203" s="158" t="s">
        <v>145</v>
      </c>
      <c r="E203" s="33"/>
      <c r="F203" s="159" t="s">
        <v>245</v>
      </c>
      <c r="G203" s="33"/>
      <c r="H203" s="33"/>
      <c r="I203" s="160"/>
      <c r="J203" s="33"/>
      <c r="K203" s="33"/>
      <c r="L203" s="34"/>
      <c r="M203" s="161"/>
      <c r="N203" s="162"/>
      <c r="O203" s="59"/>
      <c r="P203" s="59"/>
      <c r="Q203" s="59"/>
      <c r="R203" s="59"/>
      <c r="S203" s="59"/>
      <c r="T203" s="60"/>
      <c r="U203" s="33"/>
      <c r="V203" s="33"/>
      <c r="W203" s="33"/>
      <c r="X203" s="33"/>
      <c r="Y203" s="33"/>
      <c r="Z203" s="33"/>
      <c r="AA203" s="33"/>
      <c r="AB203" s="33"/>
      <c r="AC203" s="33"/>
      <c r="AD203" s="33"/>
      <c r="AE203" s="33"/>
      <c r="AT203" s="18" t="s">
        <v>145</v>
      </c>
      <c r="AU203" s="18" t="s">
        <v>84</v>
      </c>
    </row>
    <row r="204" spans="2:51" s="13" customFormat="1" ht="11.25">
      <c r="B204" s="163"/>
      <c r="D204" s="164" t="s">
        <v>147</v>
      </c>
      <c r="E204" s="165" t="s">
        <v>1</v>
      </c>
      <c r="F204" s="166" t="s">
        <v>176</v>
      </c>
      <c r="H204" s="165" t="s">
        <v>1</v>
      </c>
      <c r="I204" s="167"/>
      <c r="L204" s="163"/>
      <c r="M204" s="168"/>
      <c r="N204" s="169"/>
      <c r="O204" s="169"/>
      <c r="P204" s="169"/>
      <c r="Q204" s="169"/>
      <c r="R204" s="169"/>
      <c r="S204" s="169"/>
      <c r="T204" s="170"/>
      <c r="AT204" s="165" t="s">
        <v>147</v>
      </c>
      <c r="AU204" s="165" t="s">
        <v>84</v>
      </c>
      <c r="AV204" s="13" t="s">
        <v>32</v>
      </c>
      <c r="AW204" s="13" t="s">
        <v>31</v>
      </c>
      <c r="AX204" s="13" t="s">
        <v>75</v>
      </c>
      <c r="AY204" s="165" t="s">
        <v>136</v>
      </c>
    </row>
    <row r="205" spans="2:51" s="13" customFormat="1" ht="11.25">
      <c r="B205" s="163"/>
      <c r="D205" s="164" t="s">
        <v>147</v>
      </c>
      <c r="E205" s="165" t="s">
        <v>1</v>
      </c>
      <c r="F205" s="166" t="s">
        <v>246</v>
      </c>
      <c r="H205" s="165" t="s">
        <v>1</v>
      </c>
      <c r="I205" s="167"/>
      <c r="L205" s="163"/>
      <c r="M205" s="168"/>
      <c r="N205" s="169"/>
      <c r="O205" s="169"/>
      <c r="P205" s="169"/>
      <c r="Q205" s="169"/>
      <c r="R205" s="169"/>
      <c r="S205" s="169"/>
      <c r="T205" s="170"/>
      <c r="AT205" s="165" t="s">
        <v>147</v>
      </c>
      <c r="AU205" s="165" t="s">
        <v>84</v>
      </c>
      <c r="AV205" s="13" t="s">
        <v>32</v>
      </c>
      <c r="AW205" s="13" t="s">
        <v>31</v>
      </c>
      <c r="AX205" s="13" t="s">
        <v>75</v>
      </c>
      <c r="AY205" s="165" t="s">
        <v>136</v>
      </c>
    </row>
    <row r="206" spans="2:51" s="14" customFormat="1" ht="11.25">
      <c r="B206" s="171"/>
      <c r="D206" s="164" t="s">
        <v>147</v>
      </c>
      <c r="E206" s="172" t="s">
        <v>1</v>
      </c>
      <c r="F206" s="173" t="s">
        <v>247</v>
      </c>
      <c r="H206" s="174">
        <v>38.126</v>
      </c>
      <c r="I206" s="175"/>
      <c r="L206" s="171"/>
      <c r="M206" s="176"/>
      <c r="N206" s="177"/>
      <c r="O206" s="177"/>
      <c r="P206" s="177"/>
      <c r="Q206" s="177"/>
      <c r="R206" s="177"/>
      <c r="S206" s="177"/>
      <c r="T206" s="178"/>
      <c r="AT206" s="172" t="s">
        <v>147</v>
      </c>
      <c r="AU206" s="172" t="s">
        <v>84</v>
      </c>
      <c r="AV206" s="14" t="s">
        <v>84</v>
      </c>
      <c r="AW206" s="14" t="s">
        <v>31</v>
      </c>
      <c r="AX206" s="14" t="s">
        <v>75</v>
      </c>
      <c r="AY206" s="172" t="s">
        <v>136</v>
      </c>
    </row>
    <row r="207" spans="2:51" s="14" customFormat="1" ht="11.25">
      <c r="B207" s="171"/>
      <c r="D207" s="164" t="s">
        <v>147</v>
      </c>
      <c r="E207" s="172" t="s">
        <v>1</v>
      </c>
      <c r="F207" s="173" t="s">
        <v>248</v>
      </c>
      <c r="H207" s="174">
        <v>96.803</v>
      </c>
      <c r="I207" s="175"/>
      <c r="L207" s="171"/>
      <c r="M207" s="176"/>
      <c r="N207" s="177"/>
      <c r="O207" s="177"/>
      <c r="P207" s="177"/>
      <c r="Q207" s="177"/>
      <c r="R207" s="177"/>
      <c r="S207" s="177"/>
      <c r="T207" s="178"/>
      <c r="AT207" s="172" t="s">
        <v>147</v>
      </c>
      <c r="AU207" s="172" t="s">
        <v>84</v>
      </c>
      <c r="AV207" s="14" t="s">
        <v>84</v>
      </c>
      <c r="AW207" s="14" t="s">
        <v>31</v>
      </c>
      <c r="AX207" s="14" t="s">
        <v>75</v>
      </c>
      <c r="AY207" s="172" t="s">
        <v>136</v>
      </c>
    </row>
    <row r="208" spans="2:51" s="15" customFormat="1" ht="11.25">
      <c r="B208" s="179"/>
      <c r="D208" s="164" t="s">
        <v>147</v>
      </c>
      <c r="E208" s="180" t="s">
        <v>1</v>
      </c>
      <c r="F208" s="181" t="s">
        <v>151</v>
      </c>
      <c r="H208" s="182">
        <v>134.929</v>
      </c>
      <c r="I208" s="183"/>
      <c r="L208" s="179"/>
      <c r="M208" s="184"/>
      <c r="N208" s="185"/>
      <c r="O208" s="185"/>
      <c r="P208" s="185"/>
      <c r="Q208" s="185"/>
      <c r="R208" s="185"/>
      <c r="S208" s="185"/>
      <c r="T208" s="186"/>
      <c r="AT208" s="180" t="s">
        <v>147</v>
      </c>
      <c r="AU208" s="180" t="s">
        <v>84</v>
      </c>
      <c r="AV208" s="15" t="s">
        <v>143</v>
      </c>
      <c r="AW208" s="15" t="s">
        <v>31</v>
      </c>
      <c r="AX208" s="15" t="s">
        <v>32</v>
      </c>
      <c r="AY208" s="180" t="s">
        <v>136</v>
      </c>
    </row>
    <row r="209" spans="1:65" s="2" customFormat="1" ht="16.5" customHeight="1">
      <c r="A209" s="33"/>
      <c r="B209" s="144"/>
      <c r="C209" s="145" t="s">
        <v>249</v>
      </c>
      <c r="D209" s="145" t="s">
        <v>138</v>
      </c>
      <c r="E209" s="146" t="s">
        <v>250</v>
      </c>
      <c r="F209" s="147" t="s">
        <v>251</v>
      </c>
      <c r="G209" s="148" t="s">
        <v>141</v>
      </c>
      <c r="H209" s="149">
        <v>134.929</v>
      </c>
      <c r="I209" s="150"/>
      <c r="J209" s="151">
        <f>ROUND(I209*H209,2)</f>
        <v>0</v>
      </c>
      <c r="K209" s="147" t="s">
        <v>142</v>
      </c>
      <c r="L209" s="34"/>
      <c r="M209" s="152" t="s">
        <v>1</v>
      </c>
      <c r="N209" s="153" t="s">
        <v>40</v>
      </c>
      <c r="O209" s="59"/>
      <c r="P209" s="154">
        <f>O209*H209</f>
        <v>0</v>
      </c>
      <c r="Q209" s="154">
        <v>0</v>
      </c>
      <c r="R209" s="154">
        <f>Q209*H209</f>
        <v>0</v>
      </c>
      <c r="S209" s="154">
        <v>0</v>
      </c>
      <c r="T209" s="155">
        <f>S209*H209</f>
        <v>0</v>
      </c>
      <c r="U209" s="33"/>
      <c r="V209" s="33"/>
      <c r="W209" s="33"/>
      <c r="X209" s="33"/>
      <c r="Y209" s="33"/>
      <c r="Z209" s="33"/>
      <c r="AA209" s="33"/>
      <c r="AB209" s="33"/>
      <c r="AC209" s="33"/>
      <c r="AD209" s="33"/>
      <c r="AE209" s="33"/>
      <c r="AR209" s="156" t="s">
        <v>143</v>
      </c>
      <c r="AT209" s="156" t="s">
        <v>138</v>
      </c>
      <c r="AU209" s="156" t="s">
        <v>84</v>
      </c>
      <c r="AY209" s="18" t="s">
        <v>136</v>
      </c>
      <c r="BE209" s="157">
        <f>IF(N209="základní",J209,0)</f>
        <v>0</v>
      </c>
      <c r="BF209" s="157">
        <f>IF(N209="snížená",J209,0)</f>
        <v>0</v>
      </c>
      <c r="BG209" s="157">
        <f>IF(N209="zákl. přenesená",J209,0)</f>
        <v>0</v>
      </c>
      <c r="BH209" s="157">
        <f>IF(N209="sníž. přenesená",J209,0)</f>
        <v>0</v>
      </c>
      <c r="BI209" s="157">
        <f>IF(N209="nulová",J209,0)</f>
        <v>0</v>
      </c>
      <c r="BJ209" s="18" t="s">
        <v>32</v>
      </c>
      <c r="BK209" s="157">
        <f>ROUND(I209*H209,2)</f>
        <v>0</v>
      </c>
      <c r="BL209" s="18" t="s">
        <v>143</v>
      </c>
      <c r="BM209" s="156" t="s">
        <v>252</v>
      </c>
    </row>
    <row r="210" spans="1:47" s="2" customFormat="1" ht="11.25">
      <c r="A210" s="33"/>
      <c r="B210" s="34"/>
      <c r="C210" s="33"/>
      <c r="D210" s="158" t="s">
        <v>145</v>
      </c>
      <c r="E210" s="33"/>
      <c r="F210" s="159" t="s">
        <v>253</v>
      </c>
      <c r="G210" s="33"/>
      <c r="H210" s="33"/>
      <c r="I210" s="160"/>
      <c r="J210" s="33"/>
      <c r="K210" s="33"/>
      <c r="L210" s="34"/>
      <c r="M210" s="161"/>
      <c r="N210" s="162"/>
      <c r="O210" s="59"/>
      <c r="P210" s="59"/>
      <c r="Q210" s="59"/>
      <c r="R210" s="59"/>
      <c r="S210" s="59"/>
      <c r="T210" s="60"/>
      <c r="U210" s="33"/>
      <c r="V210" s="33"/>
      <c r="W210" s="33"/>
      <c r="X210" s="33"/>
      <c r="Y210" s="33"/>
      <c r="Z210" s="33"/>
      <c r="AA210" s="33"/>
      <c r="AB210" s="33"/>
      <c r="AC210" s="33"/>
      <c r="AD210" s="33"/>
      <c r="AE210" s="33"/>
      <c r="AT210" s="18" t="s">
        <v>145</v>
      </c>
      <c r="AU210" s="18" t="s">
        <v>84</v>
      </c>
    </row>
    <row r="211" spans="1:65" s="2" customFormat="1" ht="21.75" customHeight="1">
      <c r="A211" s="33"/>
      <c r="B211" s="144"/>
      <c r="C211" s="145" t="s">
        <v>254</v>
      </c>
      <c r="D211" s="145" t="s">
        <v>138</v>
      </c>
      <c r="E211" s="146" t="s">
        <v>255</v>
      </c>
      <c r="F211" s="147" t="s">
        <v>256</v>
      </c>
      <c r="G211" s="148" t="s">
        <v>173</v>
      </c>
      <c r="H211" s="149">
        <v>238.674</v>
      </c>
      <c r="I211" s="150"/>
      <c r="J211" s="151">
        <f>ROUND(I211*H211,2)</f>
        <v>0</v>
      </c>
      <c r="K211" s="147" t="s">
        <v>142</v>
      </c>
      <c r="L211" s="34"/>
      <c r="M211" s="152" t="s">
        <v>1</v>
      </c>
      <c r="N211" s="153" t="s">
        <v>40</v>
      </c>
      <c r="O211" s="59"/>
      <c r="P211" s="154">
        <f>O211*H211</f>
        <v>0</v>
      </c>
      <c r="Q211" s="154">
        <v>0</v>
      </c>
      <c r="R211" s="154">
        <f>Q211*H211</f>
        <v>0</v>
      </c>
      <c r="S211" s="154">
        <v>0</v>
      </c>
      <c r="T211" s="155">
        <f>S211*H211</f>
        <v>0</v>
      </c>
      <c r="U211" s="33"/>
      <c r="V211" s="33"/>
      <c r="W211" s="33"/>
      <c r="X211" s="33"/>
      <c r="Y211" s="33"/>
      <c r="Z211" s="33"/>
      <c r="AA211" s="33"/>
      <c r="AB211" s="33"/>
      <c r="AC211" s="33"/>
      <c r="AD211" s="33"/>
      <c r="AE211" s="33"/>
      <c r="AR211" s="156" t="s">
        <v>143</v>
      </c>
      <c r="AT211" s="156" t="s">
        <v>138</v>
      </c>
      <c r="AU211" s="156" t="s">
        <v>84</v>
      </c>
      <c r="AY211" s="18" t="s">
        <v>136</v>
      </c>
      <c r="BE211" s="157">
        <f>IF(N211="základní",J211,0)</f>
        <v>0</v>
      </c>
      <c r="BF211" s="157">
        <f>IF(N211="snížená",J211,0)</f>
        <v>0</v>
      </c>
      <c r="BG211" s="157">
        <f>IF(N211="zákl. přenesená",J211,0)</f>
        <v>0</v>
      </c>
      <c r="BH211" s="157">
        <f>IF(N211="sníž. přenesená",J211,0)</f>
        <v>0</v>
      </c>
      <c r="BI211" s="157">
        <f>IF(N211="nulová",J211,0)</f>
        <v>0</v>
      </c>
      <c r="BJ211" s="18" t="s">
        <v>32</v>
      </c>
      <c r="BK211" s="157">
        <f>ROUND(I211*H211,2)</f>
        <v>0</v>
      </c>
      <c r="BL211" s="18" t="s">
        <v>143</v>
      </c>
      <c r="BM211" s="156" t="s">
        <v>257</v>
      </c>
    </row>
    <row r="212" spans="1:47" s="2" customFormat="1" ht="11.25">
      <c r="A212" s="33"/>
      <c r="B212" s="34"/>
      <c r="C212" s="33"/>
      <c r="D212" s="158" t="s">
        <v>145</v>
      </c>
      <c r="E212" s="33"/>
      <c r="F212" s="159" t="s">
        <v>258</v>
      </c>
      <c r="G212" s="33"/>
      <c r="H212" s="33"/>
      <c r="I212" s="160"/>
      <c r="J212" s="33"/>
      <c r="K212" s="33"/>
      <c r="L212" s="34"/>
      <c r="M212" s="161"/>
      <c r="N212" s="162"/>
      <c r="O212" s="59"/>
      <c r="P212" s="59"/>
      <c r="Q212" s="59"/>
      <c r="R212" s="59"/>
      <c r="S212" s="59"/>
      <c r="T212" s="60"/>
      <c r="U212" s="33"/>
      <c r="V212" s="33"/>
      <c r="W212" s="33"/>
      <c r="X212" s="33"/>
      <c r="Y212" s="33"/>
      <c r="Z212" s="33"/>
      <c r="AA212" s="33"/>
      <c r="AB212" s="33"/>
      <c r="AC212" s="33"/>
      <c r="AD212" s="33"/>
      <c r="AE212" s="33"/>
      <c r="AT212" s="18" t="s">
        <v>145</v>
      </c>
      <c r="AU212" s="18" t="s">
        <v>84</v>
      </c>
    </row>
    <row r="213" spans="2:51" s="13" customFormat="1" ht="11.25">
      <c r="B213" s="163"/>
      <c r="D213" s="164" t="s">
        <v>147</v>
      </c>
      <c r="E213" s="165" t="s">
        <v>1</v>
      </c>
      <c r="F213" s="166" t="s">
        <v>259</v>
      </c>
      <c r="H213" s="165" t="s">
        <v>1</v>
      </c>
      <c r="I213" s="167"/>
      <c r="L213" s="163"/>
      <c r="M213" s="168"/>
      <c r="N213" s="169"/>
      <c r="O213" s="169"/>
      <c r="P213" s="169"/>
      <c r="Q213" s="169"/>
      <c r="R213" s="169"/>
      <c r="S213" s="169"/>
      <c r="T213" s="170"/>
      <c r="AT213" s="165" t="s">
        <v>147</v>
      </c>
      <c r="AU213" s="165" t="s">
        <v>84</v>
      </c>
      <c r="AV213" s="13" t="s">
        <v>32</v>
      </c>
      <c r="AW213" s="13" t="s">
        <v>31</v>
      </c>
      <c r="AX213" s="13" t="s">
        <v>75</v>
      </c>
      <c r="AY213" s="165" t="s">
        <v>136</v>
      </c>
    </row>
    <row r="214" spans="2:51" s="14" customFormat="1" ht="11.25">
      <c r="B214" s="171"/>
      <c r="D214" s="164" t="s">
        <v>147</v>
      </c>
      <c r="E214" s="172" t="s">
        <v>1</v>
      </c>
      <c r="F214" s="173" t="s">
        <v>260</v>
      </c>
      <c r="H214" s="174">
        <v>103.308</v>
      </c>
      <c r="I214" s="175"/>
      <c r="L214" s="171"/>
      <c r="M214" s="176"/>
      <c r="N214" s="177"/>
      <c r="O214" s="177"/>
      <c r="P214" s="177"/>
      <c r="Q214" s="177"/>
      <c r="R214" s="177"/>
      <c r="S214" s="177"/>
      <c r="T214" s="178"/>
      <c r="AT214" s="172" t="s">
        <v>147</v>
      </c>
      <c r="AU214" s="172" t="s">
        <v>84</v>
      </c>
      <c r="AV214" s="14" t="s">
        <v>84</v>
      </c>
      <c r="AW214" s="14" t="s">
        <v>31</v>
      </c>
      <c r="AX214" s="14" t="s">
        <v>75</v>
      </c>
      <c r="AY214" s="172" t="s">
        <v>136</v>
      </c>
    </row>
    <row r="215" spans="2:51" s="13" customFormat="1" ht="11.25">
      <c r="B215" s="163"/>
      <c r="D215" s="164" t="s">
        <v>147</v>
      </c>
      <c r="E215" s="165" t="s">
        <v>1</v>
      </c>
      <c r="F215" s="166" t="s">
        <v>261</v>
      </c>
      <c r="H215" s="165" t="s">
        <v>1</v>
      </c>
      <c r="I215" s="167"/>
      <c r="L215" s="163"/>
      <c r="M215" s="168"/>
      <c r="N215" s="169"/>
      <c r="O215" s="169"/>
      <c r="P215" s="169"/>
      <c r="Q215" s="169"/>
      <c r="R215" s="169"/>
      <c r="S215" s="169"/>
      <c r="T215" s="170"/>
      <c r="AT215" s="165" t="s">
        <v>147</v>
      </c>
      <c r="AU215" s="165" t="s">
        <v>84</v>
      </c>
      <c r="AV215" s="13" t="s">
        <v>32</v>
      </c>
      <c r="AW215" s="13" t="s">
        <v>31</v>
      </c>
      <c r="AX215" s="13" t="s">
        <v>75</v>
      </c>
      <c r="AY215" s="165" t="s">
        <v>136</v>
      </c>
    </row>
    <row r="216" spans="2:51" s="14" customFormat="1" ht="11.25">
      <c r="B216" s="171"/>
      <c r="D216" s="164" t="s">
        <v>147</v>
      </c>
      <c r="E216" s="172" t="s">
        <v>1</v>
      </c>
      <c r="F216" s="173" t="s">
        <v>262</v>
      </c>
      <c r="H216" s="174">
        <v>33.217</v>
      </c>
      <c r="I216" s="175"/>
      <c r="L216" s="171"/>
      <c r="M216" s="176"/>
      <c r="N216" s="177"/>
      <c r="O216" s="177"/>
      <c r="P216" s="177"/>
      <c r="Q216" s="177"/>
      <c r="R216" s="177"/>
      <c r="S216" s="177"/>
      <c r="T216" s="178"/>
      <c r="AT216" s="172" t="s">
        <v>147</v>
      </c>
      <c r="AU216" s="172" t="s">
        <v>84</v>
      </c>
      <c r="AV216" s="14" t="s">
        <v>84</v>
      </c>
      <c r="AW216" s="14" t="s">
        <v>31</v>
      </c>
      <c r="AX216" s="14" t="s">
        <v>75</v>
      </c>
      <c r="AY216" s="172" t="s">
        <v>136</v>
      </c>
    </row>
    <row r="217" spans="2:51" s="13" customFormat="1" ht="11.25">
      <c r="B217" s="163"/>
      <c r="D217" s="164" t="s">
        <v>147</v>
      </c>
      <c r="E217" s="165" t="s">
        <v>1</v>
      </c>
      <c r="F217" s="166" t="s">
        <v>263</v>
      </c>
      <c r="H217" s="165" t="s">
        <v>1</v>
      </c>
      <c r="I217" s="167"/>
      <c r="L217" s="163"/>
      <c r="M217" s="168"/>
      <c r="N217" s="169"/>
      <c r="O217" s="169"/>
      <c r="P217" s="169"/>
      <c r="Q217" s="169"/>
      <c r="R217" s="169"/>
      <c r="S217" s="169"/>
      <c r="T217" s="170"/>
      <c r="AT217" s="165" t="s">
        <v>147</v>
      </c>
      <c r="AU217" s="165" t="s">
        <v>84</v>
      </c>
      <c r="AV217" s="13" t="s">
        <v>32</v>
      </c>
      <c r="AW217" s="13" t="s">
        <v>31</v>
      </c>
      <c r="AX217" s="13" t="s">
        <v>75</v>
      </c>
      <c r="AY217" s="165" t="s">
        <v>136</v>
      </c>
    </row>
    <row r="218" spans="2:51" s="14" customFormat="1" ht="11.25">
      <c r="B218" s="171"/>
      <c r="D218" s="164" t="s">
        <v>147</v>
      </c>
      <c r="E218" s="172" t="s">
        <v>1</v>
      </c>
      <c r="F218" s="173" t="s">
        <v>264</v>
      </c>
      <c r="H218" s="174">
        <v>34.149</v>
      </c>
      <c r="I218" s="175"/>
      <c r="L218" s="171"/>
      <c r="M218" s="176"/>
      <c r="N218" s="177"/>
      <c r="O218" s="177"/>
      <c r="P218" s="177"/>
      <c r="Q218" s="177"/>
      <c r="R218" s="177"/>
      <c r="S218" s="177"/>
      <c r="T218" s="178"/>
      <c r="AT218" s="172" t="s">
        <v>147</v>
      </c>
      <c r="AU218" s="172" t="s">
        <v>84</v>
      </c>
      <c r="AV218" s="14" t="s">
        <v>84</v>
      </c>
      <c r="AW218" s="14" t="s">
        <v>31</v>
      </c>
      <c r="AX218" s="14" t="s">
        <v>75</v>
      </c>
      <c r="AY218" s="172" t="s">
        <v>136</v>
      </c>
    </row>
    <row r="219" spans="2:51" s="13" customFormat="1" ht="11.25">
      <c r="B219" s="163"/>
      <c r="D219" s="164" t="s">
        <v>147</v>
      </c>
      <c r="E219" s="165" t="s">
        <v>1</v>
      </c>
      <c r="F219" s="166" t="s">
        <v>265</v>
      </c>
      <c r="H219" s="165" t="s">
        <v>1</v>
      </c>
      <c r="I219" s="167"/>
      <c r="L219" s="163"/>
      <c r="M219" s="168"/>
      <c r="N219" s="169"/>
      <c r="O219" s="169"/>
      <c r="P219" s="169"/>
      <c r="Q219" s="169"/>
      <c r="R219" s="169"/>
      <c r="S219" s="169"/>
      <c r="T219" s="170"/>
      <c r="AT219" s="165" t="s">
        <v>147</v>
      </c>
      <c r="AU219" s="165" t="s">
        <v>84</v>
      </c>
      <c r="AV219" s="13" t="s">
        <v>32</v>
      </c>
      <c r="AW219" s="13" t="s">
        <v>31</v>
      </c>
      <c r="AX219" s="13" t="s">
        <v>75</v>
      </c>
      <c r="AY219" s="165" t="s">
        <v>136</v>
      </c>
    </row>
    <row r="220" spans="2:51" s="14" customFormat="1" ht="11.25">
      <c r="B220" s="171"/>
      <c r="D220" s="164" t="s">
        <v>147</v>
      </c>
      <c r="E220" s="172" t="s">
        <v>1</v>
      </c>
      <c r="F220" s="173" t="s">
        <v>266</v>
      </c>
      <c r="H220" s="174">
        <v>68</v>
      </c>
      <c r="I220" s="175"/>
      <c r="L220" s="171"/>
      <c r="M220" s="176"/>
      <c r="N220" s="177"/>
      <c r="O220" s="177"/>
      <c r="P220" s="177"/>
      <c r="Q220" s="177"/>
      <c r="R220" s="177"/>
      <c r="S220" s="177"/>
      <c r="T220" s="178"/>
      <c r="AT220" s="172" t="s">
        <v>147</v>
      </c>
      <c r="AU220" s="172" t="s">
        <v>84</v>
      </c>
      <c r="AV220" s="14" t="s">
        <v>84</v>
      </c>
      <c r="AW220" s="14" t="s">
        <v>31</v>
      </c>
      <c r="AX220" s="14" t="s">
        <v>75</v>
      </c>
      <c r="AY220" s="172" t="s">
        <v>136</v>
      </c>
    </row>
    <row r="221" spans="2:51" s="15" customFormat="1" ht="11.25">
      <c r="B221" s="179"/>
      <c r="D221" s="164" t="s">
        <v>147</v>
      </c>
      <c r="E221" s="180" t="s">
        <v>1</v>
      </c>
      <c r="F221" s="181" t="s">
        <v>151</v>
      </c>
      <c r="H221" s="182">
        <v>238.674</v>
      </c>
      <c r="I221" s="183"/>
      <c r="L221" s="179"/>
      <c r="M221" s="184"/>
      <c r="N221" s="185"/>
      <c r="O221" s="185"/>
      <c r="P221" s="185"/>
      <c r="Q221" s="185"/>
      <c r="R221" s="185"/>
      <c r="S221" s="185"/>
      <c r="T221" s="186"/>
      <c r="AT221" s="180" t="s">
        <v>147</v>
      </c>
      <c r="AU221" s="180" t="s">
        <v>84</v>
      </c>
      <c r="AV221" s="15" t="s">
        <v>143</v>
      </c>
      <c r="AW221" s="15" t="s">
        <v>31</v>
      </c>
      <c r="AX221" s="15" t="s">
        <v>32</v>
      </c>
      <c r="AY221" s="180" t="s">
        <v>136</v>
      </c>
    </row>
    <row r="222" spans="1:65" s="2" customFormat="1" ht="21.75" customHeight="1">
      <c r="A222" s="33"/>
      <c r="B222" s="144"/>
      <c r="C222" s="145" t="s">
        <v>267</v>
      </c>
      <c r="D222" s="145" t="s">
        <v>138</v>
      </c>
      <c r="E222" s="146" t="s">
        <v>268</v>
      </c>
      <c r="F222" s="147" t="s">
        <v>269</v>
      </c>
      <c r="G222" s="148" t="s">
        <v>173</v>
      </c>
      <c r="H222" s="149">
        <v>70.091</v>
      </c>
      <c r="I222" s="150"/>
      <c r="J222" s="151">
        <f>ROUND(I222*H222,2)</f>
        <v>0</v>
      </c>
      <c r="K222" s="147" t="s">
        <v>270</v>
      </c>
      <c r="L222" s="34"/>
      <c r="M222" s="152" t="s">
        <v>1</v>
      </c>
      <c r="N222" s="153" t="s">
        <v>40</v>
      </c>
      <c r="O222" s="59"/>
      <c r="P222" s="154">
        <f>O222*H222</f>
        <v>0</v>
      </c>
      <c r="Q222" s="154">
        <v>0</v>
      </c>
      <c r="R222" s="154">
        <f>Q222*H222</f>
        <v>0</v>
      </c>
      <c r="S222" s="154">
        <v>0</v>
      </c>
      <c r="T222" s="155">
        <f>S222*H222</f>
        <v>0</v>
      </c>
      <c r="U222" s="33"/>
      <c r="V222" s="33"/>
      <c r="W222" s="33"/>
      <c r="X222" s="33"/>
      <c r="Y222" s="33"/>
      <c r="Z222" s="33"/>
      <c r="AA222" s="33"/>
      <c r="AB222" s="33"/>
      <c r="AC222" s="33"/>
      <c r="AD222" s="33"/>
      <c r="AE222" s="33"/>
      <c r="AR222" s="156" t="s">
        <v>143</v>
      </c>
      <c r="AT222" s="156" t="s">
        <v>138</v>
      </c>
      <c r="AU222" s="156" t="s">
        <v>84</v>
      </c>
      <c r="AY222" s="18" t="s">
        <v>136</v>
      </c>
      <c r="BE222" s="157">
        <f>IF(N222="základní",J222,0)</f>
        <v>0</v>
      </c>
      <c r="BF222" s="157">
        <f>IF(N222="snížená",J222,0)</f>
        <v>0</v>
      </c>
      <c r="BG222" s="157">
        <f>IF(N222="zákl. přenesená",J222,0)</f>
        <v>0</v>
      </c>
      <c r="BH222" s="157">
        <f>IF(N222="sníž. přenesená",J222,0)</f>
        <v>0</v>
      </c>
      <c r="BI222" s="157">
        <f>IF(N222="nulová",J222,0)</f>
        <v>0</v>
      </c>
      <c r="BJ222" s="18" t="s">
        <v>32</v>
      </c>
      <c r="BK222" s="157">
        <f>ROUND(I222*H222,2)</f>
        <v>0</v>
      </c>
      <c r="BL222" s="18" t="s">
        <v>143</v>
      </c>
      <c r="BM222" s="156" t="s">
        <v>271</v>
      </c>
    </row>
    <row r="223" spans="1:47" s="2" customFormat="1" ht="11.25">
      <c r="A223" s="33"/>
      <c r="B223" s="34"/>
      <c r="C223" s="33"/>
      <c r="D223" s="158" t="s">
        <v>145</v>
      </c>
      <c r="E223" s="33"/>
      <c r="F223" s="159" t="s">
        <v>272</v>
      </c>
      <c r="G223" s="33"/>
      <c r="H223" s="33"/>
      <c r="I223" s="160"/>
      <c r="J223" s="33"/>
      <c r="K223" s="33"/>
      <c r="L223" s="34"/>
      <c r="M223" s="161"/>
      <c r="N223" s="162"/>
      <c r="O223" s="59"/>
      <c r="P223" s="59"/>
      <c r="Q223" s="59"/>
      <c r="R223" s="59"/>
      <c r="S223" s="59"/>
      <c r="T223" s="60"/>
      <c r="U223" s="33"/>
      <c r="V223" s="33"/>
      <c r="W223" s="33"/>
      <c r="X223" s="33"/>
      <c r="Y223" s="33"/>
      <c r="Z223" s="33"/>
      <c r="AA223" s="33"/>
      <c r="AB223" s="33"/>
      <c r="AC223" s="33"/>
      <c r="AD223" s="33"/>
      <c r="AE223" s="33"/>
      <c r="AT223" s="18" t="s">
        <v>145</v>
      </c>
      <c r="AU223" s="18" t="s">
        <v>84</v>
      </c>
    </row>
    <row r="224" spans="2:51" s="13" customFormat="1" ht="11.25">
      <c r="B224" s="163"/>
      <c r="D224" s="164" t="s">
        <v>147</v>
      </c>
      <c r="E224" s="165" t="s">
        <v>1</v>
      </c>
      <c r="F224" s="166" t="s">
        <v>273</v>
      </c>
      <c r="H224" s="165" t="s">
        <v>1</v>
      </c>
      <c r="I224" s="167"/>
      <c r="L224" s="163"/>
      <c r="M224" s="168"/>
      <c r="N224" s="169"/>
      <c r="O224" s="169"/>
      <c r="P224" s="169"/>
      <c r="Q224" s="169"/>
      <c r="R224" s="169"/>
      <c r="S224" s="169"/>
      <c r="T224" s="170"/>
      <c r="AT224" s="165" t="s">
        <v>147</v>
      </c>
      <c r="AU224" s="165" t="s">
        <v>84</v>
      </c>
      <c r="AV224" s="13" t="s">
        <v>32</v>
      </c>
      <c r="AW224" s="13" t="s">
        <v>31</v>
      </c>
      <c r="AX224" s="13" t="s">
        <v>75</v>
      </c>
      <c r="AY224" s="165" t="s">
        <v>136</v>
      </c>
    </row>
    <row r="225" spans="2:51" s="14" customFormat="1" ht="11.25">
      <c r="B225" s="171"/>
      <c r="D225" s="164" t="s">
        <v>147</v>
      </c>
      <c r="E225" s="172" t="s">
        <v>1</v>
      </c>
      <c r="F225" s="173" t="s">
        <v>274</v>
      </c>
      <c r="H225" s="174">
        <v>70.091</v>
      </c>
      <c r="I225" s="175"/>
      <c r="L225" s="171"/>
      <c r="M225" s="176"/>
      <c r="N225" s="177"/>
      <c r="O225" s="177"/>
      <c r="P225" s="177"/>
      <c r="Q225" s="177"/>
      <c r="R225" s="177"/>
      <c r="S225" s="177"/>
      <c r="T225" s="178"/>
      <c r="AT225" s="172" t="s">
        <v>147</v>
      </c>
      <c r="AU225" s="172" t="s">
        <v>84</v>
      </c>
      <c r="AV225" s="14" t="s">
        <v>84</v>
      </c>
      <c r="AW225" s="14" t="s">
        <v>31</v>
      </c>
      <c r="AX225" s="14" t="s">
        <v>75</v>
      </c>
      <c r="AY225" s="172" t="s">
        <v>136</v>
      </c>
    </row>
    <row r="226" spans="2:51" s="15" customFormat="1" ht="11.25">
      <c r="B226" s="179"/>
      <c r="D226" s="164" t="s">
        <v>147</v>
      </c>
      <c r="E226" s="180" t="s">
        <v>1</v>
      </c>
      <c r="F226" s="181" t="s">
        <v>151</v>
      </c>
      <c r="H226" s="182">
        <v>70.091</v>
      </c>
      <c r="I226" s="183"/>
      <c r="L226" s="179"/>
      <c r="M226" s="184"/>
      <c r="N226" s="185"/>
      <c r="O226" s="185"/>
      <c r="P226" s="185"/>
      <c r="Q226" s="185"/>
      <c r="R226" s="185"/>
      <c r="S226" s="185"/>
      <c r="T226" s="186"/>
      <c r="AT226" s="180" t="s">
        <v>147</v>
      </c>
      <c r="AU226" s="180" t="s">
        <v>84</v>
      </c>
      <c r="AV226" s="15" t="s">
        <v>143</v>
      </c>
      <c r="AW226" s="15" t="s">
        <v>31</v>
      </c>
      <c r="AX226" s="15" t="s">
        <v>32</v>
      </c>
      <c r="AY226" s="180" t="s">
        <v>136</v>
      </c>
    </row>
    <row r="227" spans="1:65" s="2" customFormat="1" ht="16.5" customHeight="1">
      <c r="A227" s="33"/>
      <c r="B227" s="144"/>
      <c r="C227" s="145" t="s">
        <v>275</v>
      </c>
      <c r="D227" s="145" t="s">
        <v>138</v>
      </c>
      <c r="E227" s="146" t="s">
        <v>276</v>
      </c>
      <c r="F227" s="147" t="s">
        <v>277</v>
      </c>
      <c r="G227" s="148" t="s">
        <v>173</v>
      </c>
      <c r="H227" s="149">
        <v>70.091</v>
      </c>
      <c r="I227" s="150"/>
      <c r="J227" s="151">
        <f>ROUND(I227*H227,2)</f>
        <v>0</v>
      </c>
      <c r="K227" s="147" t="s">
        <v>1</v>
      </c>
      <c r="L227" s="34"/>
      <c r="M227" s="152" t="s">
        <v>1</v>
      </c>
      <c r="N227" s="153" t="s">
        <v>40</v>
      </c>
      <c r="O227" s="59"/>
      <c r="P227" s="154">
        <f>O227*H227</f>
        <v>0</v>
      </c>
      <c r="Q227" s="154">
        <v>0</v>
      </c>
      <c r="R227" s="154">
        <f>Q227*H227</f>
        <v>0</v>
      </c>
      <c r="S227" s="154">
        <v>0</v>
      </c>
      <c r="T227" s="155">
        <f>S227*H227</f>
        <v>0</v>
      </c>
      <c r="U227" s="33"/>
      <c r="V227" s="33"/>
      <c r="W227" s="33"/>
      <c r="X227" s="33"/>
      <c r="Y227" s="33"/>
      <c r="Z227" s="33"/>
      <c r="AA227" s="33"/>
      <c r="AB227" s="33"/>
      <c r="AC227" s="33"/>
      <c r="AD227" s="33"/>
      <c r="AE227" s="33"/>
      <c r="AR227" s="156" t="s">
        <v>143</v>
      </c>
      <c r="AT227" s="156" t="s">
        <v>138</v>
      </c>
      <c r="AU227" s="156" t="s">
        <v>84</v>
      </c>
      <c r="AY227" s="18" t="s">
        <v>136</v>
      </c>
      <c r="BE227" s="157">
        <f>IF(N227="základní",J227,0)</f>
        <v>0</v>
      </c>
      <c r="BF227" s="157">
        <f>IF(N227="snížená",J227,0)</f>
        <v>0</v>
      </c>
      <c r="BG227" s="157">
        <f>IF(N227="zákl. přenesená",J227,0)</f>
        <v>0</v>
      </c>
      <c r="BH227" s="157">
        <f>IF(N227="sníž. přenesená",J227,0)</f>
        <v>0</v>
      </c>
      <c r="BI227" s="157">
        <f>IF(N227="nulová",J227,0)</f>
        <v>0</v>
      </c>
      <c r="BJ227" s="18" t="s">
        <v>32</v>
      </c>
      <c r="BK227" s="157">
        <f>ROUND(I227*H227,2)</f>
        <v>0</v>
      </c>
      <c r="BL227" s="18" t="s">
        <v>143</v>
      </c>
      <c r="BM227" s="156" t="s">
        <v>278</v>
      </c>
    </row>
    <row r="228" spans="2:51" s="14" customFormat="1" ht="11.25">
      <c r="B228" s="171"/>
      <c r="D228" s="164" t="s">
        <v>147</v>
      </c>
      <c r="E228" s="172" t="s">
        <v>1</v>
      </c>
      <c r="F228" s="173" t="s">
        <v>274</v>
      </c>
      <c r="H228" s="174">
        <v>70.091</v>
      </c>
      <c r="I228" s="175"/>
      <c r="L228" s="171"/>
      <c r="M228" s="176"/>
      <c r="N228" s="177"/>
      <c r="O228" s="177"/>
      <c r="P228" s="177"/>
      <c r="Q228" s="177"/>
      <c r="R228" s="177"/>
      <c r="S228" s="177"/>
      <c r="T228" s="178"/>
      <c r="AT228" s="172" t="s">
        <v>147</v>
      </c>
      <c r="AU228" s="172" t="s">
        <v>84</v>
      </c>
      <c r="AV228" s="14" t="s">
        <v>84</v>
      </c>
      <c r="AW228" s="14" t="s">
        <v>31</v>
      </c>
      <c r="AX228" s="14" t="s">
        <v>75</v>
      </c>
      <c r="AY228" s="172" t="s">
        <v>136</v>
      </c>
    </row>
    <row r="229" spans="2:51" s="15" customFormat="1" ht="11.25">
      <c r="B229" s="179"/>
      <c r="D229" s="164" t="s">
        <v>147</v>
      </c>
      <c r="E229" s="180" t="s">
        <v>1</v>
      </c>
      <c r="F229" s="181" t="s">
        <v>151</v>
      </c>
      <c r="H229" s="182">
        <v>70.091</v>
      </c>
      <c r="I229" s="183"/>
      <c r="L229" s="179"/>
      <c r="M229" s="184"/>
      <c r="N229" s="185"/>
      <c r="O229" s="185"/>
      <c r="P229" s="185"/>
      <c r="Q229" s="185"/>
      <c r="R229" s="185"/>
      <c r="S229" s="185"/>
      <c r="T229" s="186"/>
      <c r="AT229" s="180" t="s">
        <v>147</v>
      </c>
      <c r="AU229" s="180" t="s">
        <v>84</v>
      </c>
      <c r="AV229" s="15" t="s">
        <v>143</v>
      </c>
      <c r="AW229" s="15" t="s">
        <v>31</v>
      </c>
      <c r="AX229" s="15" t="s">
        <v>32</v>
      </c>
      <c r="AY229" s="180" t="s">
        <v>136</v>
      </c>
    </row>
    <row r="230" spans="1:65" s="2" customFormat="1" ht="16.5" customHeight="1">
      <c r="A230" s="33"/>
      <c r="B230" s="144"/>
      <c r="C230" s="145" t="s">
        <v>279</v>
      </c>
      <c r="D230" s="145" t="s">
        <v>138</v>
      </c>
      <c r="E230" s="146" t="s">
        <v>280</v>
      </c>
      <c r="F230" s="147" t="s">
        <v>281</v>
      </c>
      <c r="G230" s="148" t="s">
        <v>173</v>
      </c>
      <c r="H230" s="149">
        <v>101.366</v>
      </c>
      <c r="I230" s="150"/>
      <c r="J230" s="151">
        <f>ROUND(I230*H230,2)</f>
        <v>0</v>
      </c>
      <c r="K230" s="147" t="s">
        <v>142</v>
      </c>
      <c r="L230" s="34"/>
      <c r="M230" s="152" t="s">
        <v>1</v>
      </c>
      <c r="N230" s="153" t="s">
        <v>40</v>
      </c>
      <c r="O230" s="59"/>
      <c r="P230" s="154">
        <f>O230*H230</f>
        <v>0</v>
      </c>
      <c r="Q230" s="154">
        <v>0</v>
      </c>
      <c r="R230" s="154">
        <f>Q230*H230</f>
        <v>0</v>
      </c>
      <c r="S230" s="154">
        <v>0</v>
      </c>
      <c r="T230" s="155">
        <f>S230*H230</f>
        <v>0</v>
      </c>
      <c r="U230" s="33"/>
      <c r="V230" s="33"/>
      <c r="W230" s="33"/>
      <c r="X230" s="33"/>
      <c r="Y230" s="33"/>
      <c r="Z230" s="33"/>
      <c r="AA230" s="33"/>
      <c r="AB230" s="33"/>
      <c r="AC230" s="33"/>
      <c r="AD230" s="33"/>
      <c r="AE230" s="33"/>
      <c r="AR230" s="156" t="s">
        <v>143</v>
      </c>
      <c r="AT230" s="156" t="s">
        <v>138</v>
      </c>
      <c r="AU230" s="156" t="s">
        <v>84</v>
      </c>
      <c r="AY230" s="18" t="s">
        <v>136</v>
      </c>
      <c r="BE230" s="157">
        <f>IF(N230="základní",J230,0)</f>
        <v>0</v>
      </c>
      <c r="BF230" s="157">
        <f>IF(N230="snížená",J230,0)</f>
        <v>0</v>
      </c>
      <c r="BG230" s="157">
        <f>IF(N230="zákl. přenesená",J230,0)</f>
        <v>0</v>
      </c>
      <c r="BH230" s="157">
        <f>IF(N230="sníž. přenesená",J230,0)</f>
        <v>0</v>
      </c>
      <c r="BI230" s="157">
        <f>IF(N230="nulová",J230,0)</f>
        <v>0</v>
      </c>
      <c r="BJ230" s="18" t="s">
        <v>32</v>
      </c>
      <c r="BK230" s="157">
        <f>ROUND(I230*H230,2)</f>
        <v>0</v>
      </c>
      <c r="BL230" s="18" t="s">
        <v>143</v>
      </c>
      <c r="BM230" s="156" t="s">
        <v>282</v>
      </c>
    </row>
    <row r="231" spans="1:47" s="2" customFormat="1" ht="11.25">
      <c r="A231" s="33"/>
      <c r="B231" s="34"/>
      <c r="C231" s="33"/>
      <c r="D231" s="158" t="s">
        <v>145</v>
      </c>
      <c r="E231" s="33"/>
      <c r="F231" s="159" t="s">
        <v>283</v>
      </c>
      <c r="G231" s="33"/>
      <c r="H231" s="33"/>
      <c r="I231" s="160"/>
      <c r="J231" s="33"/>
      <c r="K231" s="33"/>
      <c r="L231" s="34"/>
      <c r="M231" s="161"/>
      <c r="N231" s="162"/>
      <c r="O231" s="59"/>
      <c r="P231" s="59"/>
      <c r="Q231" s="59"/>
      <c r="R231" s="59"/>
      <c r="S231" s="59"/>
      <c r="T231" s="60"/>
      <c r="U231" s="33"/>
      <c r="V231" s="33"/>
      <c r="W231" s="33"/>
      <c r="X231" s="33"/>
      <c r="Y231" s="33"/>
      <c r="Z231" s="33"/>
      <c r="AA231" s="33"/>
      <c r="AB231" s="33"/>
      <c r="AC231" s="33"/>
      <c r="AD231" s="33"/>
      <c r="AE231" s="33"/>
      <c r="AT231" s="18" t="s">
        <v>145</v>
      </c>
      <c r="AU231" s="18" t="s">
        <v>84</v>
      </c>
    </row>
    <row r="232" spans="2:51" s="13" customFormat="1" ht="11.25">
      <c r="B232" s="163"/>
      <c r="D232" s="164" t="s">
        <v>147</v>
      </c>
      <c r="E232" s="165" t="s">
        <v>1</v>
      </c>
      <c r="F232" s="166" t="s">
        <v>284</v>
      </c>
      <c r="H232" s="165" t="s">
        <v>1</v>
      </c>
      <c r="I232" s="167"/>
      <c r="L232" s="163"/>
      <c r="M232" s="168"/>
      <c r="N232" s="169"/>
      <c r="O232" s="169"/>
      <c r="P232" s="169"/>
      <c r="Q232" s="169"/>
      <c r="R232" s="169"/>
      <c r="S232" s="169"/>
      <c r="T232" s="170"/>
      <c r="AT232" s="165" t="s">
        <v>147</v>
      </c>
      <c r="AU232" s="165" t="s">
        <v>84</v>
      </c>
      <c r="AV232" s="13" t="s">
        <v>32</v>
      </c>
      <c r="AW232" s="13" t="s">
        <v>31</v>
      </c>
      <c r="AX232" s="13" t="s">
        <v>75</v>
      </c>
      <c r="AY232" s="165" t="s">
        <v>136</v>
      </c>
    </row>
    <row r="233" spans="2:51" s="14" customFormat="1" ht="11.25">
      <c r="B233" s="171"/>
      <c r="D233" s="164" t="s">
        <v>147</v>
      </c>
      <c r="E233" s="172" t="s">
        <v>1</v>
      </c>
      <c r="F233" s="173" t="s">
        <v>285</v>
      </c>
      <c r="H233" s="174">
        <v>67.366</v>
      </c>
      <c r="I233" s="175"/>
      <c r="L233" s="171"/>
      <c r="M233" s="176"/>
      <c r="N233" s="177"/>
      <c r="O233" s="177"/>
      <c r="P233" s="177"/>
      <c r="Q233" s="177"/>
      <c r="R233" s="177"/>
      <c r="S233" s="177"/>
      <c r="T233" s="178"/>
      <c r="AT233" s="172" t="s">
        <v>147</v>
      </c>
      <c r="AU233" s="172" t="s">
        <v>84</v>
      </c>
      <c r="AV233" s="14" t="s">
        <v>84</v>
      </c>
      <c r="AW233" s="14" t="s">
        <v>31</v>
      </c>
      <c r="AX233" s="14" t="s">
        <v>75</v>
      </c>
      <c r="AY233" s="172" t="s">
        <v>136</v>
      </c>
    </row>
    <row r="234" spans="2:51" s="13" customFormat="1" ht="11.25">
      <c r="B234" s="163"/>
      <c r="D234" s="164" t="s">
        <v>147</v>
      </c>
      <c r="E234" s="165" t="s">
        <v>1</v>
      </c>
      <c r="F234" s="166" t="s">
        <v>286</v>
      </c>
      <c r="H234" s="165" t="s">
        <v>1</v>
      </c>
      <c r="I234" s="167"/>
      <c r="L234" s="163"/>
      <c r="M234" s="168"/>
      <c r="N234" s="169"/>
      <c r="O234" s="169"/>
      <c r="P234" s="169"/>
      <c r="Q234" s="169"/>
      <c r="R234" s="169"/>
      <c r="S234" s="169"/>
      <c r="T234" s="170"/>
      <c r="AT234" s="165" t="s">
        <v>147</v>
      </c>
      <c r="AU234" s="165" t="s">
        <v>84</v>
      </c>
      <c r="AV234" s="13" t="s">
        <v>32</v>
      </c>
      <c r="AW234" s="13" t="s">
        <v>31</v>
      </c>
      <c r="AX234" s="13" t="s">
        <v>75</v>
      </c>
      <c r="AY234" s="165" t="s">
        <v>136</v>
      </c>
    </row>
    <row r="235" spans="2:51" s="14" customFormat="1" ht="11.25">
      <c r="B235" s="171"/>
      <c r="D235" s="164" t="s">
        <v>147</v>
      </c>
      <c r="E235" s="172" t="s">
        <v>1</v>
      </c>
      <c r="F235" s="173" t="s">
        <v>287</v>
      </c>
      <c r="H235" s="174">
        <v>34</v>
      </c>
      <c r="I235" s="175"/>
      <c r="L235" s="171"/>
      <c r="M235" s="176"/>
      <c r="N235" s="177"/>
      <c r="O235" s="177"/>
      <c r="P235" s="177"/>
      <c r="Q235" s="177"/>
      <c r="R235" s="177"/>
      <c r="S235" s="177"/>
      <c r="T235" s="178"/>
      <c r="AT235" s="172" t="s">
        <v>147</v>
      </c>
      <c r="AU235" s="172" t="s">
        <v>84</v>
      </c>
      <c r="AV235" s="14" t="s">
        <v>84</v>
      </c>
      <c r="AW235" s="14" t="s">
        <v>31</v>
      </c>
      <c r="AX235" s="14" t="s">
        <v>75</v>
      </c>
      <c r="AY235" s="172" t="s">
        <v>136</v>
      </c>
    </row>
    <row r="236" spans="2:51" s="15" customFormat="1" ht="11.25">
      <c r="B236" s="179"/>
      <c r="D236" s="164" t="s">
        <v>147</v>
      </c>
      <c r="E236" s="180" t="s">
        <v>1</v>
      </c>
      <c r="F236" s="181" t="s">
        <v>151</v>
      </c>
      <c r="H236" s="182">
        <v>101.366</v>
      </c>
      <c r="I236" s="183"/>
      <c r="L236" s="179"/>
      <c r="M236" s="184"/>
      <c r="N236" s="185"/>
      <c r="O236" s="185"/>
      <c r="P236" s="185"/>
      <c r="Q236" s="185"/>
      <c r="R236" s="185"/>
      <c r="S236" s="185"/>
      <c r="T236" s="186"/>
      <c r="AT236" s="180" t="s">
        <v>147</v>
      </c>
      <c r="AU236" s="180" t="s">
        <v>84</v>
      </c>
      <c r="AV236" s="15" t="s">
        <v>143</v>
      </c>
      <c r="AW236" s="15" t="s">
        <v>31</v>
      </c>
      <c r="AX236" s="15" t="s">
        <v>32</v>
      </c>
      <c r="AY236" s="180" t="s">
        <v>136</v>
      </c>
    </row>
    <row r="237" spans="1:65" s="2" customFormat="1" ht="16.5" customHeight="1">
      <c r="A237" s="33"/>
      <c r="B237" s="144"/>
      <c r="C237" s="145" t="s">
        <v>7</v>
      </c>
      <c r="D237" s="145" t="s">
        <v>138</v>
      </c>
      <c r="E237" s="146" t="s">
        <v>288</v>
      </c>
      <c r="F237" s="147" t="s">
        <v>289</v>
      </c>
      <c r="G237" s="148" t="s">
        <v>173</v>
      </c>
      <c r="H237" s="149">
        <v>67.217</v>
      </c>
      <c r="I237" s="150"/>
      <c r="J237" s="151">
        <f>ROUND(I237*H237,2)</f>
        <v>0</v>
      </c>
      <c r="K237" s="147" t="s">
        <v>142</v>
      </c>
      <c r="L237" s="34"/>
      <c r="M237" s="152" t="s">
        <v>1</v>
      </c>
      <c r="N237" s="153" t="s">
        <v>40</v>
      </c>
      <c r="O237" s="59"/>
      <c r="P237" s="154">
        <f>O237*H237</f>
        <v>0</v>
      </c>
      <c r="Q237" s="154">
        <v>0</v>
      </c>
      <c r="R237" s="154">
        <f>Q237*H237</f>
        <v>0</v>
      </c>
      <c r="S237" s="154">
        <v>0</v>
      </c>
      <c r="T237" s="155">
        <f>S237*H237</f>
        <v>0</v>
      </c>
      <c r="U237" s="33"/>
      <c r="V237" s="33"/>
      <c r="W237" s="33"/>
      <c r="X237" s="33"/>
      <c r="Y237" s="33"/>
      <c r="Z237" s="33"/>
      <c r="AA237" s="33"/>
      <c r="AB237" s="33"/>
      <c r="AC237" s="33"/>
      <c r="AD237" s="33"/>
      <c r="AE237" s="33"/>
      <c r="AR237" s="156" t="s">
        <v>143</v>
      </c>
      <c r="AT237" s="156" t="s">
        <v>138</v>
      </c>
      <c r="AU237" s="156" t="s">
        <v>84</v>
      </c>
      <c r="AY237" s="18" t="s">
        <v>136</v>
      </c>
      <c r="BE237" s="157">
        <f>IF(N237="základní",J237,0)</f>
        <v>0</v>
      </c>
      <c r="BF237" s="157">
        <f>IF(N237="snížená",J237,0)</f>
        <v>0</v>
      </c>
      <c r="BG237" s="157">
        <f>IF(N237="zákl. přenesená",J237,0)</f>
        <v>0</v>
      </c>
      <c r="BH237" s="157">
        <f>IF(N237="sníž. přenesená",J237,0)</f>
        <v>0</v>
      </c>
      <c r="BI237" s="157">
        <f>IF(N237="nulová",J237,0)</f>
        <v>0</v>
      </c>
      <c r="BJ237" s="18" t="s">
        <v>32</v>
      </c>
      <c r="BK237" s="157">
        <f>ROUND(I237*H237,2)</f>
        <v>0</v>
      </c>
      <c r="BL237" s="18" t="s">
        <v>143</v>
      </c>
      <c r="BM237" s="156" t="s">
        <v>290</v>
      </c>
    </row>
    <row r="238" spans="1:47" s="2" customFormat="1" ht="11.25">
      <c r="A238" s="33"/>
      <c r="B238" s="34"/>
      <c r="C238" s="33"/>
      <c r="D238" s="158" t="s">
        <v>145</v>
      </c>
      <c r="E238" s="33"/>
      <c r="F238" s="159" t="s">
        <v>291</v>
      </c>
      <c r="G238" s="33"/>
      <c r="H238" s="33"/>
      <c r="I238" s="160"/>
      <c r="J238" s="33"/>
      <c r="K238" s="33"/>
      <c r="L238" s="34"/>
      <c r="M238" s="161"/>
      <c r="N238" s="162"/>
      <c r="O238" s="59"/>
      <c r="P238" s="59"/>
      <c r="Q238" s="59"/>
      <c r="R238" s="59"/>
      <c r="S238" s="59"/>
      <c r="T238" s="60"/>
      <c r="U238" s="33"/>
      <c r="V238" s="33"/>
      <c r="W238" s="33"/>
      <c r="X238" s="33"/>
      <c r="Y238" s="33"/>
      <c r="Z238" s="33"/>
      <c r="AA238" s="33"/>
      <c r="AB238" s="33"/>
      <c r="AC238" s="33"/>
      <c r="AD238" s="33"/>
      <c r="AE238" s="33"/>
      <c r="AT238" s="18" t="s">
        <v>145</v>
      </c>
      <c r="AU238" s="18" t="s">
        <v>84</v>
      </c>
    </row>
    <row r="239" spans="2:51" s="13" customFormat="1" ht="11.25">
      <c r="B239" s="163"/>
      <c r="D239" s="164" t="s">
        <v>147</v>
      </c>
      <c r="E239" s="165" t="s">
        <v>1</v>
      </c>
      <c r="F239" s="166" t="s">
        <v>284</v>
      </c>
      <c r="H239" s="165" t="s">
        <v>1</v>
      </c>
      <c r="I239" s="167"/>
      <c r="L239" s="163"/>
      <c r="M239" s="168"/>
      <c r="N239" s="169"/>
      <c r="O239" s="169"/>
      <c r="P239" s="169"/>
      <c r="Q239" s="169"/>
      <c r="R239" s="169"/>
      <c r="S239" s="169"/>
      <c r="T239" s="170"/>
      <c r="AT239" s="165" t="s">
        <v>147</v>
      </c>
      <c r="AU239" s="165" t="s">
        <v>84</v>
      </c>
      <c r="AV239" s="13" t="s">
        <v>32</v>
      </c>
      <c r="AW239" s="13" t="s">
        <v>31</v>
      </c>
      <c r="AX239" s="13" t="s">
        <v>75</v>
      </c>
      <c r="AY239" s="165" t="s">
        <v>136</v>
      </c>
    </row>
    <row r="240" spans="2:51" s="14" customFormat="1" ht="11.25">
      <c r="B240" s="171"/>
      <c r="D240" s="164" t="s">
        <v>147</v>
      </c>
      <c r="E240" s="172" t="s">
        <v>1</v>
      </c>
      <c r="F240" s="173" t="s">
        <v>262</v>
      </c>
      <c r="H240" s="174">
        <v>33.217</v>
      </c>
      <c r="I240" s="175"/>
      <c r="L240" s="171"/>
      <c r="M240" s="176"/>
      <c r="N240" s="177"/>
      <c r="O240" s="177"/>
      <c r="P240" s="177"/>
      <c r="Q240" s="177"/>
      <c r="R240" s="177"/>
      <c r="S240" s="177"/>
      <c r="T240" s="178"/>
      <c r="AT240" s="172" t="s">
        <v>147</v>
      </c>
      <c r="AU240" s="172" t="s">
        <v>84</v>
      </c>
      <c r="AV240" s="14" t="s">
        <v>84</v>
      </c>
      <c r="AW240" s="14" t="s">
        <v>31</v>
      </c>
      <c r="AX240" s="14" t="s">
        <v>75</v>
      </c>
      <c r="AY240" s="172" t="s">
        <v>136</v>
      </c>
    </row>
    <row r="241" spans="2:51" s="13" customFormat="1" ht="11.25">
      <c r="B241" s="163"/>
      <c r="D241" s="164" t="s">
        <v>147</v>
      </c>
      <c r="E241" s="165" t="s">
        <v>1</v>
      </c>
      <c r="F241" s="166" t="s">
        <v>286</v>
      </c>
      <c r="H241" s="165" t="s">
        <v>1</v>
      </c>
      <c r="I241" s="167"/>
      <c r="L241" s="163"/>
      <c r="M241" s="168"/>
      <c r="N241" s="169"/>
      <c r="O241" s="169"/>
      <c r="P241" s="169"/>
      <c r="Q241" s="169"/>
      <c r="R241" s="169"/>
      <c r="S241" s="169"/>
      <c r="T241" s="170"/>
      <c r="AT241" s="165" t="s">
        <v>147</v>
      </c>
      <c r="AU241" s="165" t="s">
        <v>84</v>
      </c>
      <c r="AV241" s="13" t="s">
        <v>32</v>
      </c>
      <c r="AW241" s="13" t="s">
        <v>31</v>
      </c>
      <c r="AX241" s="13" t="s">
        <v>75</v>
      </c>
      <c r="AY241" s="165" t="s">
        <v>136</v>
      </c>
    </row>
    <row r="242" spans="2:51" s="14" customFormat="1" ht="11.25">
      <c r="B242" s="171"/>
      <c r="D242" s="164" t="s">
        <v>147</v>
      </c>
      <c r="E242" s="172" t="s">
        <v>1</v>
      </c>
      <c r="F242" s="173" t="s">
        <v>287</v>
      </c>
      <c r="H242" s="174">
        <v>34</v>
      </c>
      <c r="I242" s="175"/>
      <c r="L242" s="171"/>
      <c r="M242" s="176"/>
      <c r="N242" s="177"/>
      <c r="O242" s="177"/>
      <c r="P242" s="177"/>
      <c r="Q242" s="177"/>
      <c r="R242" s="177"/>
      <c r="S242" s="177"/>
      <c r="T242" s="178"/>
      <c r="AT242" s="172" t="s">
        <v>147</v>
      </c>
      <c r="AU242" s="172" t="s">
        <v>84</v>
      </c>
      <c r="AV242" s="14" t="s">
        <v>84</v>
      </c>
      <c r="AW242" s="14" t="s">
        <v>31</v>
      </c>
      <c r="AX242" s="14" t="s">
        <v>75</v>
      </c>
      <c r="AY242" s="172" t="s">
        <v>136</v>
      </c>
    </row>
    <row r="243" spans="2:51" s="15" customFormat="1" ht="11.25">
      <c r="B243" s="179"/>
      <c r="D243" s="164" t="s">
        <v>147</v>
      </c>
      <c r="E243" s="180" t="s">
        <v>1</v>
      </c>
      <c r="F243" s="181" t="s">
        <v>151</v>
      </c>
      <c r="H243" s="182">
        <v>67.217</v>
      </c>
      <c r="I243" s="183"/>
      <c r="L243" s="179"/>
      <c r="M243" s="184"/>
      <c r="N243" s="185"/>
      <c r="O243" s="185"/>
      <c r="P243" s="185"/>
      <c r="Q243" s="185"/>
      <c r="R243" s="185"/>
      <c r="S243" s="185"/>
      <c r="T243" s="186"/>
      <c r="AT243" s="180" t="s">
        <v>147</v>
      </c>
      <c r="AU243" s="180" t="s">
        <v>84</v>
      </c>
      <c r="AV243" s="15" t="s">
        <v>143</v>
      </c>
      <c r="AW243" s="15" t="s">
        <v>31</v>
      </c>
      <c r="AX243" s="15" t="s">
        <v>32</v>
      </c>
      <c r="AY243" s="180" t="s">
        <v>136</v>
      </c>
    </row>
    <row r="244" spans="1:65" s="2" customFormat="1" ht="16.5" customHeight="1">
      <c r="A244" s="33"/>
      <c r="B244" s="144"/>
      <c r="C244" s="145" t="s">
        <v>292</v>
      </c>
      <c r="D244" s="145" t="s">
        <v>138</v>
      </c>
      <c r="E244" s="146" t="s">
        <v>293</v>
      </c>
      <c r="F244" s="147" t="s">
        <v>294</v>
      </c>
      <c r="G244" s="148" t="s">
        <v>173</v>
      </c>
      <c r="H244" s="149">
        <v>67.366</v>
      </c>
      <c r="I244" s="150"/>
      <c r="J244" s="151">
        <f>ROUND(I244*H244,2)</f>
        <v>0</v>
      </c>
      <c r="K244" s="147" t="s">
        <v>142</v>
      </c>
      <c r="L244" s="34"/>
      <c r="M244" s="152" t="s">
        <v>1</v>
      </c>
      <c r="N244" s="153" t="s">
        <v>40</v>
      </c>
      <c r="O244" s="59"/>
      <c r="P244" s="154">
        <f>O244*H244</f>
        <v>0</v>
      </c>
      <c r="Q244" s="154">
        <v>0</v>
      </c>
      <c r="R244" s="154">
        <f>Q244*H244</f>
        <v>0</v>
      </c>
      <c r="S244" s="154">
        <v>0</v>
      </c>
      <c r="T244" s="155">
        <f>S244*H244</f>
        <v>0</v>
      </c>
      <c r="U244" s="33"/>
      <c r="V244" s="33"/>
      <c r="W244" s="33"/>
      <c r="X244" s="33"/>
      <c r="Y244" s="33"/>
      <c r="Z244" s="33"/>
      <c r="AA244" s="33"/>
      <c r="AB244" s="33"/>
      <c r="AC244" s="33"/>
      <c r="AD244" s="33"/>
      <c r="AE244" s="33"/>
      <c r="AR244" s="156" t="s">
        <v>143</v>
      </c>
      <c r="AT244" s="156" t="s">
        <v>138</v>
      </c>
      <c r="AU244" s="156" t="s">
        <v>84</v>
      </c>
      <c r="AY244" s="18" t="s">
        <v>136</v>
      </c>
      <c r="BE244" s="157">
        <f>IF(N244="základní",J244,0)</f>
        <v>0</v>
      </c>
      <c r="BF244" s="157">
        <f>IF(N244="snížená",J244,0)</f>
        <v>0</v>
      </c>
      <c r="BG244" s="157">
        <f>IF(N244="zákl. přenesená",J244,0)</f>
        <v>0</v>
      </c>
      <c r="BH244" s="157">
        <f>IF(N244="sníž. přenesená",J244,0)</f>
        <v>0</v>
      </c>
      <c r="BI244" s="157">
        <f>IF(N244="nulová",J244,0)</f>
        <v>0</v>
      </c>
      <c r="BJ244" s="18" t="s">
        <v>32</v>
      </c>
      <c r="BK244" s="157">
        <f>ROUND(I244*H244,2)</f>
        <v>0</v>
      </c>
      <c r="BL244" s="18" t="s">
        <v>143</v>
      </c>
      <c r="BM244" s="156" t="s">
        <v>295</v>
      </c>
    </row>
    <row r="245" spans="1:47" s="2" customFormat="1" ht="11.25">
      <c r="A245" s="33"/>
      <c r="B245" s="34"/>
      <c r="C245" s="33"/>
      <c r="D245" s="158" t="s">
        <v>145</v>
      </c>
      <c r="E245" s="33"/>
      <c r="F245" s="159" t="s">
        <v>296</v>
      </c>
      <c r="G245" s="33"/>
      <c r="H245" s="33"/>
      <c r="I245" s="160"/>
      <c r="J245" s="33"/>
      <c r="K245" s="33"/>
      <c r="L245" s="34"/>
      <c r="M245" s="161"/>
      <c r="N245" s="162"/>
      <c r="O245" s="59"/>
      <c r="P245" s="59"/>
      <c r="Q245" s="59"/>
      <c r="R245" s="59"/>
      <c r="S245" s="59"/>
      <c r="T245" s="60"/>
      <c r="U245" s="33"/>
      <c r="V245" s="33"/>
      <c r="W245" s="33"/>
      <c r="X245" s="33"/>
      <c r="Y245" s="33"/>
      <c r="Z245" s="33"/>
      <c r="AA245" s="33"/>
      <c r="AB245" s="33"/>
      <c r="AC245" s="33"/>
      <c r="AD245" s="33"/>
      <c r="AE245" s="33"/>
      <c r="AT245" s="18" t="s">
        <v>145</v>
      </c>
      <c r="AU245" s="18" t="s">
        <v>84</v>
      </c>
    </row>
    <row r="246" spans="2:51" s="14" customFormat="1" ht="11.25">
      <c r="B246" s="171"/>
      <c r="D246" s="164" t="s">
        <v>147</v>
      </c>
      <c r="E246" s="172" t="s">
        <v>1</v>
      </c>
      <c r="F246" s="173" t="s">
        <v>297</v>
      </c>
      <c r="H246" s="174">
        <v>103.308</v>
      </c>
      <c r="I246" s="175"/>
      <c r="L246" s="171"/>
      <c r="M246" s="176"/>
      <c r="N246" s="177"/>
      <c r="O246" s="177"/>
      <c r="P246" s="177"/>
      <c r="Q246" s="177"/>
      <c r="R246" s="177"/>
      <c r="S246" s="177"/>
      <c r="T246" s="178"/>
      <c r="AT246" s="172" t="s">
        <v>147</v>
      </c>
      <c r="AU246" s="172" t="s">
        <v>84</v>
      </c>
      <c r="AV246" s="14" t="s">
        <v>84</v>
      </c>
      <c r="AW246" s="14" t="s">
        <v>31</v>
      </c>
      <c r="AX246" s="14" t="s">
        <v>75</v>
      </c>
      <c r="AY246" s="172" t="s">
        <v>136</v>
      </c>
    </row>
    <row r="247" spans="2:51" s="13" customFormat="1" ht="11.25">
      <c r="B247" s="163"/>
      <c r="D247" s="164" t="s">
        <v>147</v>
      </c>
      <c r="E247" s="165" t="s">
        <v>1</v>
      </c>
      <c r="F247" s="166" t="s">
        <v>298</v>
      </c>
      <c r="H247" s="165" t="s">
        <v>1</v>
      </c>
      <c r="I247" s="167"/>
      <c r="L247" s="163"/>
      <c r="M247" s="168"/>
      <c r="N247" s="169"/>
      <c r="O247" s="169"/>
      <c r="P247" s="169"/>
      <c r="Q247" s="169"/>
      <c r="R247" s="169"/>
      <c r="S247" s="169"/>
      <c r="T247" s="170"/>
      <c r="AT247" s="165" t="s">
        <v>147</v>
      </c>
      <c r="AU247" s="165" t="s">
        <v>84</v>
      </c>
      <c r="AV247" s="13" t="s">
        <v>32</v>
      </c>
      <c r="AW247" s="13" t="s">
        <v>31</v>
      </c>
      <c r="AX247" s="13" t="s">
        <v>75</v>
      </c>
      <c r="AY247" s="165" t="s">
        <v>136</v>
      </c>
    </row>
    <row r="248" spans="2:51" s="14" customFormat="1" ht="11.25">
      <c r="B248" s="171"/>
      <c r="D248" s="164" t="s">
        <v>147</v>
      </c>
      <c r="E248" s="172" t="s">
        <v>1</v>
      </c>
      <c r="F248" s="173" t="s">
        <v>299</v>
      </c>
      <c r="H248" s="174">
        <v>-5.068</v>
      </c>
      <c r="I248" s="175"/>
      <c r="L248" s="171"/>
      <c r="M248" s="176"/>
      <c r="N248" s="177"/>
      <c r="O248" s="177"/>
      <c r="P248" s="177"/>
      <c r="Q248" s="177"/>
      <c r="R248" s="177"/>
      <c r="S248" s="177"/>
      <c r="T248" s="178"/>
      <c r="AT248" s="172" t="s">
        <v>147</v>
      </c>
      <c r="AU248" s="172" t="s">
        <v>84</v>
      </c>
      <c r="AV248" s="14" t="s">
        <v>84</v>
      </c>
      <c r="AW248" s="14" t="s">
        <v>31</v>
      </c>
      <c r="AX248" s="14" t="s">
        <v>75</v>
      </c>
      <c r="AY248" s="172" t="s">
        <v>136</v>
      </c>
    </row>
    <row r="249" spans="2:51" s="14" customFormat="1" ht="11.25">
      <c r="B249" s="171"/>
      <c r="D249" s="164" t="s">
        <v>147</v>
      </c>
      <c r="E249" s="172" t="s">
        <v>1</v>
      </c>
      <c r="F249" s="173" t="s">
        <v>300</v>
      </c>
      <c r="H249" s="174">
        <v>-18.6</v>
      </c>
      <c r="I249" s="175"/>
      <c r="L249" s="171"/>
      <c r="M249" s="176"/>
      <c r="N249" s="177"/>
      <c r="O249" s="177"/>
      <c r="P249" s="177"/>
      <c r="Q249" s="177"/>
      <c r="R249" s="177"/>
      <c r="S249" s="177"/>
      <c r="T249" s="178"/>
      <c r="AT249" s="172" t="s">
        <v>147</v>
      </c>
      <c r="AU249" s="172" t="s">
        <v>84</v>
      </c>
      <c r="AV249" s="14" t="s">
        <v>84</v>
      </c>
      <c r="AW249" s="14" t="s">
        <v>31</v>
      </c>
      <c r="AX249" s="14" t="s">
        <v>75</v>
      </c>
      <c r="AY249" s="172" t="s">
        <v>136</v>
      </c>
    </row>
    <row r="250" spans="2:51" s="14" customFormat="1" ht="11.25">
      <c r="B250" s="171"/>
      <c r="D250" s="164" t="s">
        <v>147</v>
      </c>
      <c r="E250" s="172" t="s">
        <v>1</v>
      </c>
      <c r="F250" s="173" t="s">
        <v>301</v>
      </c>
      <c r="H250" s="174">
        <v>-46.423</v>
      </c>
      <c r="I250" s="175"/>
      <c r="L250" s="171"/>
      <c r="M250" s="176"/>
      <c r="N250" s="177"/>
      <c r="O250" s="177"/>
      <c r="P250" s="177"/>
      <c r="Q250" s="177"/>
      <c r="R250" s="177"/>
      <c r="S250" s="177"/>
      <c r="T250" s="178"/>
      <c r="AT250" s="172" t="s">
        <v>147</v>
      </c>
      <c r="AU250" s="172" t="s">
        <v>84</v>
      </c>
      <c r="AV250" s="14" t="s">
        <v>84</v>
      </c>
      <c r="AW250" s="14" t="s">
        <v>31</v>
      </c>
      <c r="AX250" s="14" t="s">
        <v>75</v>
      </c>
      <c r="AY250" s="172" t="s">
        <v>136</v>
      </c>
    </row>
    <row r="251" spans="2:51" s="16" customFormat="1" ht="11.25">
      <c r="B251" s="198"/>
      <c r="D251" s="164" t="s">
        <v>147</v>
      </c>
      <c r="E251" s="199" t="s">
        <v>1</v>
      </c>
      <c r="F251" s="200" t="s">
        <v>302</v>
      </c>
      <c r="H251" s="201">
        <v>33.217</v>
      </c>
      <c r="I251" s="202"/>
      <c r="L251" s="198"/>
      <c r="M251" s="203"/>
      <c r="N251" s="204"/>
      <c r="O251" s="204"/>
      <c r="P251" s="204"/>
      <c r="Q251" s="204"/>
      <c r="R251" s="204"/>
      <c r="S251" s="204"/>
      <c r="T251" s="205"/>
      <c r="AT251" s="199" t="s">
        <v>147</v>
      </c>
      <c r="AU251" s="199" t="s">
        <v>84</v>
      </c>
      <c r="AV251" s="16" t="s">
        <v>158</v>
      </c>
      <c r="AW251" s="16" t="s">
        <v>31</v>
      </c>
      <c r="AX251" s="16" t="s">
        <v>75</v>
      </c>
      <c r="AY251" s="199" t="s">
        <v>136</v>
      </c>
    </row>
    <row r="252" spans="2:51" s="13" customFormat="1" ht="11.25">
      <c r="B252" s="163"/>
      <c r="D252" s="164" t="s">
        <v>147</v>
      </c>
      <c r="E252" s="165" t="s">
        <v>1</v>
      </c>
      <c r="F252" s="166" t="s">
        <v>303</v>
      </c>
      <c r="H252" s="165" t="s">
        <v>1</v>
      </c>
      <c r="I252" s="167"/>
      <c r="L252" s="163"/>
      <c r="M252" s="168"/>
      <c r="N252" s="169"/>
      <c r="O252" s="169"/>
      <c r="P252" s="169"/>
      <c r="Q252" s="169"/>
      <c r="R252" s="169"/>
      <c r="S252" s="169"/>
      <c r="T252" s="170"/>
      <c r="AT252" s="165" t="s">
        <v>147</v>
      </c>
      <c r="AU252" s="165" t="s">
        <v>84</v>
      </c>
      <c r="AV252" s="13" t="s">
        <v>32</v>
      </c>
      <c r="AW252" s="13" t="s">
        <v>31</v>
      </c>
      <c r="AX252" s="13" t="s">
        <v>75</v>
      </c>
      <c r="AY252" s="165" t="s">
        <v>136</v>
      </c>
    </row>
    <row r="253" spans="2:51" s="14" customFormat="1" ht="11.25">
      <c r="B253" s="171"/>
      <c r="D253" s="164" t="s">
        <v>147</v>
      </c>
      <c r="E253" s="172" t="s">
        <v>1</v>
      </c>
      <c r="F253" s="173" t="s">
        <v>264</v>
      </c>
      <c r="H253" s="174">
        <v>34.149</v>
      </c>
      <c r="I253" s="175"/>
      <c r="L253" s="171"/>
      <c r="M253" s="176"/>
      <c r="N253" s="177"/>
      <c r="O253" s="177"/>
      <c r="P253" s="177"/>
      <c r="Q253" s="177"/>
      <c r="R253" s="177"/>
      <c r="S253" s="177"/>
      <c r="T253" s="178"/>
      <c r="AT253" s="172" t="s">
        <v>147</v>
      </c>
      <c r="AU253" s="172" t="s">
        <v>84</v>
      </c>
      <c r="AV253" s="14" t="s">
        <v>84</v>
      </c>
      <c r="AW253" s="14" t="s">
        <v>31</v>
      </c>
      <c r="AX253" s="14" t="s">
        <v>75</v>
      </c>
      <c r="AY253" s="172" t="s">
        <v>136</v>
      </c>
    </row>
    <row r="254" spans="2:51" s="15" customFormat="1" ht="11.25">
      <c r="B254" s="179"/>
      <c r="D254" s="164" t="s">
        <v>147</v>
      </c>
      <c r="E254" s="180" t="s">
        <v>1</v>
      </c>
      <c r="F254" s="181" t="s">
        <v>151</v>
      </c>
      <c r="H254" s="182">
        <v>67.366</v>
      </c>
      <c r="I254" s="183"/>
      <c r="L254" s="179"/>
      <c r="M254" s="184"/>
      <c r="N254" s="185"/>
      <c r="O254" s="185"/>
      <c r="P254" s="185"/>
      <c r="Q254" s="185"/>
      <c r="R254" s="185"/>
      <c r="S254" s="185"/>
      <c r="T254" s="186"/>
      <c r="AT254" s="180" t="s">
        <v>147</v>
      </c>
      <c r="AU254" s="180" t="s">
        <v>84</v>
      </c>
      <c r="AV254" s="15" t="s">
        <v>143</v>
      </c>
      <c r="AW254" s="15" t="s">
        <v>31</v>
      </c>
      <c r="AX254" s="15" t="s">
        <v>32</v>
      </c>
      <c r="AY254" s="180" t="s">
        <v>136</v>
      </c>
    </row>
    <row r="255" spans="1:65" s="2" customFormat="1" ht="16.5" customHeight="1">
      <c r="A255" s="33"/>
      <c r="B255" s="144"/>
      <c r="C255" s="145" t="s">
        <v>304</v>
      </c>
      <c r="D255" s="145" t="s">
        <v>138</v>
      </c>
      <c r="E255" s="146" t="s">
        <v>305</v>
      </c>
      <c r="F255" s="147" t="s">
        <v>306</v>
      </c>
      <c r="G255" s="148" t="s">
        <v>173</v>
      </c>
      <c r="H255" s="149">
        <v>46.423</v>
      </c>
      <c r="I255" s="150"/>
      <c r="J255" s="151">
        <f>ROUND(I255*H255,2)</f>
        <v>0</v>
      </c>
      <c r="K255" s="147" t="s">
        <v>142</v>
      </c>
      <c r="L255" s="34"/>
      <c r="M255" s="152" t="s">
        <v>1</v>
      </c>
      <c r="N255" s="153" t="s">
        <v>40</v>
      </c>
      <c r="O255" s="59"/>
      <c r="P255" s="154">
        <f>O255*H255</f>
        <v>0</v>
      </c>
      <c r="Q255" s="154">
        <v>0</v>
      </c>
      <c r="R255" s="154">
        <f>Q255*H255</f>
        <v>0</v>
      </c>
      <c r="S255" s="154">
        <v>0</v>
      </c>
      <c r="T255" s="155">
        <f>S255*H255</f>
        <v>0</v>
      </c>
      <c r="U255" s="33"/>
      <c r="V255" s="33"/>
      <c r="W255" s="33"/>
      <c r="X255" s="33"/>
      <c r="Y255" s="33"/>
      <c r="Z255" s="33"/>
      <c r="AA255" s="33"/>
      <c r="AB255" s="33"/>
      <c r="AC255" s="33"/>
      <c r="AD255" s="33"/>
      <c r="AE255" s="33"/>
      <c r="AR255" s="156" t="s">
        <v>143</v>
      </c>
      <c r="AT255" s="156" t="s">
        <v>138</v>
      </c>
      <c r="AU255" s="156" t="s">
        <v>84</v>
      </c>
      <c r="AY255" s="18" t="s">
        <v>136</v>
      </c>
      <c r="BE255" s="157">
        <f>IF(N255="základní",J255,0)</f>
        <v>0</v>
      </c>
      <c r="BF255" s="157">
        <f>IF(N255="snížená",J255,0)</f>
        <v>0</v>
      </c>
      <c r="BG255" s="157">
        <f>IF(N255="zákl. přenesená",J255,0)</f>
        <v>0</v>
      </c>
      <c r="BH255" s="157">
        <f>IF(N255="sníž. přenesená",J255,0)</f>
        <v>0</v>
      </c>
      <c r="BI255" s="157">
        <f>IF(N255="nulová",J255,0)</f>
        <v>0</v>
      </c>
      <c r="BJ255" s="18" t="s">
        <v>32</v>
      </c>
      <c r="BK255" s="157">
        <f>ROUND(I255*H255,2)</f>
        <v>0</v>
      </c>
      <c r="BL255" s="18" t="s">
        <v>143</v>
      </c>
      <c r="BM255" s="156" t="s">
        <v>307</v>
      </c>
    </row>
    <row r="256" spans="1:47" s="2" customFormat="1" ht="11.25">
      <c r="A256" s="33"/>
      <c r="B256" s="34"/>
      <c r="C256" s="33"/>
      <c r="D256" s="158" t="s">
        <v>145</v>
      </c>
      <c r="E256" s="33"/>
      <c r="F256" s="159" t="s">
        <v>308</v>
      </c>
      <c r="G256" s="33"/>
      <c r="H256" s="33"/>
      <c r="I256" s="160"/>
      <c r="J256" s="33"/>
      <c r="K256" s="33"/>
      <c r="L256" s="34"/>
      <c r="M256" s="161"/>
      <c r="N256" s="162"/>
      <c r="O256" s="59"/>
      <c r="P256" s="59"/>
      <c r="Q256" s="59"/>
      <c r="R256" s="59"/>
      <c r="S256" s="59"/>
      <c r="T256" s="60"/>
      <c r="U256" s="33"/>
      <c r="V256" s="33"/>
      <c r="W256" s="33"/>
      <c r="X256" s="33"/>
      <c r="Y256" s="33"/>
      <c r="Z256" s="33"/>
      <c r="AA256" s="33"/>
      <c r="AB256" s="33"/>
      <c r="AC256" s="33"/>
      <c r="AD256" s="33"/>
      <c r="AE256" s="33"/>
      <c r="AT256" s="18" t="s">
        <v>145</v>
      </c>
      <c r="AU256" s="18" t="s">
        <v>84</v>
      </c>
    </row>
    <row r="257" spans="2:51" s="13" customFormat="1" ht="11.25">
      <c r="B257" s="163"/>
      <c r="D257" s="164" t="s">
        <v>147</v>
      </c>
      <c r="E257" s="165" t="s">
        <v>1</v>
      </c>
      <c r="F257" s="166" t="s">
        <v>309</v>
      </c>
      <c r="H257" s="165" t="s">
        <v>1</v>
      </c>
      <c r="I257" s="167"/>
      <c r="L257" s="163"/>
      <c r="M257" s="168"/>
      <c r="N257" s="169"/>
      <c r="O257" s="169"/>
      <c r="P257" s="169"/>
      <c r="Q257" s="169"/>
      <c r="R257" s="169"/>
      <c r="S257" s="169"/>
      <c r="T257" s="170"/>
      <c r="AT257" s="165" t="s">
        <v>147</v>
      </c>
      <c r="AU257" s="165" t="s">
        <v>84</v>
      </c>
      <c r="AV257" s="13" t="s">
        <v>32</v>
      </c>
      <c r="AW257" s="13" t="s">
        <v>31</v>
      </c>
      <c r="AX257" s="13" t="s">
        <v>75</v>
      </c>
      <c r="AY257" s="165" t="s">
        <v>136</v>
      </c>
    </row>
    <row r="258" spans="2:51" s="13" customFormat="1" ht="11.25">
      <c r="B258" s="163"/>
      <c r="D258" s="164" t="s">
        <v>147</v>
      </c>
      <c r="E258" s="165" t="s">
        <v>1</v>
      </c>
      <c r="F258" s="166" t="s">
        <v>310</v>
      </c>
      <c r="H258" s="165" t="s">
        <v>1</v>
      </c>
      <c r="I258" s="167"/>
      <c r="L258" s="163"/>
      <c r="M258" s="168"/>
      <c r="N258" s="169"/>
      <c r="O258" s="169"/>
      <c r="P258" s="169"/>
      <c r="Q258" s="169"/>
      <c r="R258" s="169"/>
      <c r="S258" s="169"/>
      <c r="T258" s="170"/>
      <c r="AT258" s="165" t="s">
        <v>147</v>
      </c>
      <c r="AU258" s="165" t="s">
        <v>84</v>
      </c>
      <c r="AV258" s="13" t="s">
        <v>32</v>
      </c>
      <c r="AW258" s="13" t="s">
        <v>31</v>
      </c>
      <c r="AX258" s="13" t="s">
        <v>75</v>
      </c>
      <c r="AY258" s="165" t="s">
        <v>136</v>
      </c>
    </row>
    <row r="259" spans="2:51" s="14" customFormat="1" ht="11.25">
      <c r="B259" s="171"/>
      <c r="D259" s="164" t="s">
        <v>147</v>
      </c>
      <c r="E259" s="172" t="s">
        <v>1</v>
      </c>
      <c r="F259" s="173" t="s">
        <v>311</v>
      </c>
      <c r="H259" s="174">
        <v>46.423</v>
      </c>
      <c r="I259" s="175"/>
      <c r="L259" s="171"/>
      <c r="M259" s="176"/>
      <c r="N259" s="177"/>
      <c r="O259" s="177"/>
      <c r="P259" s="177"/>
      <c r="Q259" s="177"/>
      <c r="R259" s="177"/>
      <c r="S259" s="177"/>
      <c r="T259" s="178"/>
      <c r="AT259" s="172" t="s">
        <v>147</v>
      </c>
      <c r="AU259" s="172" t="s">
        <v>84</v>
      </c>
      <c r="AV259" s="14" t="s">
        <v>84</v>
      </c>
      <c r="AW259" s="14" t="s">
        <v>31</v>
      </c>
      <c r="AX259" s="14" t="s">
        <v>75</v>
      </c>
      <c r="AY259" s="172" t="s">
        <v>136</v>
      </c>
    </row>
    <row r="260" spans="2:51" s="15" customFormat="1" ht="11.25">
      <c r="B260" s="179"/>
      <c r="D260" s="164" t="s">
        <v>147</v>
      </c>
      <c r="E260" s="180" t="s">
        <v>1</v>
      </c>
      <c r="F260" s="181" t="s">
        <v>151</v>
      </c>
      <c r="H260" s="182">
        <v>46.423</v>
      </c>
      <c r="I260" s="183"/>
      <c r="L260" s="179"/>
      <c r="M260" s="184"/>
      <c r="N260" s="185"/>
      <c r="O260" s="185"/>
      <c r="P260" s="185"/>
      <c r="Q260" s="185"/>
      <c r="R260" s="185"/>
      <c r="S260" s="185"/>
      <c r="T260" s="186"/>
      <c r="AT260" s="180" t="s">
        <v>147</v>
      </c>
      <c r="AU260" s="180" t="s">
        <v>84</v>
      </c>
      <c r="AV260" s="15" t="s">
        <v>143</v>
      </c>
      <c r="AW260" s="15" t="s">
        <v>31</v>
      </c>
      <c r="AX260" s="15" t="s">
        <v>32</v>
      </c>
      <c r="AY260" s="180" t="s">
        <v>136</v>
      </c>
    </row>
    <row r="261" spans="1:65" s="2" customFormat="1" ht="16.5" customHeight="1">
      <c r="A261" s="33"/>
      <c r="B261" s="144"/>
      <c r="C261" s="188" t="s">
        <v>312</v>
      </c>
      <c r="D261" s="188" t="s">
        <v>206</v>
      </c>
      <c r="E261" s="189" t="s">
        <v>313</v>
      </c>
      <c r="F261" s="190" t="s">
        <v>314</v>
      </c>
      <c r="G261" s="191" t="s">
        <v>214</v>
      </c>
      <c r="H261" s="192">
        <v>96.513</v>
      </c>
      <c r="I261" s="193"/>
      <c r="J261" s="194">
        <f>ROUND(I261*H261,2)</f>
        <v>0</v>
      </c>
      <c r="K261" s="190" t="s">
        <v>142</v>
      </c>
      <c r="L261" s="195"/>
      <c r="M261" s="196" t="s">
        <v>1</v>
      </c>
      <c r="N261" s="197" t="s">
        <v>40</v>
      </c>
      <c r="O261" s="59"/>
      <c r="P261" s="154">
        <f>O261*H261</f>
        <v>0</v>
      </c>
      <c r="Q261" s="154">
        <v>0</v>
      </c>
      <c r="R261" s="154">
        <f>Q261*H261</f>
        <v>0</v>
      </c>
      <c r="S261" s="154">
        <v>0</v>
      </c>
      <c r="T261" s="155">
        <f>S261*H261</f>
        <v>0</v>
      </c>
      <c r="U261" s="33"/>
      <c r="V261" s="33"/>
      <c r="W261" s="33"/>
      <c r="X261" s="33"/>
      <c r="Y261" s="33"/>
      <c r="Z261" s="33"/>
      <c r="AA261" s="33"/>
      <c r="AB261" s="33"/>
      <c r="AC261" s="33"/>
      <c r="AD261" s="33"/>
      <c r="AE261" s="33"/>
      <c r="AR261" s="156" t="s">
        <v>195</v>
      </c>
      <c r="AT261" s="156" t="s">
        <v>206</v>
      </c>
      <c r="AU261" s="156" t="s">
        <v>84</v>
      </c>
      <c r="AY261" s="18" t="s">
        <v>136</v>
      </c>
      <c r="BE261" s="157">
        <f>IF(N261="základní",J261,0)</f>
        <v>0</v>
      </c>
      <c r="BF261" s="157">
        <f>IF(N261="snížená",J261,0)</f>
        <v>0</v>
      </c>
      <c r="BG261" s="157">
        <f>IF(N261="zákl. přenesená",J261,0)</f>
        <v>0</v>
      </c>
      <c r="BH261" s="157">
        <f>IF(N261="sníž. přenesená",J261,0)</f>
        <v>0</v>
      </c>
      <c r="BI261" s="157">
        <f>IF(N261="nulová",J261,0)</f>
        <v>0</v>
      </c>
      <c r="BJ261" s="18" t="s">
        <v>32</v>
      </c>
      <c r="BK261" s="157">
        <f>ROUND(I261*H261,2)</f>
        <v>0</v>
      </c>
      <c r="BL261" s="18" t="s">
        <v>143</v>
      </c>
      <c r="BM261" s="156" t="s">
        <v>315</v>
      </c>
    </row>
    <row r="262" spans="2:51" s="14" customFormat="1" ht="11.25">
      <c r="B262" s="171"/>
      <c r="D262" s="164" t="s">
        <v>147</v>
      </c>
      <c r="E262" s="172" t="s">
        <v>1</v>
      </c>
      <c r="F262" s="173" t="s">
        <v>316</v>
      </c>
      <c r="H262" s="174">
        <v>96.513</v>
      </c>
      <c r="I262" s="175"/>
      <c r="L262" s="171"/>
      <c r="M262" s="176"/>
      <c r="N262" s="177"/>
      <c r="O262" s="177"/>
      <c r="P262" s="177"/>
      <c r="Q262" s="177"/>
      <c r="R262" s="177"/>
      <c r="S262" s="177"/>
      <c r="T262" s="178"/>
      <c r="AT262" s="172" t="s">
        <v>147</v>
      </c>
      <c r="AU262" s="172" t="s">
        <v>84</v>
      </c>
      <c r="AV262" s="14" t="s">
        <v>84</v>
      </c>
      <c r="AW262" s="14" t="s">
        <v>31</v>
      </c>
      <c r="AX262" s="14" t="s">
        <v>75</v>
      </c>
      <c r="AY262" s="172" t="s">
        <v>136</v>
      </c>
    </row>
    <row r="263" spans="2:51" s="15" customFormat="1" ht="11.25">
      <c r="B263" s="179"/>
      <c r="D263" s="164" t="s">
        <v>147</v>
      </c>
      <c r="E263" s="180" t="s">
        <v>1</v>
      </c>
      <c r="F263" s="181" t="s">
        <v>151</v>
      </c>
      <c r="H263" s="182">
        <v>96.513</v>
      </c>
      <c r="I263" s="183"/>
      <c r="L263" s="179"/>
      <c r="M263" s="184"/>
      <c r="N263" s="185"/>
      <c r="O263" s="185"/>
      <c r="P263" s="185"/>
      <c r="Q263" s="185"/>
      <c r="R263" s="185"/>
      <c r="S263" s="185"/>
      <c r="T263" s="186"/>
      <c r="AT263" s="180" t="s">
        <v>147</v>
      </c>
      <c r="AU263" s="180" t="s">
        <v>84</v>
      </c>
      <c r="AV263" s="15" t="s">
        <v>143</v>
      </c>
      <c r="AW263" s="15" t="s">
        <v>31</v>
      </c>
      <c r="AX263" s="15" t="s">
        <v>32</v>
      </c>
      <c r="AY263" s="180" t="s">
        <v>136</v>
      </c>
    </row>
    <row r="264" spans="1:65" s="2" customFormat="1" ht="16.5" customHeight="1">
      <c r="A264" s="33"/>
      <c r="B264" s="144"/>
      <c r="C264" s="145" t="s">
        <v>317</v>
      </c>
      <c r="D264" s="145" t="s">
        <v>138</v>
      </c>
      <c r="E264" s="146" t="s">
        <v>318</v>
      </c>
      <c r="F264" s="147" t="s">
        <v>319</v>
      </c>
      <c r="G264" s="148" t="s">
        <v>173</v>
      </c>
      <c r="H264" s="149">
        <v>53.619</v>
      </c>
      <c r="I264" s="150"/>
      <c r="J264" s="151">
        <f>ROUND(I264*H264,2)</f>
        <v>0</v>
      </c>
      <c r="K264" s="147" t="s">
        <v>142</v>
      </c>
      <c r="L264" s="34"/>
      <c r="M264" s="152" t="s">
        <v>1</v>
      </c>
      <c r="N264" s="153" t="s">
        <v>40</v>
      </c>
      <c r="O264" s="59"/>
      <c r="P264" s="154">
        <f>O264*H264</f>
        <v>0</v>
      </c>
      <c r="Q264" s="154">
        <v>0</v>
      </c>
      <c r="R264" s="154">
        <f>Q264*H264</f>
        <v>0</v>
      </c>
      <c r="S264" s="154">
        <v>0</v>
      </c>
      <c r="T264" s="155">
        <f>S264*H264</f>
        <v>0</v>
      </c>
      <c r="U264" s="33"/>
      <c r="V264" s="33"/>
      <c r="W264" s="33"/>
      <c r="X264" s="33"/>
      <c r="Y264" s="33"/>
      <c r="Z264" s="33"/>
      <c r="AA264" s="33"/>
      <c r="AB264" s="33"/>
      <c r="AC264" s="33"/>
      <c r="AD264" s="33"/>
      <c r="AE264" s="33"/>
      <c r="AR264" s="156" t="s">
        <v>143</v>
      </c>
      <c r="AT264" s="156" t="s">
        <v>138</v>
      </c>
      <c r="AU264" s="156" t="s">
        <v>84</v>
      </c>
      <c r="AY264" s="18" t="s">
        <v>136</v>
      </c>
      <c r="BE264" s="157">
        <f>IF(N264="základní",J264,0)</f>
        <v>0</v>
      </c>
      <c r="BF264" s="157">
        <f>IF(N264="snížená",J264,0)</f>
        <v>0</v>
      </c>
      <c r="BG264" s="157">
        <f>IF(N264="zákl. přenesená",J264,0)</f>
        <v>0</v>
      </c>
      <c r="BH264" s="157">
        <f>IF(N264="sníž. přenesená",J264,0)</f>
        <v>0</v>
      </c>
      <c r="BI264" s="157">
        <f>IF(N264="nulová",J264,0)</f>
        <v>0</v>
      </c>
      <c r="BJ264" s="18" t="s">
        <v>32</v>
      </c>
      <c r="BK264" s="157">
        <f>ROUND(I264*H264,2)</f>
        <v>0</v>
      </c>
      <c r="BL264" s="18" t="s">
        <v>143</v>
      </c>
      <c r="BM264" s="156" t="s">
        <v>320</v>
      </c>
    </row>
    <row r="265" spans="1:47" s="2" customFormat="1" ht="11.25">
      <c r="A265" s="33"/>
      <c r="B265" s="34"/>
      <c r="C265" s="33"/>
      <c r="D265" s="158" t="s">
        <v>145</v>
      </c>
      <c r="E265" s="33"/>
      <c r="F265" s="159" t="s">
        <v>321</v>
      </c>
      <c r="G265" s="33"/>
      <c r="H265" s="33"/>
      <c r="I265" s="160"/>
      <c r="J265" s="33"/>
      <c r="K265" s="33"/>
      <c r="L265" s="34"/>
      <c r="M265" s="161"/>
      <c r="N265" s="162"/>
      <c r="O265" s="59"/>
      <c r="P265" s="59"/>
      <c r="Q265" s="59"/>
      <c r="R265" s="59"/>
      <c r="S265" s="59"/>
      <c r="T265" s="60"/>
      <c r="U265" s="33"/>
      <c r="V265" s="33"/>
      <c r="W265" s="33"/>
      <c r="X265" s="33"/>
      <c r="Y265" s="33"/>
      <c r="Z265" s="33"/>
      <c r="AA265" s="33"/>
      <c r="AB265" s="33"/>
      <c r="AC265" s="33"/>
      <c r="AD265" s="33"/>
      <c r="AE265" s="33"/>
      <c r="AT265" s="18" t="s">
        <v>145</v>
      </c>
      <c r="AU265" s="18" t="s">
        <v>84</v>
      </c>
    </row>
    <row r="266" spans="2:51" s="14" customFormat="1" ht="11.25">
      <c r="B266" s="171"/>
      <c r="D266" s="164" t="s">
        <v>147</v>
      </c>
      <c r="E266" s="172" t="s">
        <v>1</v>
      </c>
      <c r="F266" s="173" t="s">
        <v>322</v>
      </c>
      <c r="H266" s="174">
        <v>53.619</v>
      </c>
      <c r="I266" s="175"/>
      <c r="L266" s="171"/>
      <c r="M266" s="176"/>
      <c r="N266" s="177"/>
      <c r="O266" s="177"/>
      <c r="P266" s="177"/>
      <c r="Q266" s="177"/>
      <c r="R266" s="177"/>
      <c r="S266" s="177"/>
      <c r="T266" s="178"/>
      <c r="AT266" s="172" t="s">
        <v>147</v>
      </c>
      <c r="AU266" s="172" t="s">
        <v>84</v>
      </c>
      <c r="AV266" s="14" t="s">
        <v>84</v>
      </c>
      <c r="AW266" s="14" t="s">
        <v>31</v>
      </c>
      <c r="AX266" s="14" t="s">
        <v>75</v>
      </c>
      <c r="AY266" s="172" t="s">
        <v>136</v>
      </c>
    </row>
    <row r="267" spans="2:51" s="15" customFormat="1" ht="11.25">
      <c r="B267" s="179"/>
      <c r="D267" s="164" t="s">
        <v>147</v>
      </c>
      <c r="E267" s="180" t="s">
        <v>1</v>
      </c>
      <c r="F267" s="181" t="s">
        <v>151</v>
      </c>
      <c r="H267" s="182">
        <v>53.619</v>
      </c>
      <c r="I267" s="183"/>
      <c r="L267" s="179"/>
      <c r="M267" s="184"/>
      <c r="N267" s="185"/>
      <c r="O267" s="185"/>
      <c r="P267" s="185"/>
      <c r="Q267" s="185"/>
      <c r="R267" s="185"/>
      <c r="S267" s="185"/>
      <c r="T267" s="186"/>
      <c r="AT267" s="180" t="s">
        <v>147</v>
      </c>
      <c r="AU267" s="180" t="s">
        <v>84</v>
      </c>
      <c r="AV267" s="15" t="s">
        <v>143</v>
      </c>
      <c r="AW267" s="15" t="s">
        <v>31</v>
      </c>
      <c r="AX267" s="15" t="s">
        <v>32</v>
      </c>
      <c r="AY267" s="180" t="s">
        <v>136</v>
      </c>
    </row>
    <row r="268" spans="1:65" s="2" customFormat="1" ht="21.75" customHeight="1">
      <c r="A268" s="33"/>
      <c r="B268" s="144"/>
      <c r="C268" s="145" t="s">
        <v>323</v>
      </c>
      <c r="D268" s="145" t="s">
        <v>138</v>
      </c>
      <c r="E268" s="146" t="s">
        <v>324</v>
      </c>
      <c r="F268" s="147" t="s">
        <v>325</v>
      </c>
      <c r="G268" s="148" t="s">
        <v>173</v>
      </c>
      <c r="H268" s="149">
        <v>53.619</v>
      </c>
      <c r="I268" s="150"/>
      <c r="J268" s="151">
        <f>ROUND(I268*H268,2)</f>
        <v>0</v>
      </c>
      <c r="K268" s="147" t="s">
        <v>142</v>
      </c>
      <c r="L268" s="34"/>
      <c r="M268" s="152" t="s">
        <v>1</v>
      </c>
      <c r="N268" s="153" t="s">
        <v>40</v>
      </c>
      <c r="O268" s="59"/>
      <c r="P268" s="154">
        <f>O268*H268</f>
        <v>0</v>
      </c>
      <c r="Q268" s="154">
        <v>0</v>
      </c>
      <c r="R268" s="154">
        <f>Q268*H268</f>
        <v>0</v>
      </c>
      <c r="S268" s="154">
        <v>0</v>
      </c>
      <c r="T268" s="155">
        <f>S268*H268</f>
        <v>0</v>
      </c>
      <c r="U268" s="33"/>
      <c r="V268" s="33"/>
      <c r="W268" s="33"/>
      <c r="X268" s="33"/>
      <c r="Y268" s="33"/>
      <c r="Z268" s="33"/>
      <c r="AA268" s="33"/>
      <c r="AB268" s="33"/>
      <c r="AC268" s="33"/>
      <c r="AD268" s="33"/>
      <c r="AE268" s="33"/>
      <c r="AR268" s="156" t="s">
        <v>143</v>
      </c>
      <c r="AT268" s="156" t="s">
        <v>138</v>
      </c>
      <c r="AU268" s="156" t="s">
        <v>84</v>
      </c>
      <c r="AY268" s="18" t="s">
        <v>136</v>
      </c>
      <c r="BE268" s="157">
        <f>IF(N268="základní",J268,0)</f>
        <v>0</v>
      </c>
      <c r="BF268" s="157">
        <f>IF(N268="snížená",J268,0)</f>
        <v>0</v>
      </c>
      <c r="BG268" s="157">
        <f>IF(N268="zákl. přenesená",J268,0)</f>
        <v>0</v>
      </c>
      <c r="BH268" s="157">
        <f>IF(N268="sníž. přenesená",J268,0)</f>
        <v>0</v>
      </c>
      <c r="BI268" s="157">
        <f>IF(N268="nulová",J268,0)</f>
        <v>0</v>
      </c>
      <c r="BJ268" s="18" t="s">
        <v>32</v>
      </c>
      <c r="BK268" s="157">
        <f>ROUND(I268*H268,2)</f>
        <v>0</v>
      </c>
      <c r="BL268" s="18" t="s">
        <v>143</v>
      </c>
      <c r="BM268" s="156" t="s">
        <v>326</v>
      </c>
    </row>
    <row r="269" spans="1:47" s="2" customFormat="1" ht="11.25">
      <c r="A269" s="33"/>
      <c r="B269" s="34"/>
      <c r="C269" s="33"/>
      <c r="D269" s="158" t="s">
        <v>145</v>
      </c>
      <c r="E269" s="33"/>
      <c r="F269" s="159" t="s">
        <v>327</v>
      </c>
      <c r="G269" s="33"/>
      <c r="H269" s="33"/>
      <c r="I269" s="160"/>
      <c r="J269" s="33"/>
      <c r="K269" s="33"/>
      <c r="L269" s="34"/>
      <c r="M269" s="161"/>
      <c r="N269" s="162"/>
      <c r="O269" s="59"/>
      <c r="P269" s="59"/>
      <c r="Q269" s="59"/>
      <c r="R269" s="59"/>
      <c r="S269" s="59"/>
      <c r="T269" s="60"/>
      <c r="U269" s="33"/>
      <c r="V269" s="33"/>
      <c r="W269" s="33"/>
      <c r="X269" s="33"/>
      <c r="Y269" s="33"/>
      <c r="Z269" s="33"/>
      <c r="AA269" s="33"/>
      <c r="AB269" s="33"/>
      <c r="AC269" s="33"/>
      <c r="AD269" s="33"/>
      <c r="AE269" s="33"/>
      <c r="AT269" s="18" t="s">
        <v>145</v>
      </c>
      <c r="AU269" s="18" t="s">
        <v>84</v>
      </c>
    </row>
    <row r="270" spans="2:51" s="14" customFormat="1" ht="11.25">
      <c r="B270" s="171"/>
      <c r="D270" s="164" t="s">
        <v>147</v>
      </c>
      <c r="E270" s="172" t="s">
        <v>1</v>
      </c>
      <c r="F270" s="173" t="s">
        <v>328</v>
      </c>
      <c r="H270" s="174">
        <v>53.619</v>
      </c>
      <c r="I270" s="175"/>
      <c r="L270" s="171"/>
      <c r="M270" s="176"/>
      <c r="N270" s="177"/>
      <c r="O270" s="177"/>
      <c r="P270" s="177"/>
      <c r="Q270" s="177"/>
      <c r="R270" s="177"/>
      <c r="S270" s="177"/>
      <c r="T270" s="178"/>
      <c r="AT270" s="172" t="s">
        <v>147</v>
      </c>
      <c r="AU270" s="172" t="s">
        <v>84</v>
      </c>
      <c r="AV270" s="14" t="s">
        <v>84</v>
      </c>
      <c r="AW270" s="14" t="s">
        <v>31</v>
      </c>
      <c r="AX270" s="14" t="s">
        <v>32</v>
      </c>
      <c r="AY270" s="172" t="s">
        <v>136</v>
      </c>
    </row>
    <row r="271" spans="2:63" s="12" customFormat="1" ht="22.9" customHeight="1">
      <c r="B271" s="131"/>
      <c r="D271" s="132" t="s">
        <v>74</v>
      </c>
      <c r="E271" s="142" t="s">
        <v>84</v>
      </c>
      <c r="F271" s="142" t="s">
        <v>329</v>
      </c>
      <c r="I271" s="134"/>
      <c r="J271" s="143">
        <f>BK271</f>
        <v>0</v>
      </c>
      <c r="L271" s="131"/>
      <c r="M271" s="136"/>
      <c r="N271" s="137"/>
      <c r="O271" s="137"/>
      <c r="P271" s="138">
        <f>SUM(P272:P277)</f>
        <v>0</v>
      </c>
      <c r="Q271" s="137"/>
      <c r="R271" s="138">
        <f>SUM(R272:R277)</f>
        <v>0.013770000000000001</v>
      </c>
      <c r="S271" s="137"/>
      <c r="T271" s="139">
        <f>SUM(T272:T277)</f>
        <v>0</v>
      </c>
      <c r="AR271" s="132" t="s">
        <v>32</v>
      </c>
      <c r="AT271" s="140" t="s">
        <v>74</v>
      </c>
      <c r="AU271" s="140" t="s">
        <v>32</v>
      </c>
      <c r="AY271" s="132" t="s">
        <v>136</v>
      </c>
      <c r="BK271" s="141">
        <f>SUM(BK272:BK277)</f>
        <v>0</v>
      </c>
    </row>
    <row r="272" spans="1:65" s="2" customFormat="1" ht="16.5" customHeight="1">
      <c r="A272" s="33"/>
      <c r="B272" s="144"/>
      <c r="C272" s="145" t="s">
        <v>330</v>
      </c>
      <c r="D272" s="145" t="s">
        <v>138</v>
      </c>
      <c r="E272" s="146" t="s">
        <v>331</v>
      </c>
      <c r="F272" s="147" t="s">
        <v>332</v>
      </c>
      <c r="G272" s="148" t="s">
        <v>198</v>
      </c>
      <c r="H272" s="149">
        <v>25.5</v>
      </c>
      <c r="I272" s="150"/>
      <c r="J272" s="151">
        <f>ROUND(I272*H272,2)</f>
        <v>0</v>
      </c>
      <c r="K272" s="147" t="s">
        <v>142</v>
      </c>
      <c r="L272" s="34"/>
      <c r="M272" s="152" t="s">
        <v>1</v>
      </c>
      <c r="N272" s="153" t="s">
        <v>40</v>
      </c>
      <c r="O272" s="59"/>
      <c r="P272" s="154">
        <f>O272*H272</f>
        <v>0</v>
      </c>
      <c r="Q272" s="154">
        <v>0.00054</v>
      </c>
      <c r="R272" s="154">
        <f>Q272*H272</f>
        <v>0.013770000000000001</v>
      </c>
      <c r="S272" s="154">
        <v>0</v>
      </c>
      <c r="T272" s="155">
        <f>S272*H272</f>
        <v>0</v>
      </c>
      <c r="U272" s="33"/>
      <c r="V272" s="33"/>
      <c r="W272" s="33"/>
      <c r="X272" s="33"/>
      <c r="Y272" s="33"/>
      <c r="Z272" s="33"/>
      <c r="AA272" s="33"/>
      <c r="AB272" s="33"/>
      <c r="AC272" s="33"/>
      <c r="AD272" s="33"/>
      <c r="AE272" s="33"/>
      <c r="AR272" s="156" t="s">
        <v>143</v>
      </c>
      <c r="AT272" s="156" t="s">
        <v>138</v>
      </c>
      <c r="AU272" s="156" t="s">
        <v>84</v>
      </c>
      <c r="AY272" s="18" t="s">
        <v>136</v>
      </c>
      <c r="BE272" s="157">
        <f>IF(N272="základní",J272,0)</f>
        <v>0</v>
      </c>
      <c r="BF272" s="157">
        <f>IF(N272="snížená",J272,0)</f>
        <v>0</v>
      </c>
      <c r="BG272" s="157">
        <f>IF(N272="zákl. přenesená",J272,0)</f>
        <v>0</v>
      </c>
      <c r="BH272" s="157">
        <f>IF(N272="sníž. přenesená",J272,0)</f>
        <v>0</v>
      </c>
      <c r="BI272" s="157">
        <f>IF(N272="nulová",J272,0)</f>
        <v>0</v>
      </c>
      <c r="BJ272" s="18" t="s">
        <v>32</v>
      </c>
      <c r="BK272" s="157">
        <f>ROUND(I272*H272,2)</f>
        <v>0</v>
      </c>
      <c r="BL272" s="18" t="s">
        <v>143</v>
      </c>
      <c r="BM272" s="156" t="s">
        <v>333</v>
      </c>
    </row>
    <row r="273" spans="1:47" s="2" customFormat="1" ht="11.25">
      <c r="A273" s="33"/>
      <c r="B273" s="34"/>
      <c r="C273" s="33"/>
      <c r="D273" s="158" t="s">
        <v>145</v>
      </c>
      <c r="E273" s="33"/>
      <c r="F273" s="159" t="s">
        <v>334</v>
      </c>
      <c r="G273" s="33"/>
      <c r="H273" s="33"/>
      <c r="I273" s="160"/>
      <c r="J273" s="33"/>
      <c r="K273" s="33"/>
      <c r="L273" s="34"/>
      <c r="M273" s="161"/>
      <c r="N273" s="162"/>
      <c r="O273" s="59"/>
      <c r="P273" s="59"/>
      <c r="Q273" s="59"/>
      <c r="R273" s="59"/>
      <c r="S273" s="59"/>
      <c r="T273" s="60"/>
      <c r="U273" s="33"/>
      <c r="V273" s="33"/>
      <c r="W273" s="33"/>
      <c r="X273" s="33"/>
      <c r="Y273" s="33"/>
      <c r="Z273" s="33"/>
      <c r="AA273" s="33"/>
      <c r="AB273" s="33"/>
      <c r="AC273" s="33"/>
      <c r="AD273" s="33"/>
      <c r="AE273" s="33"/>
      <c r="AT273" s="18" t="s">
        <v>145</v>
      </c>
      <c r="AU273" s="18" t="s">
        <v>84</v>
      </c>
    </row>
    <row r="274" spans="2:51" s="13" customFormat="1" ht="11.25">
      <c r="B274" s="163"/>
      <c r="D274" s="164" t="s">
        <v>147</v>
      </c>
      <c r="E274" s="165" t="s">
        <v>1</v>
      </c>
      <c r="F274" s="166" t="s">
        <v>203</v>
      </c>
      <c r="H274" s="165" t="s">
        <v>1</v>
      </c>
      <c r="I274" s="167"/>
      <c r="L274" s="163"/>
      <c r="M274" s="168"/>
      <c r="N274" s="169"/>
      <c r="O274" s="169"/>
      <c r="P274" s="169"/>
      <c r="Q274" s="169"/>
      <c r="R274" s="169"/>
      <c r="S274" s="169"/>
      <c r="T274" s="170"/>
      <c r="AT274" s="165" t="s">
        <v>147</v>
      </c>
      <c r="AU274" s="165" t="s">
        <v>84</v>
      </c>
      <c r="AV274" s="13" t="s">
        <v>32</v>
      </c>
      <c r="AW274" s="13" t="s">
        <v>31</v>
      </c>
      <c r="AX274" s="13" t="s">
        <v>75</v>
      </c>
      <c r="AY274" s="165" t="s">
        <v>136</v>
      </c>
    </row>
    <row r="275" spans="2:51" s="13" customFormat="1" ht="11.25">
      <c r="B275" s="163"/>
      <c r="D275" s="164" t="s">
        <v>147</v>
      </c>
      <c r="E275" s="165" t="s">
        <v>1</v>
      </c>
      <c r="F275" s="166" t="s">
        <v>335</v>
      </c>
      <c r="H275" s="165" t="s">
        <v>1</v>
      </c>
      <c r="I275" s="167"/>
      <c r="L275" s="163"/>
      <c r="M275" s="168"/>
      <c r="N275" s="169"/>
      <c r="O275" s="169"/>
      <c r="P275" s="169"/>
      <c r="Q275" s="169"/>
      <c r="R275" s="169"/>
      <c r="S275" s="169"/>
      <c r="T275" s="170"/>
      <c r="AT275" s="165" t="s">
        <v>147</v>
      </c>
      <c r="AU275" s="165" t="s">
        <v>84</v>
      </c>
      <c r="AV275" s="13" t="s">
        <v>32</v>
      </c>
      <c r="AW275" s="13" t="s">
        <v>31</v>
      </c>
      <c r="AX275" s="13" t="s">
        <v>75</v>
      </c>
      <c r="AY275" s="165" t="s">
        <v>136</v>
      </c>
    </row>
    <row r="276" spans="2:51" s="14" customFormat="1" ht="11.25">
      <c r="B276" s="171"/>
      <c r="D276" s="164" t="s">
        <v>147</v>
      </c>
      <c r="E276" s="172" t="s">
        <v>1</v>
      </c>
      <c r="F276" s="173" t="s">
        <v>336</v>
      </c>
      <c r="H276" s="174">
        <v>25.5</v>
      </c>
      <c r="I276" s="175"/>
      <c r="L276" s="171"/>
      <c r="M276" s="176"/>
      <c r="N276" s="177"/>
      <c r="O276" s="177"/>
      <c r="P276" s="177"/>
      <c r="Q276" s="177"/>
      <c r="R276" s="177"/>
      <c r="S276" s="177"/>
      <c r="T276" s="178"/>
      <c r="AT276" s="172" t="s">
        <v>147</v>
      </c>
      <c r="AU276" s="172" t="s">
        <v>84</v>
      </c>
      <c r="AV276" s="14" t="s">
        <v>84</v>
      </c>
      <c r="AW276" s="14" t="s">
        <v>31</v>
      </c>
      <c r="AX276" s="14" t="s">
        <v>75</v>
      </c>
      <c r="AY276" s="172" t="s">
        <v>136</v>
      </c>
    </row>
    <row r="277" spans="2:51" s="15" customFormat="1" ht="11.25">
      <c r="B277" s="179"/>
      <c r="D277" s="164" t="s">
        <v>147</v>
      </c>
      <c r="E277" s="180" t="s">
        <v>1</v>
      </c>
      <c r="F277" s="181" t="s">
        <v>151</v>
      </c>
      <c r="H277" s="182">
        <v>25.5</v>
      </c>
      <c r="I277" s="183"/>
      <c r="L277" s="179"/>
      <c r="M277" s="184"/>
      <c r="N277" s="185"/>
      <c r="O277" s="185"/>
      <c r="P277" s="185"/>
      <c r="Q277" s="185"/>
      <c r="R277" s="185"/>
      <c r="S277" s="185"/>
      <c r="T277" s="186"/>
      <c r="AT277" s="180" t="s">
        <v>147</v>
      </c>
      <c r="AU277" s="180" t="s">
        <v>84</v>
      </c>
      <c r="AV277" s="15" t="s">
        <v>143</v>
      </c>
      <c r="AW277" s="15" t="s">
        <v>31</v>
      </c>
      <c r="AX277" s="15" t="s">
        <v>32</v>
      </c>
      <c r="AY277" s="180" t="s">
        <v>136</v>
      </c>
    </row>
    <row r="278" spans="2:63" s="12" customFormat="1" ht="22.9" customHeight="1">
      <c r="B278" s="131"/>
      <c r="D278" s="132" t="s">
        <v>74</v>
      </c>
      <c r="E278" s="142" t="s">
        <v>158</v>
      </c>
      <c r="F278" s="142" t="s">
        <v>337</v>
      </c>
      <c r="I278" s="134"/>
      <c r="J278" s="143">
        <f>BK278</f>
        <v>0</v>
      </c>
      <c r="L278" s="131"/>
      <c r="M278" s="136"/>
      <c r="N278" s="137"/>
      <c r="O278" s="137"/>
      <c r="P278" s="138">
        <f>SUM(P279:P302)</f>
        <v>0</v>
      </c>
      <c r="Q278" s="137"/>
      <c r="R278" s="138">
        <f>SUM(R279:R302)</f>
        <v>14.11942754</v>
      </c>
      <c r="S278" s="137"/>
      <c r="T278" s="139">
        <f>SUM(T279:T302)</f>
        <v>0</v>
      </c>
      <c r="AR278" s="132" t="s">
        <v>32</v>
      </c>
      <c r="AT278" s="140" t="s">
        <v>74</v>
      </c>
      <c r="AU278" s="140" t="s">
        <v>32</v>
      </c>
      <c r="AY278" s="132" t="s">
        <v>136</v>
      </c>
      <c r="BK278" s="141">
        <f>SUM(BK279:BK302)</f>
        <v>0</v>
      </c>
    </row>
    <row r="279" spans="1:65" s="2" customFormat="1" ht="21.75" customHeight="1">
      <c r="A279" s="33"/>
      <c r="B279" s="144"/>
      <c r="C279" s="145" t="s">
        <v>338</v>
      </c>
      <c r="D279" s="145" t="s">
        <v>138</v>
      </c>
      <c r="E279" s="146" t="s">
        <v>339</v>
      </c>
      <c r="F279" s="147" t="s">
        <v>340</v>
      </c>
      <c r="G279" s="148" t="s">
        <v>173</v>
      </c>
      <c r="H279" s="149">
        <v>5.238</v>
      </c>
      <c r="I279" s="150"/>
      <c r="J279" s="151">
        <f>ROUND(I279*H279,2)</f>
        <v>0</v>
      </c>
      <c r="K279" s="147" t="s">
        <v>142</v>
      </c>
      <c r="L279" s="34"/>
      <c r="M279" s="152" t="s">
        <v>1</v>
      </c>
      <c r="N279" s="153" t="s">
        <v>40</v>
      </c>
      <c r="O279" s="59"/>
      <c r="P279" s="154">
        <f>O279*H279</f>
        <v>0</v>
      </c>
      <c r="Q279" s="154">
        <v>2.5143</v>
      </c>
      <c r="R279" s="154">
        <f>Q279*H279</f>
        <v>13.1699034</v>
      </c>
      <c r="S279" s="154">
        <v>0</v>
      </c>
      <c r="T279" s="155">
        <f>S279*H279</f>
        <v>0</v>
      </c>
      <c r="U279" s="33"/>
      <c r="V279" s="33"/>
      <c r="W279" s="33"/>
      <c r="X279" s="33"/>
      <c r="Y279" s="33"/>
      <c r="Z279" s="33"/>
      <c r="AA279" s="33"/>
      <c r="AB279" s="33"/>
      <c r="AC279" s="33"/>
      <c r="AD279" s="33"/>
      <c r="AE279" s="33"/>
      <c r="AR279" s="156" t="s">
        <v>143</v>
      </c>
      <c r="AT279" s="156" t="s">
        <v>138</v>
      </c>
      <c r="AU279" s="156" t="s">
        <v>84</v>
      </c>
      <c r="AY279" s="18" t="s">
        <v>136</v>
      </c>
      <c r="BE279" s="157">
        <f>IF(N279="základní",J279,0)</f>
        <v>0</v>
      </c>
      <c r="BF279" s="157">
        <f>IF(N279="snížená",J279,0)</f>
        <v>0</v>
      </c>
      <c r="BG279" s="157">
        <f>IF(N279="zákl. přenesená",J279,0)</f>
        <v>0</v>
      </c>
      <c r="BH279" s="157">
        <f>IF(N279="sníž. přenesená",J279,0)</f>
        <v>0</v>
      </c>
      <c r="BI279" s="157">
        <f>IF(N279="nulová",J279,0)</f>
        <v>0</v>
      </c>
      <c r="BJ279" s="18" t="s">
        <v>32</v>
      </c>
      <c r="BK279" s="157">
        <f>ROUND(I279*H279,2)</f>
        <v>0</v>
      </c>
      <c r="BL279" s="18" t="s">
        <v>143</v>
      </c>
      <c r="BM279" s="156" t="s">
        <v>341</v>
      </c>
    </row>
    <row r="280" spans="1:47" s="2" customFormat="1" ht="11.25">
      <c r="A280" s="33"/>
      <c r="B280" s="34"/>
      <c r="C280" s="33"/>
      <c r="D280" s="158" t="s">
        <v>145</v>
      </c>
      <c r="E280" s="33"/>
      <c r="F280" s="159" t="s">
        <v>342</v>
      </c>
      <c r="G280" s="33"/>
      <c r="H280" s="33"/>
      <c r="I280" s="160"/>
      <c r="J280" s="33"/>
      <c r="K280" s="33"/>
      <c r="L280" s="34"/>
      <c r="M280" s="161"/>
      <c r="N280" s="162"/>
      <c r="O280" s="59"/>
      <c r="P280" s="59"/>
      <c r="Q280" s="59"/>
      <c r="R280" s="59"/>
      <c r="S280" s="59"/>
      <c r="T280" s="60"/>
      <c r="U280" s="33"/>
      <c r="V280" s="33"/>
      <c r="W280" s="33"/>
      <c r="X280" s="33"/>
      <c r="Y280" s="33"/>
      <c r="Z280" s="33"/>
      <c r="AA280" s="33"/>
      <c r="AB280" s="33"/>
      <c r="AC280" s="33"/>
      <c r="AD280" s="33"/>
      <c r="AE280" s="33"/>
      <c r="AT280" s="18" t="s">
        <v>145</v>
      </c>
      <c r="AU280" s="18" t="s">
        <v>84</v>
      </c>
    </row>
    <row r="281" spans="1:47" s="2" customFormat="1" ht="29.25">
      <c r="A281" s="33"/>
      <c r="B281" s="34"/>
      <c r="C281" s="33"/>
      <c r="D281" s="164" t="s">
        <v>201</v>
      </c>
      <c r="E281" s="33"/>
      <c r="F281" s="187" t="s">
        <v>343</v>
      </c>
      <c r="G281" s="33"/>
      <c r="H281" s="33"/>
      <c r="I281" s="160"/>
      <c r="J281" s="33"/>
      <c r="K281" s="33"/>
      <c r="L281" s="34"/>
      <c r="M281" s="161"/>
      <c r="N281" s="162"/>
      <c r="O281" s="59"/>
      <c r="P281" s="59"/>
      <c r="Q281" s="59"/>
      <c r="R281" s="59"/>
      <c r="S281" s="59"/>
      <c r="T281" s="60"/>
      <c r="U281" s="33"/>
      <c r="V281" s="33"/>
      <c r="W281" s="33"/>
      <c r="X281" s="33"/>
      <c r="Y281" s="33"/>
      <c r="Z281" s="33"/>
      <c r="AA281" s="33"/>
      <c r="AB281" s="33"/>
      <c r="AC281" s="33"/>
      <c r="AD281" s="33"/>
      <c r="AE281" s="33"/>
      <c r="AT281" s="18" t="s">
        <v>201</v>
      </c>
      <c r="AU281" s="18" t="s">
        <v>84</v>
      </c>
    </row>
    <row r="282" spans="2:51" s="13" customFormat="1" ht="11.25">
      <c r="B282" s="163"/>
      <c r="D282" s="164" t="s">
        <v>147</v>
      </c>
      <c r="E282" s="165" t="s">
        <v>1</v>
      </c>
      <c r="F282" s="166" t="s">
        <v>344</v>
      </c>
      <c r="H282" s="165" t="s">
        <v>1</v>
      </c>
      <c r="I282" s="167"/>
      <c r="L282" s="163"/>
      <c r="M282" s="168"/>
      <c r="N282" s="169"/>
      <c r="O282" s="169"/>
      <c r="P282" s="169"/>
      <c r="Q282" s="169"/>
      <c r="R282" s="169"/>
      <c r="S282" s="169"/>
      <c r="T282" s="170"/>
      <c r="AT282" s="165" t="s">
        <v>147</v>
      </c>
      <c r="AU282" s="165" t="s">
        <v>84</v>
      </c>
      <c r="AV282" s="13" t="s">
        <v>32</v>
      </c>
      <c r="AW282" s="13" t="s">
        <v>31</v>
      </c>
      <c r="AX282" s="13" t="s">
        <v>75</v>
      </c>
      <c r="AY282" s="165" t="s">
        <v>136</v>
      </c>
    </row>
    <row r="283" spans="2:51" s="13" customFormat="1" ht="11.25">
      <c r="B283" s="163"/>
      <c r="D283" s="164" t="s">
        <v>147</v>
      </c>
      <c r="E283" s="165" t="s">
        <v>1</v>
      </c>
      <c r="F283" s="166" t="s">
        <v>345</v>
      </c>
      <c r="H283" s="165" t="s">
        <v>1</v>
      </c>
      <c r="I283" s="167"/>
      <c r="L283" s="163"/>
      <c r="M283" s="168"/>
      <c r="N283" s="169"/>
      <c r="O283" s="169"/>
      <c r="P283" s="169"/>
      <c r="Q283" s="169"/>
      <c r="R283" s="169"/>
      <c r="S283" s="169"/>
      <c r="T283" s="170"/>
      <c r="AT283" s="165" t="s">
        <v>147</v>
      </c>
      <c r="AU283" s="165" t="s">
        <v>84</v>
      </c>
      <c r="AV283" s="13" t="s">
        <v>32</v>
      </c>
      <c r="AW283" s="13" t="s">
        <v>31</v>
      </c>
      <c r="AX283" s="13" t="s">
        <v>75</v>
      </c>
      <c r="AY283" s="165" t="s">
        <v>136</v>
      </c>
    </row>
    <row r="284" spans="2:51" s="14" customFormat="1" ht="11.25">
      <c r="B284" s="171"/>
      <c r="D284" s="164" t="s">
        <v>147</v>
      </c>
      <c r="E284" s="172" t="s">
        <v>1</v>
      </c>
      <c r="F284" s="173" t="s">
        <v>346</v>
      </c>
      <c r="H284" s="174">
        <v>4.32</v>
      </c>
      <c r="I284" s="175"/>
      <c r="L284" s="171"/>
      <c r="M284" s="176"/>
      <c r="N284" s="177"/>
      <c r="O284" s="177"/>
      <c r="P284" s="177"/>
      <c r="Q284" s="177"/>
      <c r="R284" s="177"/>
      <c r="S284" s="177"/>
      <c r="T284" s="178"/>
      <c r="AT284" s="172" t="s">
        <v>147</v>
      </c>
      <c r="AU284" s="172" t="s">
        <v>84</v>
      </c>
      <c r="AV284" s="14" t="s">
        <v>84</v>
      </c>
      <c r="AW284" s="14" t="s">
        <v>31</v>
      </c>
      <c r="AX284" s="14" t="s">
        <v>75</v>
      </c>
      <c r="AY284" s="172" t="s">
        <v>136</v>
      </c>
    </row>
    <row r="285" spans="2:51" s="14" customFormat="1" ht="11.25">
      <c r="B285" s="171"/>
      <c r="D285" s="164" t="s">
        <v>147</v>
      </c>
      <c r="E285" s="172" t="s">
        <v>1</v>
      </c>
      <c r="F285" s="173" t="s">
        <v>347</v>
      </c>
      <c r="H285" s="174">
        <v>0.918</v>
      </c>
      <c r="I285" s="175"/>
      <c r="L285" s="171"/>
      <c r="M285" s="176"/>
      <c r="N285" s="177"/>
      <c r="O285" s="177"/>
      <c r="P285" s="177"/>
      <c r="Q285" s="177"/>
      <c r="R285" s="177"/>
      <c r="S285" s="177"/>
      <c r="T285" s="178"/>
      <c r="AT285" s="172" t="s">
        <v>147</v>
      </c>
      <c r="AU285" s="172" t="s">
        <v>84</v>
      </c>
      <c r="AV285" s="14" t="s">
        <v>84</v>
      </c>
      <c r="AW285" s="14" t="s">
        <v>31</v>
      </c>
      <c r="AX285" s="14" t="s">
        <v>75</v>
      </c>
      <c r="AY285" s="172" t="s">
        <v>136</v>
      </c>
    </row>
    <row r="286" spans="2:51" s="15" customFormat="1" ht="11.25">
      <c r="B286" s="179"/>
      <c r="D286" s="164" t="s">
        <v>147</v>
      </c>
      <c r="E286" s="180" t="s">
        <v>1</v>
      </c>
      <c r="F286" s="181" t="s">
        <v>151</v>
      </c>
      <c r="H286" s="182">
        <v>5.238</v>
      </c>
      <c r="I286" s="183"/>
      <c r="L286" s="179"/>
      <c r="M286" s="184"/>
      <c r="N286" s="185"/>
      <c r="O286" s="185"/>
      <c r="P286" s="185"/>
      <c r="Q286" s="185"/>
      <c r="R286" s="185"/>
      <c r="S286" s="185"/>
      <c r="T286" s="186"/>
      <c r="AT286" s="180" t="s">
        <v>147</v>
      </c>
      <c r="AU286" s="180" t="s">
        <v>84</v>
      </c>
      <c r="AV286" s="15" t="s">
        <v>143</v>
      </c>
      <c r="AW286" s="15" t="s">
        <v>31</v>
      </c>
      <c r="AX286" s="15" t="s">
        <v>32</v>
      </c>
      <c r="AY286" s="180" t="s">
        <v>136</v>
      </c>
    </row>
    <row r="287" spans="1:65" s="2" customFormat="1" ht="16.5" customHeight="1">
      <c r="A287" s="33"/>
      <c r="B287" s="144"/>
      <c r="C287" s="145" t="s">
        <v>348</v>
      </c>
      <c r="D287" s="145" t="s">
        <v>138</v>
      </c>
      <c r="E287" s="146" t="s">
        <v>349</v>
      </c>
      <c r="F287" s="147" t="s">
        <v>350</v>
      </c>
      <c r="G287" s="148" t="s">
        <v>141</v>
      </c>
      <c r="H287" s="149">
        <v>31.496</v>
      </c>
      <c r="I287" s="150"/>
      <c r="J287" s="151">
        <f>ROUND(I287*H287,2)</f>
        <v>0</v>
      </c>
      <c r="K287" s="147" t="s">
        <v>142</v>
      </c>
      <c r="L287" s="34"/>
      <c r="M287" s="152" t="s">
        <v>1</v>
      </c>
      <c r="N287" s="153" t="s">
        <v>40</v>
      </c>
      <c r="O287" s="59"/>
      <c r="P287" s="154">
        <f>O287*H287</f>
        <v>0</v>
      </c>
      <c r="Q287" s="154">
        <v>0.00247</v>
      </c>
      <c r="R287" s="154">
        <f>Q287*H287</f>
        <v>0.07779512</v>
      </c>
      <c r="S287" s="154">
        <v>0</v>
      </c>
      <c r="T287" s="155">
        <f>S287*H287</f>
        <v>0</v>
      </c>
      <c r="U287" s="33"/>
      <c r="V287" s="33"/>
      <c r="W287" s="33"/>
      <c r="X287" s="33"/>
      <c r="Y287" s="33"/>
      <c r="Z287" s="33"/>
      <c r="AA287" s="33"/>
      <c r="AB287" s="33"/>
      <c r="AC287" s="33"/>
      <c r="AD287" s="33"/>
      <c r="AE287" s="33"/>
      <c r="AR287" s="156" t="s">
        <v>143</v>
      </c>
      <c r="AT287" s="156" t="s">
        <v>138</v>
      </c>
      <c r="AU287" s="156" t="s">
        <v>84</v>
      </c>
      <c r="AY287" s="18" t="s">
        <v>136</v>
      </c>
      <c r="BE287" s="157">
        <f>IF(N287="základní",J287,0)</f>
        <v>0</v>
      </c>
      <c r="BF287" s="157">
        <f>IF(N287="snížená",J287,0)</f>
        <v>0</v>
      </c>
      <c r="BG287" s="157">
        <f>IF(N287="zákl. přenesená",J287,0)</f>
        <v>0</v>
      </c>
      <c r="BH287" s="157">
        <f>IF(N287="sníž. přenesená",J287,0)</f>
        <v>0</v>
      </c>
      <c r="BI287" s="157">
        <f>IF(N287="nulová",J287,0)</f>
        <v>0</v>
      </c>
      <c r="BJ287" s="18" t="s">
        <v>32</v>
      </c>
      <c r="BK287" s="157">
        <f>ROUND(I287*H287,2)</f>
        <v>0</v>
      </c>
      <c r="BL287" s="18" t="s">
        <v>143</v>
      </c>
      <c r="BM287" s="156" t="s">
        <v>351</v>
      </c>
    </row>
    <row r="288" spans="1:47" s="2" customFormat="1" ht="11.25">
      <c r="A288" s="33"/>
      <c r="B288" s="34"/>
      <c r="C288" s="33"/>
      <c r="D288" s="158" t="s">
        <v>145</v>
      </c>
      <c r="E288" s="33"/>
      <c r="F288" s="159" t="s">
        <v>352</v>
      </c>
      <c r="G288" s="33"/>
      <c r="H288" s="33"/>
      <c r="I288" s="160"/>
      <c r="J288" s="33"/>
      <c r="K288" s="33"/>
      <c r="L288" s="34"/>
      <c r="M288" s="161"/>
      <c r="N288" s="162"/>
      <c r="O288" s="59"/>
      <c r="P288" s="59"/>
      <c r="Q288" s="59"/>
      <c r="R288" s="59"/>
      <c r="S288" s="59"/>
      <c r="T288" s="60"/>
      <c r="U288" s="33"/>
      <c r="V288" s="33"/>
      <c r="W288" s="33"/>
      <c r="X288" s="33"/>
      <c r="Y288" s="33"/>
      <c r="Z288" s="33"/>
      <c r="AA288" s="33"/>
      <c r="AB288" s="33"/>
      <c r="AC288" s="33"/>
      <c r="AD288" s="33"/>
      <c r="AE288" s="33"/>
      <c r="AT288" s="18" t="s">
        <v>145</v>
      </c>
      <c r="AU288" s="18" t="s">
        <v>84</v>
      </c>
    </row>
    <row r="289" spans="1:47" s="2" customFormat="1" ht="29.25">
      <c r="A289" s="33"/>
      <c r="B289" s="34"/>
      <c r="C289" s="33"/>
      <c r="D289" s="164" t="s">
        <v>201</v>
      </c>
      <c r="E289" s="33"/>
      <c r="F289" s="187" t="s">
        <v>353</v>
      </c>
      <c r="G289" s="33"/>
      <c r="H289" s="33"/>
      <c r="I289" s="160"/>
      <c r="J289" s="33"/>
      <c r="K289" s="33"/>
      <c r="L289" s="34"/>
      <c r="M289" s="161"/>
      <c r="N289" s="162"/>
      <c r="O289" s="59"/>
      <c r="P289" s="59"/>
      <c r="Q289" s="59"/>
      <c r="R289" s="59"/>
      <c r="S289" s="59"/>
      <c r="T289" s="60"/>
      <c r="U289" s="33"/>
      <c r="V289" s="33"/>
      <c r="W289" s="33"/>
      <c r="X289" s="33"/>
      <c r="Y289" s="33"/>
      <c r="Z289" s="33"/>
      <c r="AA289" s="33"/>
      <c r="AB289" s="33"/>
      <c r="AC289" s="33"/>
      <c r="AD289" s="33"/>
      <c r="AE289" s="33"/>
      <c r="AT289" s="18" t="s">
        <v>201</v>
      </c>
      <c r="AU289" s="18" t="s">
        <v>84</v>
      </c>
    </row>
    <row r="290" spans="2:51" s="13" customFormat="1" ht="11.25">
      <c r="B290" s="163"/>
      <c r="D290" s="164" t="s">
        <v>147</v>
      </c>
      <c r="E290" s="165" t="s">
        <v>1</v>
      </c>
      <c r="F290" s="166" t="s">
        <v>344</v>
      </c>
      <c r="H290" s="165" t="s">
        <v>1</v>
      </c>
      <c r="I290" s="167"/>
      <c r="L290" s="163"/>
      <c r="M290" s="168"/>
      <c r="N290" s="169"/>
      <c r="O290" s="169"/>
      <c r="P290" s="169"/>
      <c r="Q290" s="169"/>
      <c r="R290" s="169"/>
      <c r="S290" s="169"/>
      <c r="T290" s="170"/>
      <c r="AT290" s="165" t="s">
        <v>147</v>
      </c>
      <c r="AU290" s="165" t="s">
        <v>84</v>
      </c>
      <c r="AV290" s="13" t="s">
        <v>32</v>
      </c>
      <c r="AW290" s="13" t="s">
        <v>31</v>
      </c>
      <c r="AX290" s="13" t="s">
        <v>75</v>
      </c>
      <c r="AY290" s="165" t="s">
        <v>136</v>
      </c>
    </row>
    <row r="291" spans="2:51" s="13" customFormat="1" ht="11.25">
      <c r="B291" s="163"/>
      <c r="D291" s="164" t="s">
        <v>147</v>
      </c>
      <c r="E291" s="165" t="s">
        <v>1</v>
      </c>
      <c r="F291" s="166" t="s">
        <v>345</v>
      </c>
      <c r="H291" s="165" t="s">
        <v>1</v>
      </c>
      <c r="I291" s="167"/>
      <c r="L291" s="163"/>
      <c r="M291" s="168"/>
      <c r="N291" s="169"/>
      <c r="O291" s="169"/>
      <c r="P291" s="169"/>
      <c r="Q291" s="169"/>
      <c r="R291" s="169"/>
      <c r="S291" s="169"/>
      <c r="T291" s="170"/>
      <c r="AT291" s="165" t="s">
        <v>147</v>
      </c>
      <c r="AU291" s="165" t="s">
        <v>84</v>
      </c>
      <c r="AV291" s="13" t="s">
        <v>32</v>
      </c>
      <c r="AW291" s="13" t="s">
        <v>31</v>
      </c>
      <c r="AX291" s="13" t="s">
        <v>75</v>
      </c>
      <c r="AY291" s="165" t="s">
        <v>136</v>
      </c>
    </row>
    <row r="292" spans="2:51" s="14" customFormat="1" ht="11.25">
      <c r="B292" s="171"/>
      <c r="D292" s="164" t="s">
        <v>147</v>
      </c>
      <c r="E292" s="172" t="s">
        <v>1</v>
      </c>
      <c r="F292" s="173" t="s">
        <v>354</v>
      </c>
      <c r="H292" s="174">
        <v>19.256</v>
      </c>
      <c r="I292" s="175"/>
      <c r="L292" s="171"/>
      <c r="M292" s="176"/>
      <c r="N292" s="177"/>
      <c r="O292" s="177"/>
      <c r="P292" s="177"/>
      <c r="Q292" s="177"/>
      <c r="R292" s="177"/>
      <c r="S292" s="177"/>
      <c r="T292" s="178"/>
      <c r="AT292" s="172" t="s">
        <v>147</v>
      </c>
      <c r="AU292" s="172" t="s">
        <v>84</v>
      </c>
      <c r="AV292" s="14" t="s">
        <v>84</v>
      </c>
      <c r="AW292" s="14" t="s">
        <v>31</v>
      </c>
      <c r="AX292" s="14" t="s">
        <v>75</v>
      </c>
      <c r="AY292" s="172" t="s">
        <v>136</v>
      </c>
    </row>
    <row r="293" spans="2:51" s="14" customFormat="1" ht="11.25">
      <c r="B293" s="171"/>
      <c r="D293" s="164" t="s">
        <v>147</v>
      </c>
      <c r="E293" s="172" t="s">
        <v>1</v>
      </c>
      <c r="F293" s="173" t="s">
        <v>355</v>
      </c>
      <c r="H293" s="174">
        <v>12.24</v>
      </c>
      <c r="I293" s="175"/>
      <c r="L293" s="171"/>
      <c r="M293" s="176"/>
      <c r="N293" s="177"/>
      <c r="O293" s="177"/>
      <c r="P293" s="177"/>
      <c r="Q293" s="177"/>
      <c r="R293" s="177"/>
      <c r="S293" s="177"/>
      <c r="T293" s="178"/>
      <c r="AT293" s="172" t="s">
        <v>147</v>
      </c>
      <c r="AU293" s="172" t="s">
        <v>84</v>
      </c>
      <c r="AV293" s="14" t="s">
        <v>84</v>
      </c>
      <c r="AW293" s="14" t="s">
        <v>31</v>
      </c>
      <c r="AX293" s="14" t="s">
        <v>75</v>
      </c>
      <c r="AY293" s="172" t="s">
        <v>136</v>
      </c>
    </row>
    <row r="294" spans="2:51" s="15" customFormat="1" ht="11.25">
      <c r="B294" s="179"/>
      <c r="D294" s="164" t="s">
        <v>147</v>
      </c>
      <c r="E294" s="180" t="s">
        <v>1</v>
      </c>
      <c r="F294" s="181" t="s">
        <v>151</v>
      </c>
      <c r="H294" s="182">
        <v>31.496</v>
      </c>
      <c r="I294" s="183"/>
      <c r="L294" s="179"/>
      <c r="M294" s="184"/>
      <c r="N294" s="185"/>
      <c r="O294" s="185"/>
      <c r="P294" s="185"/>
      <c r="Q294" s="185"/>
      <c r="R294" s="185"/>
      <c r="S294" s="185"/>
      <c r="T294" s="186"/>
      <c r="AT294" s="180" t="s">
        <v>147</v>
      </c>
      <c r="AU294" s="180" t="s">
        <v>84</v>
      </c>
      <c r="AV294" s="15" t="s">
        <v>143</v>
      </c>
      <c r="AW294" s="15" t="s">
        <v>31</v>
      </c>
      <c r="AX294" s="15" t="s">
        <v>32</v>
      </c>
      <c r="AY294" s="180" t="s">
        <v>136</v>
      </c>
    </row>
    <row r="295" spans="1:65" s="2" customFormat="1" ht="21.75" customHeight="1">
      <c r="A295" s="33"/>
      <c r="B295" s="144"/>
      <c r="C295" s="145" t="s">
        <v>356</v>
      </c>
      <c r="D295" s="145" t="s">
        <v>138</v>
      </c>
      <c r="E295" s="146" t="s">
        <v>357</v>
      </c>
      <c r="F295" s="147" t="s">
        <v>358</v>
      </c>
      <c r="G295" s="148" t="s">
        <v>141</v>
      </c>
      <c r="H295" s="149">
        <v>31.496</v>
      </c>
      <c r="I295" s="150"/>
      <c r="J295" s="151">
        <f>ROUND(I295*H295,2)</f>
        <v>0</v>
      </c>
      <c r="K295" s="147" t="s">
        <v>142</v>
      </c>
      <c r="L295" s="34"/>
      <c r="M295" s="152" t="s">
        <v>1</v>
      </c>
      <c r="N295" s="153" t="s">
        <v>40</v>
      </c>
      <c r="O295" s="59"/>
      <c r="P295" s="154">
        <f>O295*H295</f>
        <v>0</v>
      </c>
      <c r="Q295" s="154">
        <v>0</v>
      </c>
      <c r="R295" s="154">
        <f>Q295*H295</f>
        <v>0</v>
      </c>
      <c r="S295" s="154">
        <v>0</v>
      </c>
      <c r="T295" s="155">
        <f>S295*H295</f>
        <v>0</v>
      </c>
      <c r="U295" s="33"/>
      <c r="V295" s="33"/>
      <c r="W295" s="33"/>
      <c r="X295" s="33"/>
      <c r="Y295" s="33"/>
      <c r="Z295" s="33"/>
      <c r="AA295" s="33"/>
      <c r="AB295" s="33"/>
      <c r="AC295" s="33"/>
      <c r="AD295" s="33"/>
      <c r="AE295" s="33"/>
      <c r="AR295" s="156" t="s">
        <v>143</v>
      </c>
      <c r="AT295" s="156" t="s">
        <v>138</v>
      </c>
      <c r="AU295" s="156" t="s">
        <v>84</v>
      </c>
      <c r="AY295" s="18" t="s">
        <v>136</v>
      </c>
      <c r="BE295" s="157">
        <f>IF(N295="základní",J295,0)</f>
        <v>0</v>
      </c>
      <c r="BF295" s="157">
        <f>IF(N295="snížená",J295,0)</f>
        <v>0</v>
      </c>
      <c r="BG295" s="157">
        <f>IF(N295="zákl. přenesená",J295,0)</f>
        <v>0</v>
      </c>
      <c r="BH295" s="157">
        <f>IF(N295="sníž. přenesená",J295,0)</f>
        <v>0</v>
      </c>
      <c r="BI295" s="157">
        <f>IF(N295="nulová",J295,0)</f>
        <v>0</v>
      </c>
      <c r="BJ295" s="18" t="s">
        <v>32</v>
      </c>
      <c r="BK295" s="157">
        <f>ROUND(I295*H295,2)</f>
        <v>0</v>
      </c>
      <c r="BL295" s="18" t="s">
        <v>143</v>
      </c>
      <c r="BM295" s="156" t="s">
        <v>359</v>
      </c>
    </row>
    <row r="296" spans="1:47" s="2" customFormat="1" ht="11.25">
      <c r="A296" s="33"/>
      <c r="B296" s="34"/>
      <c r="C296" s="33"/>
      <c r="D296" s="158" t="s">
        <v>145</v>
      </c>
      <c r="E296" s="33"/>
      <c r="F296" s="159" t="s">
        <v>360</v>
      </c>
      <c r="G296" s="33"/>
      <c r="H296" s="33"/>
      <c r="I296" s="160"/>
      <c r="J296" s="33"/>
      <c r="K296" s="33"/>
      <c r="L296" s="34"/>
      <c r="M296" s="161"/>
      <c r="N296" s="162"/>
      <c r="O296" s="59"/>
      <c r="P296" s="59"/>
      <c r="Q296" s="59"/>
      <c r="R296" s="59"/>
      <c r="S296" s="59"/>
      <c r="T296" s="60"/>
      <c r="U296" s="33"/>
      <c r="V296" s="33"/>
      <c r="W296" s="33"/>
      <c r="X296" s="33"/>
      <c r="Y296" s="33"/>
      <c r="Z296" s="33"/>
      <c r="AA296" s="33"/>
      <c r="AB296" s="33"/>
      <c r="AC296" s="33"/>
      <c r="AD296" s="33"/>
      <c r="AE296" s="33"/>
      <c r="AT296" s="18" t="s">
        <v>145</v>
      </c>
      <c r="AU296" s="18" t="s">
        <v>84</v>
      </c>
    </row>
    <row r="297" spans="1:47" s="2" customFormat="1" ht="29.25">
      <c r="A297" s="33"/>
      <c r="B297" s="34"/>
      <c r="C297" s="33"/>
      <c r="D297" s="164" t="s">
        <v>201</v>
      </c>
      <c r="E297" s="33"/>
      <c r="F297" s="187" t="s">
        <v>353</v>
      </c>
      <c r="G297" s="33"/>
      <c r="H297" s="33"/>
      <c r="I297" s="160"/>
      <c r="J297" s="33"/>
      <c r="K297" s="33"/>
      <c r="L297" s="34"/>
      <c r="M297" s="161"/>
      <c r="N297" s="162"/>
      <c r="O297" s="59"/>
      <c r="P297" s="59"/>
      <c r="Q297" s="59"/>
      <c r="R297" s="59"/>
      <c r="S297" s="59"/>
      <c r="T297" s="60"/>
      <c r="U297" s="33"/>
      <c r="V297" s="33"/>
      <c r="W297" s="33"/>
      <c r="X297" s="33"/>
      <c r="Y297" s="33"/>
      <c r="Z297" s="33"/>
      <c r="AA297" s="33"/>
      <c r="AB297" s="33"/>
      <c r="AC297" s="33"/>
      <c r="AD297" s="33"/>
      <c r="AE297" s="33"/>
      <c r="AT297" s="18" t="s">
        <v>201</v>
      </c>
      <c r="AU297" s="18" t="s">
        <v>84</v>
      </c>
    </row>
    <row r="298" spans="1:65" s="2" customFormat="1" ht="16.5" customHeight="1">
      <c r="A298" s="33"/>
      <c r="B298" s="144"/>
      <c r="C298" s="145" t="s">
        <v>361</v>
      </c>
      <c r="D298" s="145" t="s">
        <v>138</v>
      </c>
      <c r="E298" s="146" t="s">
        <v>362</v>
      </c>
      <c r="F298" s="147" t="s">
        <v>363</v>
      </c>
      <c r="G298" s="148" t="s">
        <v>214</v>
      </c>
      <c r="H298" s="149">
        <v>0.786</v>
      </c>
      <c r="I298" s="150"/>
      <c r="J298" s="151">
        <f>ROUND(I298*H298,2)</f>
        <v>0</v>
      </c>
      <c r="K298" s="147" t="s">
        <v>142</v>
      </c>
      <c r="L298" s="34"/>
      <c r="M298" s="152" t="s">
        <v>1</v>
      </c>
      <c r="N298" s="153" t="s">
        <v>40</v>
      </c>
      <c r="O298" s="59"/>
      <c r="P298" s="154">
        <f>O298*H298</f>
        <v>0</v>
      </c>
      <c r="Q298" s="154">
        <v>1.10907</v>
      </c>
      <c r="R298" s="154">
        <f>Q298*H298</f>
        <v>0.8717290200000001</v>
      </c>
      <c r="S298" s="154">
        <v>0</v>
      </c>
      <c r="T298" s="155">
        <f>S298*H298</f>
        <v>0</v>
      </c>
      <c r="U298" s="33"/>
      <c r="V298" s="33"/>
      <c r="W298" s="33"/>
      <c r="X298" s="33"/>
      <c r="Y298" s="33"/>
      <c r="Z298" s="33"/>
      <c r="AA298" s="33"/>
      <c r="AB298" s="33"/>
      <c r="AC298" s="33"/>
      <c r="AD298" s="33"/>
      <c r="AE298" s="33"/>
      <c r="AR298" s="156" t="s">
        <v>143</v>
      </c>
      <c r="AT298" s="156" t="s">
        <v>138</v>
      </c>
      <c r="AU298" s="156" t="s">
        <v>84</v>
      </c>
      <c r="AY298" s="18" t="s">
        <v>136</v>
      </c>
      <c r="BE298" s="157">
        <f>IF(N298="základní",J298,0)</f>
        <v>0</v>
      </c>
      <c r="BF298" s="157">
        <f>IF(N298="snížená",J298,0)</f>
        <v>0</v>
      </c>
      <c r="BG298" s="157">
        <f>IF(N298="zákl. přenesená",J298,0)</f>
        <v>0</v>
      </c>
      <c r="BH298" s="157">
        <f>IF(N298="sníž. přenesená",J298,0)</f>
        <v>0</v>
      </c>
      <c r="BI298" s="157">
        <f>IF(N298="nulová",J298,0)</f>
        <v>0</v>
      </c>
      <c r="BJ298" s="18" t="s">
        <v>32</v>
      </c>
      <c r="BK298" s="157">
        <f>ROUND(I298*H298,2)</f>
        <v>0</v>
      </c>
      <c r="BL298" s="18" t="s">
        <v>143</v>
      </c>
      <c r="BM298" s="156" t="s">
        <v>364</v>
      </c>
    </row>
    <row r="299" spans="1:47" s="2" customFormat="1" ht="11.25">
      <c r="A299" s="33"/>
      <c r="B299" s="34"/>
      <c r="C299" s="33"/>
      <c r="D299" s="158" t="s">
        <v>145</v>
      </c>
      <c r="E299" s="33"/>
      <c r="F299" s="159" t="s">
        <v>365</v>
      </c>
      <c r="G299" s="33"/>
      <c r="H299" s="33"/>
      <c r="I299" s="160"/>
      <c r="J299" s="33"/>
      <c r="K299" s="33"/>
      <c r="L299" s="34"/>
      <c r="M299" s="161"/>
      <c r="N299" s="162"/>
      <c r="O299" s="59"/>
      <c r="P299" s="59"/>
      <c r="Q299" s="59"/>
      <c r="R299" s="59"/>
      <c r="S299" s="59"/>
      <c r="T299" s="60"/>
      <c r="U299" s="33"/>
      <c r="V299" s="33"/>
      <c r="W299" s="33"/>
      <c r="X299" s="33"/>
      <c r="Y299" s="33"/>
      <c r="Z299" s="33"/>
      <c r="AA299" s="33"/>
      <c r="AB299" s="33"/>
      <c r="AC299" s="33"/>
      <c r="AD299" s="33"/>
      <c r="AE299" s="33"/>
      <c r="AT299" s="18" t="s">
        <v>145</v>
      </c>
      <c r="AU299" s="18" t="s">
        <v>84</v>
      </c>
    </row>
    <row r="300" spans="2:51" s="13" customFormat="1" ht="11.25">
      <c r="B300" s="163"/>
      <c r="D300" s="164" t="s">
        <v>147</v>
      </c>
      <c r="E300" s="165" t="s">
        <v>1</v>
      </c>
      <c r="F300" s="166" t="s">
        <v>366</v>
      </c>
      <c r="H300" s="165" t="s">
        <v>1</v>
      </c>
      <c r="I300" s="167"/>
      <c r="L300" s="163"/>
      <c r="M300" s="168"/>
      <c r="N300" s="169"/>
      <c r="O300" s="169"/>
      <c r="P300" s="169"/>
      <c r="Q300" s="169"/>
      <c r="R300" s="169"/>
      <c r="S300" s="169"/>
      <c r="T300" s="170"/>
      <c r="AT300" s="165" t="s">
        <v>147</v>
      </c>
      <c r="AU300" s="165" t="s">
        <v>84</v>
      </c>
      <c r="AV300" s="13" t="s">
        <v>32</v>
      </c>
      <c r="AW300" s="13" t="s">
        <v>31</v>
      </c>
      <c r="AX300" s="13" t="s">
        <v>75</v>
      </c>
      <c r="AY300" s="165" t="s">
        <v>136</v>
      </c>
    </row>
    <row r="301" spans="2:51" s="14" customFormat="1" ht="11.25">
      <c r="B301" s="171"/>
      <c r="D301" s="164" t="s">
        <v>147</v>
      </c>
      <c r="E301" s="172" t="s">
        <v>1</v>
      </c>
      <c r="F301" s="173" t="s">
        <v>367</v>
      </c>
      <c r="H301" s="174">
        <v>0.786</v>
      </c>
      <c r="I301" s="175"/>
      <c r="L301" s="171"/>
      <c r="M301" s="176"/>
      <c r="N301" s="177"/>
      <c r="O301" s="177"/>
      <c r="P301" s="177"/>
      <c r="Q301" s="177"/>
      <c r="R301" s="177"/>
      <c r="S301" s="177"/>
      <c r="T301" s="178"/>
      <c r="AT301" s="172" t="s">
        <v>147</v>
      </c>
      <c r="AU301" s="172" t="s">
        <v>84</v>
      </c>
      <c r="AV301" s="14" t="s">
        <v>84</v>
      </c>
      <c r="AW301" s="14" t="s">
        <v>31</v>
      </c>
      <c r="AX301" s="14" t="s">
        <v>75</v>
      </c>
      <c r="AY301" s="172" t="s">
        <v>136</v>
      </c>
    </row>
    <row r="302" spans="2:51" s="15" customFormat="1" ht="11.25">
      <c r="B302" s="179"/>
      <c r="D302" s="164" t="s">
        <v>147</v>
      </c>
      <c r="E302" s="180" t="s">
        <v>1</v>
      </c>
      <c r="F302" s="181" t="s">
        <v>151</v>
      </c>
      <c r="H302" s="182">
        <v>0.786</v>
      </c>
      <c r="I302" s="183"/>
      <c r="L302" s="179"/>
      <c r="M302" s="184"/>
      <c r="N302" s="185"/>
      <c r="O302" s="185"/>
      <c r="P302" s="185"/>
      <c r="Q302" s="185"/>
      <c r="R302" s="185"/>
      <c r="S302" s="185"/>
      <c r="T302" s="186"/>
      <c r="AT302" s="180" t="s">
        <v>147</v>
      </c>
      <c r="AU302" s="180" t="s">
        <v>84</v>
      </c>
      <c r="AV302" s="15" t="s">
        <v>143</v>
      </c>
      <c r="AW302" s="15" t="s">
        <v>31</v>
      </c>
      <c r="AX302" s="15" t="s">
        <v>32</v>
      </c>
      <c r="AY302" s="180" t="s">
        <v>136</v>
      </c>
    </row>
    <row r="303" spans="2:63" s="12" customFormat="1" ht="22.9" customHeight="1">
      <c r="B303" s="131"/>
      <c r="D303" s="132" t="s">
        <v>74</v>
      </c>
      <c r="E303" s="142" t="s">
        <v>143</v>
      </c>
      <c r="F303" s="142" t="s">
        <v>368</v>
      </c>
      <c r="I303" s="134"/>
      <c r="J303" s="143">
        <f>BK303</f>
        <v>0</v>
      </c>
      <c r="L303" s="131"/>
      <c r="M303" s="136"/>
      <c r="N303" s="137"/>
      <c r="O303" s="137"/>
      <c r="P303" s="138">
        <f>SUM(P304:P324)</f>
        <v>0</v>
      </c>
      <c r="Q303" s="137"/>
      <c r="R303" s="138">
        <f>SUM(R304:R324)</f>
        <v>2.52743</v>
      </c>
      <c r="S303" s="137"/>
      <c r="T303" s="139">
        <f>SUM(T304:T324)</f>
        <v>0</v>
      </c>
      <c r="AR303" s="132" t="s">
        <v>32</v>
      </c>
      <c r="AT303" s="140" t="s">
        <v>74</v>
      </c>
      <c r="AU303" s="140" t="s">
        <v>32</v>
      </c>
      <c r="AY303" s="132" t="s">
        <v>136</v>
      </c>
      <c r="BK303" s="141">
        <f>SUM(BK304:BK324)</f>
        <v>0</v>
      </c>
    </row>
    <row r="304" spans="1:65" s="2" customFormat="1" ht="16.5" customHeight="1">
      <c r="A304" s="33"/>
      <c r="B304" s="144"/>
      <c r="C304" s="145" t="s">
        <v>369</v>
      </c>
      <c r="D304" s="145" t="s">
        <v>138</v>
      </c>
      <c r="E304" s="146" t="s">
        <v>370</v>
      </c>
      <c r="F304" s="147" t="s">
        <v>371</v>
      </c>
      <c r="G304" s="148" t="s">
        <v>173</v>
      </c>
      <c r="H304" s="149">
        <v>18.6</v>
      </c>
      <c r="I304" s="150"/>
      <c r="J304" s="151">
        <f>ROUND(I304*H304,2)</f>
        <v>0</v>
      </c>
      <c r="K304" s="147" t="s">
        <v>142</v>
      </c>
      <c r="L304" s="34"/>
      <c r="M304" s="152" t="s">
        <v>1</v>
      </c>
      <c r="N304" s="153" t="s">
        <v>40</v>
      </c>
      <c r="O304" s="59"/>
      <c r="P304" s="154">
        <f>O304*H304</f>
        <v>0</v>
      </c>
      <c r="Q304" s="154">
        <v>0</v>
      </c>
      <c r="R304" s="154">
        <f>Q304*H304</f>
        <v>0</v>
      </c>
      <c r="S304" s="154">
        <v>0</v>
      </c>
      <c r="T304" s="155">
        <f>S304*H304</f>
        <v>0</v>
      </c>
      <c r="U304" s="33"/>
      <c r="V304" s="33"/>
      <c r="W304" s="33"/>
      <c r="X304" s="33"/>
      <c r="Y304" s="33"/>
      <c r="Z304" s="33"/>
      <c r="AA304" s="33"/>
      <c r="AB304" s="33"/>
      <c r="AC304" s="33"/>
      <c r="AD304" s="33"/>
      <c r="AE304" s="33"/>
      <c r="AR304" s="156" t="s">
        <v>143</v>
      </c>
      <c r="AT304" s="156" t="s">
        <v>138</v>
      </c>
      <c r="AU304" s="156" t="s">
        <v>84</v>
      </c>
      <c r="AY304" s="18" t="s">
        <v>136</v>
      </c>
      <c r="BE304" s="157">
        <f>IF(N304="základní",J304,0)</f>
        <v>0</v>
      </c>
      <c r="BF304" s="157">
        <f>IF(N304="snížená",J304,0)</f>
        <v>0</v>
      </c>
      <c r="BG304" s="157">
        <f>IF(N304="zákl. přenesená",J304,0)</f>
        <v>0</v>
      </c>
      <c r="BH304" s="157">
        <f>IF(N304="sníž. přenesená",J304,0)</f>
        <v>0</v>
      </c>
      <c r="BI304" s="157">
        <f>IF(N304="nulová",J304,0)</f>
        <v>0</v>
      </c>
      <c r="BJ304" s="18" t="s">
        <v>32</v>
      </c>
      <c r="BK304" s="157">
        <f>ROUND(I304*H304,2)</f>
        <v>0</v>
      </c>
      <c r="BL304" s="18" t="s">
        <v>143</v>
      </c>
      <c r="BM304" s="156" t="s">
        <v>372</v>
      </c>
    </row>
    <row r="305" spans="1:47" s="2" customFormat="1" ht="11.25">
      <c r="A305" s="33"/>
      <c r="B305" s="34"/>
      <c r="C305" s="33"/>
      <c r="D305" s="158" t="s">
        <v>145</v>
      </c>
      <c r="E305" s="33"/>
      <c r="F305" s="159" t="s">
        <v>373</v>
      </c>
      <c r="G305" s="33"/>
      <c r="H305" s="33"/>
      <c r="I305" s="160"/>
      <c r="J305" s="33"/>
      <c r="K305" s="33"/>
      <c r="L305" s="34"/>
      <c r="M305" s="161"/>
      <c r="N305" s="162"/>
      <c r="O305" s="59"/>
      <c r="P305" s="59"/>
      <c r="Q305" s="59"/>
      <c r="R305" s="59"/>
      <c r="S305" s="59"/>
      <c r="T305" s="60"/>
      <c r="U305" s="33"/>
      <c r="V305" s="33"/>
      <c r="W305" s="33"/>
      <c r="X305" s="33"/>
      <c r="Y305" s="33"/>
      <c r="Z305" s="33"/>
      <c r="AA305" s="33"/>
      <c r="AB305" s="33"/>
      <c r="AC305" s="33"/>
      <c r="AD305" s="33"/>
      <c r="AE305" s="33"/>
      <c r="AT305" s="18" t="s">
        <v>145</v>
      </c>
      <c r="AU305" s="18" t="s">
        <v>84</v>
      </c>
    </row>
    <row r="306" spans="2:51" s="13" customFormat="1" ht="11.25">
      <c r="B306" s="163"/>
      <c r="D306" s="164" t="s">
        <v>147</v>
      </c>
      <c r="E306" s="165" t="s">
        <v>1</v>
      </c>
      <c r="F306" s="166" t="s">
        <v>309</v>
      </c>
      <c r="H306" s="165" t="s">
        <v>1</v>
      </c>
      <c r="I306" s="167"/>
      <c r="L306" s="163"/>
      <c r="M306" s="168"/>
      <c r="N306" s="169"/>
      <c r="O306" s="169"/>
      <c r="P306" s="169"/>
      <c r="Q306" s="169"/>
      <c r="R306" s="169"/>
      <c r="S306" s="169"/>
      <c r="T306" s="170"/>
      <c r="AT306" s="165" t="s">
        <v>147</v>
      </c>
      <c r="AU306" s="165" t="s">
        <v>84</v>
      </c>
      <c r="AV306" s="13" t="s">
        <v>32</v>
      </c>
      <c r="AW306" s="13" t="s">
        <v>31</v>
      </c>
      <c r="AX306" s="13" t="s">
        <v>75</v>
      </c>
      <c r="AY306" s="165" t="s">
        <v>136</v>
      </c>
    </row>
    <row r="307" spans="2:51" s="13" customFormat="1" ht="11.25">
      <c r="B307" s="163"/>
      <c r="D307" s="164" t="s">
        <v>147</v>
      </c>
      <c r="E307" s="165" t="s">
        <v>1</v>
      </c>
      <c r="F307" s="166" t="s">
        <v>310</v>
      </c>
      <c r="H307" s="165" t="s">
        <v>1</v>
      </c>
      <c r="I307" s="167"/>
      <c r="L307" s="163"/>
      <c r="M307" s="168"/>
      <c r="N307" s="169"/>
      <c r="O307" s="169"/>
      <c r="P307" s="169"/>
      <c r="Q307" s="169"/>
      <c r="R307" s="169"/>
      <c r="S307" s="169"/>
      <c r="T307" s="170"/>
      <c r="AT307" s="165" t="s">
        <v>147</v>
      </c>
      <c r="AU307" s="165" t="s">
        <v>84</v>
      </c>
      <c r="AV307" s="13" t="s">
        <v>32</v>
      </c>
      <c r="AW307" s="13" t="s">
        <v>31</v>
      </c>
      <c r="AX307" s="13" t="s">
        <v>75</v>
      </c>
      <c r="AY307" s="165" t="s">
        <v>136</v>
      </c>
    </row>
    <row r="308" spans="2:51" s="14" customFormat="1" ht="11.25">
      <c r="B308" s="171"/>
      <c r="D308" s="164" t="s">
        <v>147</v>
      </c>
      <c r="E308" s="172" t="s">
        <v>1</v>
      </c>
      <c r="F308" s="173" t="s">
        <v>374</v>
      </c>
      <c r="H308" s="174">
        <v>18.6</v>
      </c>
      <c r="I308" s="175"/>
      <c r="L308" s="171"/>
      <c r="M308" s="176"/>
      <c r="N308" s="177"/>
      <c r="O308" s="177"/>
      <c r="P308" s="177"/>
      <c r="Q308" s="177"/>
      <c r="R308" s="177"/>
      <c r="S308" s="177"/>
      <c r="T308" s="178"/>
      <c r="AT308" s="172" t="s">
        <v>147</v>
      </c>
      <c r="AU308" s="172" t="s">
        <v>84</v>
      </c>
      <c r="AV308" s="14" t="s">
        <v>84</v>
      </c>
      <c r="AW308" s="14" t="s">
        <v>31</v>
      </c>
      <c r="AX308" s="14" t="s">
        <v>75</v>
      </c>
      <c r="AY308" s="172" t="s">
        <v>136</v>
      </c>
    </row>
    <row r="309" spans="2:51" s="15" customFormat="1" ht="11.25">
      <c r="B309" s="179"/>
      <c r="D309" s="164" t="s">
        <v>147</v>
      </c>
      <c r="E309" s="180" t="s">
        <v>1</v>
      </c>
      <c r="F309" s="181" t="s">
        <v>151</v>
      </c>
      <c r="H309" s="182">
        <v>18.6</v>
      </c>
      <c r="I309" s="183"/>
      <c r="L309" s="179"/>
      <c r="M309" s="184"/>
      <c r="N309" s="185"/>
      <c r="O309" s="185"/>
      <c r="P309" s="185"/>
      <c r="Q309" s="185"/>
      <c r="R309" s="185"/>
      <c r="S309" s="185"/>
      <c r="T309" s="186"/>
      <c r="AT309" s="180" t="s">
        <v>147</v>
      </c>
      <c r="AU309" s="180" t="s">
        <v>84</v>
      </c>
      <c r="AV309" s="15" t="s">
        <v>143</v>
      </c>
      <c r="AW309" s="15" t="s">
        <v>31</v>
      </c>
      <c r="AX309" s="15" t="s">
        <v>32</v>
      </c>
      <c r="AY309" s="180" t="s">
        <v>136</v>
      </c>
    </row>
    <row r="310" spans="1:65" s="2" customFormat="1" ht="16.5" customHeight="1">
      <c r="A310" s="33"/>
      <c r="B310" s="144"/>
      <c r="C310" s="145" t="s">
        <v>375</v>
      </c>
      <c r="D310" s="145" t="s">
        <v>138</v>
      </c>
      <c r="E310" s="146" t="s">
        <v>318</v>
      </c>
      <c r="F310" s="147" t="s">
        <v>319</v>
      </c>
      <c r="G310" s="148" t="s">
        <v>173</v>
      </c>
      <c r="H310" s="149">
        <v>18.6</v>
      </c>
      <c r="I310" s="150"/>
      <c r="J310" s="151">
        <f>ROUND(I310*H310,2)</f>
        <v>0</v>
      </c>
      <c r="K310" s="147" t="s">
        <v>142</v>
      </c>
      <c r="L310" s="34"/>
      <c r="M310" s="152" t="s">
        <v>1</v>
      </c>
      <c r="N310" s="153" t="s">
        <v>40</v>
      </c>
      <c r="O310" s="59"/>
      <c r="P310" s="154">
        <f>O310*H310</f>
        <v>0</v>
      </c>
      <c r="Q310" s="154">
        <v>0</v>
      </c>
      <c r="R310" s="154">
        <f>Q310*H310</f>
        <v>0</v>
      </c>
      <c r="S310" s="154">
        <v>0</v>
      </c>
      <c r="T310" s="155">
        <f>S310*H310</f>
        <v>0</v>
      </c>
      <c r="U310" s="33"/>
      <c r="V310" s="33"/>
      <c r="W310" s="33"/>
      <c r="X310" s="33"/>
      <c r="Y310" s="33"/>
      <c r="Z310" s="33"/>
      <c r="AA310" s="33"/>
      <c r="AB310" s="33"/>
      <c r="AC310" s="33"/>
      <c r="AD310" s="33"/>
      <c r="AE310" s="33"/>
      <c r="AR310" s="156" t="s">
        <v>143</v>
      </c>
      <c r="AT310" s="156" t="s">
        <v>138</v>
      </c>
      <c r="AU310" s="156" t="s">
        <v>84</v>
      </c>
      <c r="AY310" s="18" t="s">
        <v>136</v>
      </c>
      <c r="BE310" s="157">
        <f>IF(N310="základní",J310,0)</f>
        <v>0</v>
      </c>
      <c r="BF310" s="157">
        <f>IF(N310="snížená",J310,0)</f>
        <v>0</v>
      </c>
      <c r="BG310" s="157">
        <f>IF(N310="zákl. přenesená",J310,0)</f>
        <v>0</v>
      </c>
      <c r="BH310" s="157">
        <f>IF(N310="sníž. přenesená",J310,0)</f>
        <v>0</v>
      </c>
      <c r="BI310" s="157">
        <f>IF(N310="nulová",J310,0)</f>
        <v>0</v>
      </c>
      <c r="BJ310" s="18" t="s">
        <v>32</v>
      </c>
      <c r="BK310" s="157">
        <f>ROUND(I310*H310,2)</f>
        <v>0</v>
      </c>
      <c r="BL310" s="18" t="s">
        <v>143</v>
      </c>
      <c r="BM310" s="156" t="s">
        <v>376</v>
      </c>
    </row>
    <row r="311" spans="1:47" s="2" customFormat="1" ht="11.25">
      <c r="A311" s="33"/>
      <c r="B311" s="34"/>
      <c r="C311" s="33"/>
      <c r="D311" s="158" t="s">
        <v>145</v>
      </c>
      <c r="E311" s="33"/>
      <c r="F311" s="159" t="s">
        <v>321</v>
      </c>
      <c r="G311" s="33"/>
      <c r="H311" s="33"/>
      <c r="I311" s="160"/>
      <c r="J311" s="33"/>
      <c r="K311" s="33"/>
      <c r="L311" s="34"/>
      <c r="M311" s="161"/>
      <c r="N311" s="162"/>
      <c r="O311" s="59"/>
      <c r="P311" s="59"/>
      <c r="Q311" s="59"/>
      <c r="R311" s="59"/>
      <c r="S311" s="59"/>
      <c r="T311" s="60"/>
      <c r="U311" s="33"/>
      <c r="V311" s="33"/>
      <c r="W311" s="33"/>
      <c r="X311" s="33"/>
      <c r="Y311" s="33"/>
      <c r="Z311" s="33"/>
      <c r="AA311" s="33"/>
      <c r="AB311" s="33"/>
      <c r="AC311" s="33"/>
      <c r="AD311" s="33"/>
      <c r="AE311" s="33"/>
      <c r="AT311" s="18" t="s">
        <v>145</v>
      </c>
      <c r="AU311" s="18" t="s">
        <v>84</v>
      </c>
    </row>
    <row r="312" spans="2:51" s="14" customFormat="1" ht="11.25">
      <c r="B312" s="171"/>
      <c r="D312" s="164" t="s">
        <v>147</v>
      </c>
      <c r="E312" s="172" t="s">
        <v>1</v>
      </c>
      <c r="F312" s="173" t="s">
        <v>377</v>
      </c>
      <c r="H312" s="174">
        <v>18.6</v>
      </c>
      <c r="I312" s="175"/>
      <c r="L312" s="171"/>
      <c r="M312" s="176"/>
      <c r="N312" s="177"/>
      <c r="O312" s="177"/>
      <c r="P312" s="177"/>
      <c r="Q312" s="177"/>
      <c r="R312" s="177"/>
      <c r="S312" s="177"/>
      <c r="T312" s="178"/>
      <c r="AT312" s="172" t="s">
        <v>147</v>
      </c>
      <c r="AU312" s="172" t="s">
        <v>84</v>
      </c>
      <c r="AV312" s="14" t="s">
        <v>84</v>
      </c>
      <c r="AW312" s="14" t="s">
        <v>31</v>
      </c>
      <c r="AX312" s="14" t="s">
        <v>32</v>
      </c>
      <c r="AY312" s="172" t="s">
        <v>136</v>
      </c>
    </row>
    <row r="313" spans="1:65" s="2" customFormat="1" ht="21.75" customHeight="1">
      <c r="A313" s="33"/>
      <c r="B313" s="144"/>
      <c r="C313" s="145" t="s">
        <v>378</v>
      </c>
      <c r="D313" s="145" t="s">
        <v>138</v>
      </c>
      <c r="E313" s="146" t="s">
        <v>324</v>
      </c>
      <c r="F313" s="147" t="s">
        <v>325</v>
      </c>
      <c r="G313" s="148" t="s">
        <v>173</v>
      </c>
      <c r="H313" s="149">
        <v>18.6</v>
      </c>
      <c r="I313" s="150"/>
      <c r="J313" s="151">
        <f>ROUND(I313*H313,2)</f>
        <v>0</v>
      </c>
      <c r="K313" s="147" t="s">
        <v>142</v>
      </c>
      <c r="L313" s="34"/>
      <c r="M313" s="152" t="s">
        <v>1</v>
      </c>
      <c r="N313" s="153" t="s">
        <v>40</v>
      </c>
      <c r="O313" s="59"/>
      <c r="P313" s="154">
        <f>O313*H313</f>
        <v>0</v>
      </c>
      <c r="Q313" s="154">
        <v>0</v>
      </c>
      <c r="R313" s="154">
        <f>Q313*H313</f>
        <v>0</v>
      </c>
      <c r="S313" s="154">
        <v>0</v>
      </c>
      <c r="T313" s="155">
        <f>S313*H313</f>
        <v>0</v>
      </c>
      <c r="U313" s="33"/>
      <c r="V313" s="33"/>
      <c r="W313" s="33"/>
      <c r="X313" s="33"/>
      <c r="Y313" s="33"/>
      <c r="Z313" s="33"/>
      <c r="AA313" s="33"/>
      <c r="AB313" s="33"/>
      <c r="AC313" s="33"/>
      <c r="AD313" s="33"/>
      <c r="AE313" s="33"/>
      <c r="AR313" s="156" t="s">
        <v>143</v>
      </c>
      <c r="AT313" s="156" t="s">
        <v>138</v>
      </c>
      <c r="AU313" s="156" t="s">
        <v>84</v>
      </c>
      <c r="AY313" s="18" t="s">
        <v>136</v>
      </c>
      <c r="BE313" s="157">
        <f>IF(N313="základní",J313,0)</f>
        <v>0</v>
      </c>
      <c r="BF313" s="157">
        <f>IF(N313="snížená",J313,0)</f>
        <v>0</v>
      </c>
      <c r="BG313" s="157">
        <f>IF(N313="zákl. přenesená",J313,0)</f>
        <v>0</v>
      </c>
      <c r="BH313" s="157">
        <f>IF(N313="sníž. přenesená",J313,0)</f>
        <v>0</v>
      </c>
      <c r="BI313" s="157">
        <f>IF(N313="nulová",J313,0)</f>
        <v>0</v>
      </c>
      <c r="BJ313" s="18" t="s">
        <v>32</v>
      </c>
      <c r="BK313" s="157">
        <f>ROUND(I313*H313,2)</f>
        <v>0</v>
      </c>
      <c r="BL313" s="18" t="s">
        <v>143</v>
      </c>
      <c r="BM313" s="156" t="s">
        <v>379</v>
      </c>
    </row>
    <row r="314" spans="1:47" s="2" customFormat="1" ht="11.25">
      <c r="A314" s="33"/>
      <c r="B314" s="34"/>
      <c r="C314" s="33"/>
      <c r="D314" s="158" t="s">
        <v>145</v>
      </c>
      <c r="E314" s="33"/>
      <c r="F314" s="159" t="s">
        <v>327</v>
      </c>
      <c r="G314" s="33"/>
      <c r="H314" s="33"/>
      <c r="I314" s="160"/>
      <c r="J314" s="33"/>
      <c r="K314" s="33"/>
      <c r="L314" s="34"/>
      <c r="M314" s="161"/>
      <c r="N314" s="162"/>
      <c r="O314" s="59"/>
      <c r="P314" s="59"/>
      <c r="Q314" s="59"/>
      <c r="R314" s="59"/>
      <c r="S314" s="59"/>
      <c r="T314" s="60"/>
      <c r="U314" s="33"/>
      <c r="V314" s="33"/>
      <c r="W314" s="33"/>
      <c r="X314" s="33"/>
      <c r="Y314" s="33"/>
      <c r="Z314" s="33"/>
      <c r="AA314" s="33"/>
      <c r="AB314" s="33"/>
      <c r="AC314" s="33"/>
      <c r="AD314" s="33"/>
      <c r="AE314" s="33"/>
      <c r="AT314" s="18" t="s">
        <v>145</v>
      </c>
      <c r="AU314" s="18" t="s">
        <v>84</v>
      </c>
    </row>
    <row r="315" spans="2:51" s="14" customFormat="1" ht="11.25">
      <c r="B315" s="171"/>
      <c r="D315" s="164" t="s">
        <v>147</v>
      </c>
      <c r="E315" s="172" t="s">
        <v>1</v>
      </c>
      <c r="F315" s="173" t="s">
        <v>377</v>
      </c>
      <c r="H315" s="174">
        <v>18.6</v>
      </c>
      <c r="I315" s="175"/>
      <c r="L315" s="171"/>
      <c r="M315" s="176"/>
      <c r="N315" s="177"/>
      <c r="O315" s="177"/>
      <c r="P315" s="177"/>
      <c r="Q315" s="177"/>
      <c r="R315" s="177"/>
      <c r="S315" s="177"/>
      <c r="T315" s="178"/>
      <c r="AT315" s="172" t="s">
        <v>147</v>
      </c>
      <c r="AU315" s="172" t="s">
        <v>84</v>
      </c>
      <c r="AV315" s="14" t="s">
        <v>84</v>
      </c>
      <c r="AW315" s="14" t="s">
        <v>31</v>
      </c>
      <c r="AX315" s="14" t="s">
        <v>32</v>
      </c>
      <c r="AY315" s="172" t="s">
        <v>136</v>
      </c>
    </row>
    <row r="316" spans="1:65" s="2" customFormat="1" ht="16.5" customHeight="1">
      <c r="A316" s="33"/>
      <c r="B316" s="144"/>
      <c r="C316" s="145" t="s">
        <v>380</v>
      </c>
      <c r="D316" s="145" t="s">
        <v>138</v>
      </c>
      <c r="E316" s="146" t="s">
        <v>381</v>
      </c>
      <c r="F316" s="147" t="s">
        <v>382</v>
      </c>
      <c r="G316" s="148" t="s">
        <v>173</v>
      </c>
      <c r="H316" s="149">
        <v>1</v>
      </c>
      <c r="I316" s="150"/>
      <c r="J316" s="151">
        <f>ROUND(I316*H316,2)</f>
        <v>0</v>
      </c>
      <c r="K316" s="147" t="s">
        <v>142</v>
      </c>
      <c r="L316" s="34"/>
      <c r="M316" s="152" t="s">
        <v>1</v>
      </c>
      <c r="N316" s="153" t="s">
        <v>40</v>
      </c>
      <c r="O316" s="59"/>
      <c r="P316" s="154">
        <f>O316*H316</f>
        <v>0</v>
      </c>
      <c r="Q316" s="154">
        <v>2.50187</v>
      </c>
      <c r="R316" s="154">
        <f>Q316*H316</f>
        <v>2.50187</v>
      </c>
      <c r="S316" s="154">
        <v>0</v>
      </c>
      <c r="T316" s="155">
        <f>S316*H316</f>
        <v>0</v>
      </c>
      <c r="U316" s="33"/>
      <c r="V316" s="33"/>
      <c r="W316" s="33"/>
      <c r="X316" s="33"/>
      <c r="Y316" s="33"/>
      <c r="Z316" s="33"/>
      <c r="AA316" s="33"/>
      <c r="AB316" s="33"/>
      <c r="AC316" s="33"/>
      <c r="AD316" s="33"/>
      <c r="AE316" s="33"/>
      <c r="AR316" s="156" t="s">
        <v>143</v>
      </c>
      <c r="AT316" s="156" t="s">
        <v>138</v>
      </c>
      <c r="AU316" s="156" t="s">
        <v>84</v>
      </c>
      <c r="AY316" s="18" t="s">
        <v>136</v>
      </c>
      <c r="BE316" s="157">
        <f>IF(N316="základní",J316,0)</f>
        <v>0</v>
      </c>
      <c r="BF316" s="157">
        <f>IF(N316="snížená",J316,0)</f>
        <v>0</v>
      </c>
      <c r="BG316" s="157">
        <f>IF(N316="zákl. přenesená",J316,0)</f>
        <v>0</v>
      </c>
      <c r="BH316" s="157">
        <f>IF(N316="sníž. přenesená",J316,0)</f>
        <v>0</v>
      </c>
      <c r="BI316" s="157">
        <f>IF(N316="nulová",J316,0)</f>
        <v>0</v>
      </c>
      <c r="BJ316" s="18" t="s">
        <v>32</v>
      </c>
      <c r="BK316" s="157">
        <f>ROUND(I316*H316,2)</f>
        <v>0</v>
      </c>
      <c r="BL316" s="18" t="s">
        <v>143</v>
      </c>
      <c r="BM316" s="156" t="s">
        <v>383</v>
      </c>
    </row>
    <row r="317" spans="1:47" s="2" customFormat="1" ht="11.25">
      <c r="A317" s="33"/>
      <c r="B317" s="34"/>
      <c r="C317" s="33"/>
      <c r="D317" s="158" t="s">
        <v>145</v>
      </c>
      <c r="E317" s="33"/>
      <c r="F317" s="159" t="s">
        <v>384</v>
      </c>
      <c r="G317" s="33"/>
      <c r="H317" s="33"/>
      <c r="I317" s="160"/>
      <c r="J317" s="33"/>
      <c r="K317" s="33"/>
      <c r="L317" s="34"/>
      <c r="M317" s="161"/>
      <c r="N317" s="162"/>
      <c r="O317" s="59"/>
      <c r="P317" s="59"/>
      <c r="Q317" s="59"/>
      <c r="R317" s="59"/>
      <c r="S317" s="59"/>
      <c r="T317" s="60"/>
      <c r="U317" s="33"/>
      <c r="V317" s="33"/>
      <c r="W317" s="33"/>
      <c r="X317" s="33"/>
      <c r="Y317" s="33"/>
      <c r="Z317" s="33"/>
      <c r="AA317" s="33"/>
      <c r="AB317" s="33"/>
      <c r="AC317" s="33"/>
      <c r="AD317" s="33"/>
      <c r="AE317" s="33"/>
      <c r="AT317" s="18" t="s">
        <v>145</v>
      </c>
      <c r="AU317" s="18" t="s">
        <v>84</v>
      </c>
    </row>
    <row r="318" spans="1:47" s="2" customFormat="1" ht="29.25">
      <c r="A318" s="33"/>
      <c r="B318" s="34"/>
      <c r="C318" s="33"/>
      <c r="D318" s="164" t="s">
        <v>201</v>
      </c>
      <c r="E318" s="33"/>
      <c r="F318" s="187" t="s">
        <v>385</v>
      </c>
      <c r="G318" s="33"/>
      <c r="H318" s="33"/>
      <c r="I318" s="160"/>
      <c r="J318" s="33"/>
      <c r="K318" s="33"/>
      <c r="L318" s="34"/>
      <c r="M318" s="161"/>
      <c r="N318" s="162"/>
      <c r="O318" s="59"/>
      <c r="P318" s="59"/>
      <c r="Q318" s="59"/>
      <c r="R318" s="59"/>
      <c r="S318" s="59"/>
      <c r="T318" s="60"/>
      <c r="U318" s="33"/>
      <c r="V318" s="33"/>
      <c r="W318" s="33"/>
      <c r="X318" s="33"/>
      <c r="Y318" s="33"/>
      <c r="Z318" s="33"/>
      <c r="AA318" s="33"/>
      <c r="AB318" s="33"/>
      <c r="AC318" s="33"/>
      <c r="AD318" s="33"/>
      <c r="AE318" s="33"/>
      <c r="AT318" s="18" t="s">
        <v>201</v>
      </c>
      <c r="AU318" s="18" t="s">
        <v>84</v>
      </c>
    </row>
    <row r="319" spans="2:51" s="13" customFormat="1" ht="11.25">
      <c r="B319" s="163"/>
      <c r="D319" s="164" t="s">
        <v>147</v>
      </c>
      <c r="E319" s="165" t="s">
        <v>1</v>
      </c>
      <c r="F319" s="166" t="s">
        <v>167</v>
      </c>
      <c r="H319" s="165" t="s">
        <v>1</v>
      </c>
      <c r="I319" s="167"/>
      <c r="L319" s="163"/>
      <c r="M319" s="168"/>
      <c r="N319" s="169"/>
      <c r="O319" s="169"/>
      <c r="P319" s="169"/>
      <c r="Q319" s="169"/>
      <c r="R319" s="169"/>
      <c r="S319" s="169"/>
      <c r="T319" s="170"/>
      <c r="AT319" s="165" t="s">
        <v>147</v>
      </c>
      <c r="AU319" s="165" t="s">
        <v>84</v>
      </c>
      <c r="AV319" s="13" t="s">
        <v>32</v>
      </c>
      <c r="AW319" s="13" t="s">
        <v>31</v>
      </c>
      <c r="AX319" s="13" t="s">
        <v>75</v>
      </c>
      <c r="AY319" s="165" t="s">
        <v>136</v>
      </c>
    </row>
    <row r="320" spans="2:51" s="13" customFormat="1" ht="11.25">
      <c r="B320" s="163"/>
      <c r="D320" s="164" t="s">
        <v>147</v>
      </c>
      <c r="E320" s="165" t="s">
        <v>1</v>
      </c>
      <c r="F320" s="166" t="s">
        <v>386</v>
      </c>
      <c r="H320" s="165" t="s">
        <v>1</v>
      </c>
      <c r="I320" s="167"/>
      <c r="L320" s="163"/>
      <c r="M320" s="168"/>
      <c r="N320" s="169"/>
      <c r="O320" s="169"/>
      <c r="P320" s="169"/>
      <c r="Q320" s="169"/>
      <c r="R320" s="169"/>
      <c r="S320" s="169"/>
      <c r="T320" s="170"/>
      <c r="AT320" s="165" t="s">
        <v>147</v>
      </c>
      <c r="AU320" s="165" t="s">
        <v>84</v>
      </c>
      <c r="AV320" s="13" t="s">
        <v>32</v>
      </c>
      <c r="AW320" s="13" t="s">
        <v>31</v>
      </c>
      <c r="AX320" s="13" t="s">
        <v>75</v>
      </c>
      <c r="AY320" s="165" t="s">
        <v>136</v>
      </c>
    </row>
    <row r="321" spans="2:51" s="14" customFormat="1" ht="11.25">
      <c r="B321" s="171"/>
      <c r="D321" s="164" t="s">
        <v>147</v>
      </c>
      <c r="E321" s="172" t="s">
        <v>1</v>
      </c>
      <c r="F321" s="173" t="s">
        <v>387</v>
      </c>
      <c r="H321" s="174">
        <v>1</v>
      </c>
      <c r="I321" s="175"/>
      <c r="L321" s="171"/>
      <c r="M321" s="176"/>
      <c r="N321" s="177"/>
      <c r="O321" s="177"/>
      <c r="P321" s="177"/>
      <c r="Q321" s="177"/>
      <c r="R321" s="177"/>
      <c r="S321" s="177"/>
      <c r="T321" s="178"/>
      <c r="AT321" s="172" t="s">
        <v>147</v>
      </c>
      <c r="AU321" s="172" t="s">
        <v>84</v>
      </c>
      <c r="AV321" s="14" t="s">
        <v>84</v>
      </c>
      <c r="AW321" s="14" t="s">
        <v>31</v>
      </c>
      <c r="AX321" s="14" t="s">
        <v>75</v>
      </c>
      <c r="AY321" s="172" t="s">
        <v>136</v>
      </c>
    </row>
    <row r="322" spans="2:51" s="15" customFormat="1" ht="11.25">
      <c r="B322" s="179"/>
      <c r="D322" s="164" t="s">
        <v>147</v>
      </c>
      <c r="E322" s="180" t="s">
        <v>1</v>
      </c>
      <c r="F322" s="181" t="s">
        <v>151</v>
      </c>
      <c r="H322" s="182">
        <v>1</v>
      </c>
      <c r="I322" s="183"/>
      <c r="L322" s="179"/>
      <c r="M322" s="184"/>
      <c r="N322" s="185"/>
      <c r="O322" s="185"/>
      <c r="P322" s="185"/>
      <c r="Q322" s="185"/>
      <c r="R322" s="185"/>
      <c r="S322" s="185"/>
      <c r="T322" s="186"/>
      <c r="AT322" s="180" t="s">
        <v>147</v>
      </c>
      <c r="AU322" s="180" t="s">
        <v>84</v>
      </c>
      <c r="AV322" s="15" t="s">
        <v>143</v>
      </c>
      <c r="AW322" s="15" t="s">
        <v>31</v>
      </c>
      <c r="AX322" s="15" t="s">
        <v>32</v>
      </c>
      <c r="AY322" s="180" t="s">
        <v>136</v>
      </c>
    </row>
    <row r="323" spans="1:65" s="2" customFormat="1" ht="16.5" customHeight="1">
      <c r="A323" s="33"/>
      <c r="B323" s="144"/>
      <c r="C323" s="145" t="s">
        <v>388</v>
      </c>
      <c r="D323" s="145" t="s">
        <v>138</v>
      </c>
      <c r="E323" s="146" t="s">
        <v>389</v>
      </c>
      <c r="F323" s="147" t="s">
        <v>390</v>
      </c>
      <c r="G323" s="148" t="s">
        <v>141</v>
      </c>
      <c r="H323" s="149">
        <v>4</v>
      </c>
      <c r="I323" s="150"/>
      <c r="J323" s="151">
        <f>ROUND(I323*H323,2)</f>
        <v>0</v>
      </c>
      <c r="K323" s="147" t="s">
        <v>142</v>
      </c>
      <c r="L323" s="34"/>
      <c r="M323" s="152" t="s">
        <v>1</v>
      </c>
      <c r="N323" s="153" t="s">
        <v>40</v>
      </c>
      <c r="O323" s="59"/>
      <c r="P323" s="154">
        <f>O323*H323</f>
        <v>0</v>
      </c>
      <c r="Q323" s="154">
        <v>0.00639</v>
      </c>
      <c r="R323" s="154">
        <f>Q323*H323</f>
        <v>0.02556</v>
      </c>
      <c r="S323" s="154">
        <v>0</v>
      </c>
      <c r="T323" s="155">
        <f>S323*H323</f>
        <v>0</v>
      </c>
      <c r="U323" s="33"/>
      <c r="V323" s="33"/>
      <c r="W323" s="33"/>
      <c r="X323" s="33"/>
      <c r="Y323" s="33"/>
      <c r="Z323" s="33"/>
      <c r="AA323" s="33"/>
      <c r="AB323" s="33"/>
      <c r="AC323" s="33"/>
      <c r="AD323" s="33"/>
      <c r="AE323" s="33"/>
      <c r="AR323" s="156" t="s">
        <v>143</v>
      </c>
      <c r="AT323" s="156" t="s">
        <v>138</v>
      </c>
      <c r="AU323" s="156" t="s">
        <v>84</v>
      </c>
      <c r="AY323" s="18" t="s">
        <v>136</v>
      </c>
      <c r="BE323" s="157">
        <f>IF(N323="základní",J323,0)</f>
        <v>0</v>
      </c>
      <c r="BF323" s="157">
        <f>IF(N323="snížená",J323,0)</f>
        <v>0</v>
      </c>
      <c r="BG323" s="157">
        <f>IF(N323="zákl. přenesená",J323,0)</f>
        <v>0</v>
      </c>
      <c r="BH323" s="157">
        <f>IF(N323="sníž. přenesená",J323,0)</f>
        <v>0</v>
      </c>
      <c r="BI323" s="157">
        <f>IF(N323="nulová",J323,0)</f>
        <v>0</v>
      </c>
      <c r="BJ323" s="18" t="s">
        <v>32</v>
      </c>
      <c r="BK323" s="157">
        <f>ROUND(I323*H323,2)</f>
        <v>0</v>
      </c>
      <c r="BL323" s="18" t="s">
        <v>143</v>
      </c>
      <c r="BM323" s="156" t="s">
        <v>391</v>
      </c>
    </row>
    <row r="324" spans="1:47" s="2" customFormat="1" ht="11.25">
      <c r="A324" s="33"/>
      <c r="B324" s="34"/>
      <c r="C324" s="33"/>
      <c r="D324" s="158" t="s">
        <v>145</v>
      </c>
      <c r="E324" s="33"/>
      <c r="F324" s="159" t="s">
        <v>392</v>
      </c>
      <c r="G324" s="33"/>
      <c r="H324" s="33"/>
      <c r="I324" s="160"/>
      <c r="J324" s="33"/>
      <c r="K324" s="33"/>
      <c r="L324" s="34"/>
      <c r="M324" s="161"/>
      <c r="N324" s="162"/>
      <c r="O324" s="59"/>
      <c r="P324" s="59"/>
      <c r="Q324" s="59"/>
      <c r="R324" s="59"/>
      <c r="S324" s="59"/>
      <c r="T324" s="60"/>
      <c r="U324" s="33"/>
      <c r="V324" s="33"/>
      <c r="W324" s="33"/>
      <c r="X324" s="33"/>
      <c r="Y324" s="33"/>
      <c r="Z324" s="33"/>
      <c r="AA324" s="33"/>
      <c r="AB324" s="33"/>
      <c r="AC324" s="33"/>
      <c r="AD324" s="33"/>
      <c r="AE324" s="33"/>
      <c r="AT324" s="18" t="s">
        <v>145</v>
      </c>
      <c r="AU324" s="18" t="s">
        <v>84</v>
      </c>
    </row>
    <row r="325" spans="2:63" s="12" customFormat="1" ht="22.9" customHeight="1">
      <c r="B325" s="131"/>
      <c r="D325" s="132" t="s">
        <v>74</v>
      </c>
      <c r="E325" s="142" t="s">
        <v>195</v>
      </c>
      <c r="F325" s="142" t="s">
        <v>393</v>
      </c>
      <c r="I325" s="134"/>
      <c r="J325" s="143">
        <f>BK325</f>
        <v>0</v>
      </c>
      <c r="L325" s="131"/>
      <c r="M325" s="136"/>
      <c r="N325" s="137"/>
      <c r="O325" s="137"/>
      <c r="P325" s="138">
        <f>SUM(P326:P536)</f>
        <v>0</v>
      </c>
      <c r="Q325" s="137"/>
      <c r="R325" s="138">
        <f>SUM(R326:R536)</f>
        <v>15.7135591</v>
      </c>
      <c r="S325" s="137"/>
      <c r="T325" s="139">
        <f>SUM(T326:T536)</f>
        <v>0</v>
      </c>
      <c r="AR325" s="132" t="s">
        <v>32</v>
      </c>
      <c r="AT325" s="140" t="s">
        <v>74</v>
      </c>
      <c r="AU325" s="140" t="s">
        <v>32</v>
      </c>
      <c r="AY325" s="132" t="s">
        <v>136</v>
      </c>
      <c r="BK325" s="141">
        <f>SUM(BK326:BK536)</f>
        <v>0</v>
      </c>
    </row>
    <row r="326" spans="1:65" s="2" customFormat="1" ht="16.5" customHeight="1">
      <c r="A326" s="33"/>
      <c r="B326" s="144"/>
      <c r="C326" s="145" t="s">
        <v>394</v>
      </c>
      <c r="D326" s="145" t="s">
        <v>138</v>
      </c>
      <c r="E326" s="146" t="s">
        <v>395</v>
      </c>
      <c r="F326" s="147" t="s">
        <v>396</v>
      </c>
      <c r="G326" s="148" t="s">
        <v>198</v>
      </c>
      <c r="H326" s="149">
        <v>6</v>
      </c>
      <c r="I326" s="150"/>
      <c r="J326" s="151">
        <f>ROUND(I326*H326,2)</f>
        <v>0</v>
      </c>
      <c r="K326" s="147" t="s">
        <v>142</v>
      </c>
      <c r="L326" s="34"/>
      <c r="M326" s="152" t="s">
        <v>1</v>
      </c>
      <c r="N326" s="153" t="s">
        <v>40</v>
      </c>
      <c r="O326" s="59"/>
      <c r="P326" s="154">
        <f>O326*H326</f>
        <v>0</v>
      </c>
      <c r="Q326" s="154">
        <v>0</v>
      </c>
      <c r="R326" s="154">
        <f>Q326*H326</f>
        <v>0</v>
      </c>
      <c r="S326" s="154">
        <v>0</v>
      </c>
      <c r="T326" s="155">
        <f>S326*H326</f>
        <v>0</v>
      </c>
      <c r="U326" s="33"/>
      <c r="V326" s="33"/>
      <c r="W326" s="33"/>
      <c r="X326" s="33"/>
      <c r="Y326" s="33"/>
      <c r="Z326" s="33"/>
      <c r="AA326" s="33"/>
      <c r="AB326" s="33"/>
      <c r="AC326" s="33"/>
      <c r="AD326" s="33"/>
      <c r="AE326" s="33"/>
      <c r="AR326" s="156" t="s">
        <v>143</v>
      </c>
      <c r="AT326" s="156" t="s">
        <v>138</v>
      </c>
      <c r="AU326" s="156" t="s">
        <v>84</v>
      </c>
      <c r="AY326" s="18" t="s">
        <v>136</v>
      </c>
      <c r="BE326" s="157">
        <f>IF(N326="základní",J326,0)</f>
        <v>0</v>
      </c>
      <c r="BF326" s="157">
        <f>IF(N326="snížená",J326,0)</f>
        <v>0</v>
      </c>
      <c r="BG326" s="157">
        <f>IF(N326="zákl. přenesená",J326,0)</f>
        <v>0</v>
      </c>
      <c r="BH326" s="157">
        <f>IF(N326="sníž. přenesená",J326,0)</f>
        <v>0</v>
      </c>
      <c r="BI326" s="157">
        <f>IF(N326="nulová",J326,0)</f>
        <v>0</v>
      </c>
      <c r="BJ326" s="18" t="s">
        <v>32</v>
      </c>
      <c r="BK326" s="157">
        <f>ROUND(I326*H326,2)</f>
        <v>0</v>
      </c>
      <c r="BL326" s="18" t="s">
        <v>143</v>
      </c>
      <c r="BM326" s="156" t="s">
        <v>397</v>
      </c>
    </row>
    <row r="327" spans="1:47" s="2" customFormat="1" ht="11.25">
      <c r="A327" s="33"/>
      <c r="B327" s="34"/>
      <c r="C327" s="33"/>
      <c r="D327" s="158" t="s">
        <v>145</v>
      </c>
      <c r="E327" s="33"/>
      <c r="F327" s="159" t="s">
        <v>398</v>
      </c>
      <c r="G327" s="33"/>
      <c r="H327" s="33"/>
      <c r="I327" s="160"/>
      <c r="J327" s="33"/>
      <c r="K327" s="33"/>
      <c r="L327" s="34"/>
      <c r="M327" s="161"/>
      <c r="N327" s="162"/>
      <c r="O327" s="59"/>
      <c r="P327" s="59"/>
      <c r="Q327" s="59"/>
      <c r="R327" s="59"/>
      <c r="S327" s="59"/>
      <c r="T327" s="60"/>
      <c r="U327" s="33"/>
      <c r="V327" s="33"/>
      <c r="W327" s="33"/>
      <c r="X327" s="33"/>
      <c r="Y327" s="33"/>
      <c r="Z327" s="33"/>
      <c r="AA327" s="33"/>
      <c r="AB327" s="33"/>
      <c r="AC327" s="33"/>
      <c r="AD327" s="33"/>
      <c r="AE327" s="33"/>
      <c r="AT327" s="18" t="s">
        <v>145</v>
      </c>
      <c r="AU327" s="18" t="s">
        <v>84</v>
      </c>
    </row>
    <row r="328" spans="2:51" s="13" customFormat="1" ht="11.25">
      <c r="B328" s="163"/>
      <c r="D328" s="164" t="s">
        <v>147</v>
      </c>
      <c r="E328" s="165" t="s">
        <v>1</v>
      </c>
      <c r="F328" s="166" t="s">
        <v>167</v>
      </c>
      <c r="H328" s="165" t="s">
        <v>1</v>
      </c>
      <c r="I328" s="167"/>
      <c r="L328" s="163"/>
      <c r="M328" s="168"/>
      <c r="N328" s="169"/>
      <c r="O328" s="169"/>
      <c r="P328" s="169"/>
      <c r="Q328" s="169"/>
      <c r="R328" s="169"/>
      <c r="S328" s="169"/>
      <c r="T328" s="170"/>
      <c r="AT328" s="165" t="s">
        <v>147</v>
      </c>
      <c r="AU328" s="165" t="s">
        <v>84</v>
      </c>
      <c r="AV328" s="13" t="s">
        <v>32</v>
      </c>
      <c r="AW328" s="13" t="s">
        <v>31</v>
      </c>
      <c r="AX328" s="13" t="s">
        <v>75</v>
      </c>
      <c r="AY328" s="165" t="s">
        <v>136</v>
      </c>
    </row>
    <row r="329" spans="2:51" s="14" customFormat="1" ht="11.25">
      <c r="B329" s="171"/>
      <c r="D329" s="164" t="s">
        <v>147</v>
      </c>
      <c r="E329" s="172" t="s">
        <v>1</v>
      </c>
      <c r="F329" s="173" t="s">
        <v>399</v>
      </c>
      <c r="H329" s="174">
        <v>6</v>
      </c>
      <c r="I329" s="175"/>
      <c r="L329" s="171"/>
      <c r="M329" s="176"/>
      <c r="N329" s="177"/>
      <c r="O329" s="177"/>
      <c r="P329" s="177"/>
      <c r="Q329" s="177"/>
      <c r="R329" s="177"/>
      <c r="S329" s="177"/>
      <c r="T329" s="178"/>
      <c r="AT329" s="172" t="s">
        <v>147</v>
      </c>
      <c r="AU329" s="172" t="s">
        <v>84</v>
      </c>
      <c r="AV329" s="14" t="s">
        <v>84</v>
      </c>
      <c r="AW329" s="14" t="s">
        <v>31</v>
      </c>
      <c r="AX329" s="14" t="s">
        <v>75</v>
      </c>
      <c r="AY329" s="172" t="s">
        <v>136</v>
      </c>
    </row>
    <row r="330" spans="2:51" s="15" customFormat="1" ht="11.25">
      <c r="B330" s="179"/>
      <c r="D330" s="164" t="s">
        <v>147</v>
      </c>
      <c r="E330" s="180" t="s">
        <v>1</v>
      </c>
      <c r="F330" s="181" t="s">
        <v>151</v>
      </c>
      <c r="H330" s="182">
        <v>6</v>
      </c>
      <c r="I330" s="183"/>
      <c r="L330" s="179"/>
      <c r="M330" s="184"/>
      <c r="N330" s="185"/>
      <c r="O330" s="185"/>
      <c r="P330" s="185"/>
      <c r="Q330" s="185"/>
      <c r="R330" s="185"/>
      <c r="S330" s="185"/>
      <c r="T330" s="186"/>
      <c r="AT330" s="180" t="s">
        <v>147</v>
      </c>
      <c r="AU330" s="180" t="s">
        <v>84</v>
      </c>
      <c r="AV330" s="15" t="s">
        <v>143</v>
      </c>
      <c r="AW330" s="15" t="s">
        <v>31</v>
      </c>
      <c r="AX330" s="15" t="s">
        <v>32</v>
      </c>
      <c r="AY330" s="180" t="s">
        <v>136</v>
      </c>
    </row>
    <row r="331" spans="1:65" s="2" customFormat="1" ht="16.5" customHeight="1">
      <c r="A331" s="33"/>
      <c r="B331" s="144"/>
      <c r="C331" s="145" t="s">
        <v>400</v>
      </c>
      <c r="D331" s="145" t="s">
        <v>138</v>
      </c>
      <c r="E331" s="146" t="s">
        <v>401</v>
      </c>
      <c r="F331" s="147" t="s">
        <v>402</v>
      </c>
      <c r="G331" s="148" t="s">
        <v>198</v>
      </c>
      <c r="H331" s="149">
        <v>6</v>
      </c>
      <c r="I331" s="150"/>
      <c r="J331" s="151">
        <f>ROUND(I331*H331,2)</f>
        <v>0</v>
      </c>
      <c r="K331" s="147" t="s">
        <v>142</v>
      </c>
      <c r="L331" s="34"/>
      <c r="M331" s="152" t="s">
        <v>1</v>
      </c>
      <c r="N331" s="153" t="s">
        <v>40</v>
      </c>
      <c r="O331" s="59"/>
      <c r="P331" s="154">
        <f>O331*H331</f>
        <v>0</v>
      </c>
      <c r="Q331" s="154">
        <v>0</v>
      </c>
      <c r="R331" s="154">
        <f>Q331*H331</f>
        <v>0</v>
      </c>
      <c r="S331" s="154">
        <v>0</v>
      </c>
      <c r="T331" s="155">
        <f>S331*H331</f>
        <v>0</v>
      </c>
      <c r="U331" s="33"/>
      <c r="V331" s="33"/>
      <c r="W331" s="33"/>
      <c r="X331" s="33"/>
      <c r="Y331" s="33"/>
      <c r="Z331" s="33"/>
      <c r="AA331" s="33"/>
      <c r="AB331" s="33"/>
      <c r="AC331" s="33"/>
      <c r="AD331" s="33"/>
      <c r="AE331" s="33"/>
      <c r="AR331" s="156" t="s">
        <v>143</v>
      </c>
      <c r="AT331" s="156" t="s">
        <v>138</v>
      </c>
      <c r="AU331" s="156" t="s">
        <v>84</v>
      </c>
      <c r="AY331" s="18" t="s">
        <v>136</v>
      </c>
      <c r="BE331" s="157">
        <f>IF(N331="základní",J331,0)</f>
        <v>0</v>
      </c>
      <c r="BF331" s="157">
        <f>IF(N331="snížená",J331,0)</f>
        <v>0</v>
      </c>
      <c r="BG331" s="157">
        <f>IF(N331="zákl. přenesená",J331,0)</f>
        <v>0</v>
      </c>
      <c r="BH331" s="157">
        <f>IF(N331="sníž. přenesená",J331,0)</f>
        <v>0</v>
      </c>
      <c r="BI331" s="157">
        <f>IF(N331="nulová",J331,0)</f>
        <v>0</v>
      </c>
      <c r="BJ331" s="18" t="s">
        <v>32</v>
      </c>
      <c r="BK331" s="157">
        <f>ROUND(I331*H331,2)</f>
        <v>0</v>
      </c>
      <c r="BL331" s="18" t="s">
        <v>143</v>
      </c>
      <c r="BM331" s="156" t="s">
        <v>403</v>
      </c>
    </row>
    <row r="332" spans="1:47" s="2" customFormat="1" ht="11.25">
      <c r="A332" s="33"/>
      <c r="B332" s="34"/>
      <c r="C332" s="33"/>
      <c r="D332" s="158" t="s">
        <v>145</v>
      </c>
      <c r="E332" s="33"/>
      <c r="F332" s="159" t="s">
        <v>404</v>
      </c>
      <c r="G332" s="33"/>
      <c r="H332" s="33"/>
      <c r="I332" s="160"/>
      <c r="J332" s="33"/>
      <c r="K332" s="33"/>
      <c r="L332" s="34"/>
      <c r="M332" s="161"/>
      <c r="N332" s="162"/>
      <c r="O332" s="59"/>
      <c r="P332" s="59"/>
      <c r="Q332" s="59"/>
      <c r="R332" s="59"/>
      <c r="S332" s="59"/>
      <c r="T332" s="60"/>
      <c r="U332" s="33"/>
      <c r="V332" s="33"/>
      <c r="W332" s="33"/>
      <c r="X332" s="33"/>
      <c r="Y332" s="33"/>
      <c r="Z332" s="33"/>
      <c r="AA332" s="33"/>
      <c r="AB332" s="33"/>
      <c r="AC332" s="33"/>
      <c r="AD332" s="33"/>
      <c r="AE332" s="33"/>
      <c r="AT332" s="18" t="s">
        <v>145</v>
      </c>
      <c r="AU332" s="18" t="s">
        <v>84</v>
      </c>
    </row>
    <row r="333" spans="1:65" s="2" customFormat="1" ht="24.2" customHeight="1">
      <c r="A333" s="33"/>
      <c r="B333" s="144"/>
      <c r="C333" s="145" t="s">
        <v>405</v>
      </c>
      <c r="D333" s="145" t="s">
        <v>138</v>
      </c>
      <c r="E333" s="146" t="s">
        <v>406</v>
      </c>
      <c r="F333" s="147" t="s">
        <v>407</v>
      </c>
      <c r="G333" s="148" t="s">
        <v>408</v>
      </c>
      <c r="H333" s="149">
        <v>6</v>
      </c>
      <c r="I333" s="150"/>
      <c r="J333" s="151">
        <f>ROUND(I333*H333,2)</f>
        <v>0</v>
      </c>
      <c r="K333" s="147" t="s">
        <v>1</v>
      </c>
      <c r="L333" s="34"/>
      <c r="M333" s="152" t="s">
        <v>1</v>
      </c>
      <c r="N333" s="153" t="s">
        <v>40</v>
      </c>
      <c r="O333" s="59"/>
      <c r="P333" s="154">
        <f>O333*H333</f>
        <v>0</v>
      </c>
      <c r="Q333" s="154">
        <v>0</v>
      </c>
      <c r="R333" s="154">
        <f>Q333*H333</f>
        <v>0</v>
      </c>
      <c r="S333" s="154">
        <v>0</v>
      </c>
      <c r="T333" s="155">
        <f>S333*H333</f>
        <v>0</v>
      </c>
      <c r="U333" s="33"/>
      <c r="V333" s="33"/>
      <c r="W333" s="33"/>
      <c r="X333" s="33"/>
      <c r="Y333" s="33"/>
      <c r="Z333" s="33"/>
      <c r="AA333" s="33"/>
      <c r="AB333" s="33"/>
      <c r="AC333" s="33"/>
      <c r="AD333" s="33"/>
      <c r="AE333" s="33"/>
      <c r="AR333" s="156" t="s">
        <v>143</v>
      </c>
      <c r="AT333" s="156" t="s">
        <v>138</v>
      </c>
      <c r="AU333" s="156" t="s">
        <v>84</v>
      </c>
      <c r="AY333" s="18" t="s">
        <v>136</v>
      </c>
      <c r="BE333" s="157">
        <f>IF(N333="základní",J333,0)</f>
        <v>0</v>
      </c>
      <c r="BF333" s="157">
        <f>IF(N333="snížená",J333,0)</f>
        <v>0</v>
      </c>
      <c r="BG333" s="157">
        <f>IF(N333="zákl. přenesená",J333,0)</f>
        <v>0</v>
      </c>
      <c r="BH333" s="157">
        <f>IF(N333="sníž. přenesená",J333,0)</f>
        <v>0</v>
      </c>
      <c r="BI333" s="157">
        <f>IF(N333="nulová",J333,0)</f>
        <v>0</v>
      </c>
      <c r="BJ333" s="18" t="s">
        <v>32</v>
      </c>
      <c r="BK333" s="157">
        <f>ROUND(I333*H333,2)</f>
        <v>0</v>
      </c>
      <c r="BL333" s="18" t="s">
        <v>143</v>
      </c>
      <c r="BM333" s="156" t="s">
        <v>409</v>
      </c>
    </row>
    <row r="334" spans="2:51" s="14" customFormat="1" ht="11.25">
      <c r="B334" s="171"/>
      <c r="D334" s="164" t="s">
        <v>147</v>
      </c>
      <c r="E334" s="172" t="s">
        <v>1</v>
      </c>
      <c r="F334" s="173" t="s">
        <v>182</v>
      </c>
      <c r="H334" s="174">
        <v>6</v>
      </c>
      <c r="I334" s="175"/>
      <c r="L334" s="171"/>
      <c r="M334" s="176"/>
      <c r="N334" s="177"/>
      <c r="O334" s="177"/>
      <c r="P334" s="177"/>
      <c r="Q334" s="177"/>
      <c r="R334" s="177"/>
      <c r="S334" s="177"/>
      <c r="T334" s="178"/>
      <c r="AT334" s="172" t="s">
        <v>147</v>
      </c>
      <c r="AU334" s="172" t="s">
        <v>84</v>
      </c>
      <c r="AV334" s="14" t="s">
        <v>84</v>
      </c>
      <c r="AW334" s="14" t="s">
        <v>31</v>
      </c>
      <c r="AX334" s="14" t="s">
        <v>32</v>
      </c>
      <c r="AY334" s="172" t="s">
        <v>136</v>
      </c>
    </row>
    <row r="335" spans="1:65" s="2" customFormat="1" ht="24.2" customHeight="1">
      <c r="A335" s="33"/>
      <c r="B335" s="144"/>
      <c r="C335" s="188" t="s">
        <v>410</v>
      </c>
      <c r="D335" s="188" t="s">
        <v>206</v>
      </c>
      <c r="E335" s="189" t="s">
        <v>411</v>
      </c>
      <c r="F335" s="190" t="s">
        <v>412</v>
      </c>
      <c r="G335" s="191" t="s">
        <v>198</v>
      </c>
      <c r="H335" s="192">
        <v>6.06</v>
      </c>
      <c r="I335" s="193"/>
      <c r="J335" s="194">
        <f>ROUND(I335*H335,2)</f>
        <v>0</v>
      </c>
      <c r="K335" s="190" t="s">
        <v>1</v>
      </c>
      <c r="L335" s="195"/>
      <c r="M335" s="196" t="s">
        <v>1</v>
      </c>
      <c r="N335" s="197" t="s">
        <v>40</v>
      </c>
      <c r="O335" s="59"/>
      <c r="P335" s="154">
        <f>O335*H335</f>
        <v>0</v>
      </c>
      <c r="Q335" s="154">
        <v>0.08509</v>
      </c>
      <c r="R335" s="154">
        <f>Q335*H335</f>
        <v>0.5156453999999999</v>
      </c>
      <c r="S335" s="154">
        <v>0</v>
      </c>
      <c r="T335" s="155">
        <f>S335*H335</f>
        <v>0</v>
      </c>
      <c r="U335" s="33"/>
      <c r="V335" s="33"/>
      <c r="W335" s="33"/>
      <c r="X335" s="33"/>
      <c r="Y335" s="33"/>
      <c r="Z335" s="33"/>
      <c r="AA335" s="33"/>
      <c r="AB335" s="33"/>
      <c r="AC335" s="33"/>
      <c r="AD335" s="33"/>
      <c r="AE335" s="33"/>
      <c r="AR335" s="156" t="s">
        <v>195</v>
      </c>
      <c r="AT335" s="156" t="s">
        <v>206</v>
      </c>
      <c r="AU335" s="156" t="s">
        <v>84</v>
      </c>
      <c r="AY335" s="18" t="s">
        <v>136</v>
      </c>
      <c r="BE335" s="157">
        <f>IF(N335="základní",J335,0)</f>
        <v>0</v>
      </c>
      <c r="BF335" s="157">
        <f>IF(N335="snížená",J335,0)</f>
        <v>0</v>
      </c>
      <c r="BG335" s="157">
        <f>IF(N335="zákl. přenesená",J335,0)</f>
        <v>0</v>
      </c>
      <c r="BH335" s="157">
        <f>IF(N335="sníž. přenesená",J335,0)</f>
        <v>0</v>
      </c>
      <c r="BI335" s="157">
        <f>IF(N335="nulová",J335,0)</f>
        <v>0</v>
      </c>
      <c r="BJ335" s="18" t="s">
        <v>32</v>
      </c>
      <c r="BK335" s="157">
        <f>ROUND(I335*H335,2)</f>
        <v>0</v>
      </c>
      <c r="BL335" s="18" t="s">
        <v>143</v>
      </c>
      <c r="BM335" s="156" t="s">
        <v>413</v>
      </c>
    </row>
    <row r="336" spans="2:51" s="13" customFormat="1" ht="11.25">
      <c r="B336" s="163"/>
      <c r="D336" s="164" t="s">
        <v>147</v>
      </c>
      <c r="E336" s="165" t="s">
        <v>1</v>
      </c>
      <c r="F336" s="166" t="s">
        <v>414</v>
      </c>
      <c r="H336" s="165" t="s">
        <v>1</v>
      </c>
      <c r="I336" s="167"/>
      <c r="L336" s="163"/>
      <c r="M336" s="168"/>
      <c r="N336" s="169"/>
      <c r="O336" s="169"/>
      <c r="P336" s="169"/>
      <c r="Q336" s="169"/>
      <c r="R336" s="169"/>
      <c r="S336" s="169"/>
      <c r="T336" s="170"/>
      <c r="AT336" s="165" t="s">
        <v>147</v>
      </c>
      <c r="AU336" s="165" t="s">
        <v>84</v>
      </c>
      <c r="AV336" s="13" t="s">
        <v>32</v>
      </c>
      <c r="AW336" s="13" t="s">
        <v>31</v>
      </c>
      <c r="AX336" s="13" t="s">
        <v>75</v>
      </c>
      <c r="AY336" s="165" t="s">
        <v>136</v>
      </c>
    </row>
    <row r="337" spans="2:51" s="13" customFormat="1" ht="11.25">
      <c r="B337" s="163"/>
      <c r="D337" s="164" t="s">
        <v>147</v>
      </c>
      <c r="E337" s="165" t="s">
        <v>1</v>
      </c>
      <c r="F337" s="166" t="s">
        <v>415</v>
      </c>
      <c r="H337" s="165" t="s">
        <v>1</v>
      </c>
      <c r="I337" s="167"/>
      <c r="L337" s="163"/>
      <c r="M337" s="168"/>
      <c r="N337" s="169"/>
      <c r="O337" s="169"/>
      <c r="P337" s="169"/>
      <c r="Q337" s="169"/>
      <c r="R337" s="169"/>
      <c r="S337" s="169"/>
      <c r="T337" s="170"/>
      <c r="AT337" s="165" t="s">
        <v>147</v>
      </c>
      <c r="AU337" s="165" t="s">
        <v>84</v>
      </c>
      <c r="AV337" s="13" t="s">
        <v>32</v>
      </c>
      <c r="AW337" s="13" t="s">
        <v>31</v>
      </c>
      <c r="AX337" s="13" t="s">
        <v>75</v>
      </c>
      <c r="AY337" s="165" t="s">
        <v>136</v>
      </c>
    </row>
    <row r="338" spans="2:51" s="13" customFormat="1" ht="11.25">
      <c r="B338" s="163"/>
      <c r="D338" s="164" t="s">
        <v>147</v>
      </c>
      <c r="E338" s="165" t="s">
        <v>1</v>
      </c>
      <c r="F338" s="166" t="s">
        <v>416</v>
      </c>
      <c r="H338" s="165" t="s">
        <v>1</v>
      </c>
      <c r="I338" s="167"/>
      <c r="L338" s="163"/>
      <c r="M338" s="168"/>
      <c r="N338" s="169"/>
      <c r="O338" s="169"/>
      <c r="P338" s="169"/>
      <c r="Q338" s="169"/>
      <c r="R338" s="169"/>
      <c r="S338" s="169"/>
      <c r="T338" s="170"/>
      <c r="AT338" s="165" t="s">
        <v>147</v>
      </c>
      <c r="AU338" s="165" t="s">
        <v>84</v>
      </c>
      <c r="AV338" s="13" t="s">
        <v>32</v>
      </c>
      <c r="AW338" s="13" t="s">
        <v>31</v>
      </c>
      <c r="AX338" s="13" t="s">
        <v>75</v>
      </c>
      <c r="AY338" s="165" t="s">
        <v>136</v>
      </c>
    </row>
    <row r="339" spans="2:51" s="13" customFormat="1" ht="11.25">
      <c r="B339" s="163"/>
      <c r="D339" s="164" t="s">
        <v>147</v>
      </c>
      <c r="E339" s="165" t="s">
        <v>1</v>
      </c>
      <c r="F339" s="166" t="s">
        <v>417</v>
      </c>
      <c r="H339" s="165" t="s">
        <v>1</v>
      </c>
      <c r="I339" s="167"/>
      <c r="L339" s="163"/>
      <c r="M339" s="168"/>
      <c r="N339" s="169"/>
      <c r="O339" s="169"/>
      <c r="P339" s="169"/>
      <c r="Q339" s="169"/>
      <c r="R339" s="169"/>
      <c r="S339" s="169"/>
      <c r="T339" s="170"/>
      <c r="AT339" s="165" t="s">
        <v>147</v>
      </c>
      <c r="AU339" s="165" t="s">
        <v>84</v>
      </c>
      <c r="AV339" s="13" t="s">
        <v>32</v>
      </c>
      <c r="AW339" s="13" t="s">
        <v>31</v>
      </c>
      <c r="AX339" s="13" t="s">
        <v>75</v>
      </c>
      <c r="AY339" s="165" t="s">
        <v>136</v>
      </c>
    </row>
    <row r="340" spans="2:51" s="14" customFormat="1" ht="11.25">
      <c r="B340" s="171"/>
      <c r="D340" s="164" t="s">
        <v>147</v>
      </c>
      <c r="E340" s="172" t="s">
        <v>1</v>
      </c>
      <c r="F340" s="173" t="s">
        <v>182</v>
      </c>
      <c r="H340" s="174">
        <v>6</v>
      </c>
      <c r="I340" s="175"/>
      <c r="L340" s="171"/>
      <c r="M340" s="176"/>
      <c r="N340" s="177"/>
      <c r="O340" s="177"/>
      <c r="P340" s="177"/>
      <c r="Q340" s="177"/>
      <c r="R340" s="177"/>
      <c r="S340" s="177"/>
      <c r="T340" s="178"/>
      <c r="AT340" s="172" t="s">
        <v>147</v>
      </c>
      <c r="AU340" s="172" t="s">
        <v>84</v>
      </c>
      <c r="AV340" s="14" t="s">
        <v>84</v>
      </c>
      <c r="AW340" s="14" t="s">
        <v>31</v>
      </c>
      <c r="AX340" s="14" t="s">
        <v>32</v>
      </c>
      <c r="AY340" s="172" t="s">
        <v>136</v>
      </c>
    </row>
    <row r="341" spans="2:51" s="14" customFormat="1" ht="11.25">
      <c r="B341" s="171"/>
      <c r="D341" s="164" t="s">
        <v>147</v>
      </c>
      <c r="F341" s="173" t="s">
        <v>418</v>
      </c>
      <c r="H341" s="174">
        <v>6.06</v>
      </c>
      <c r="I341" s="175"/>
      <c r="L341" s="171"/>
      <c r="M341" s="176"/>
      <c r="N341" s="177"/>
      <c r="O341" s="177"/>
      <c r="P341" s="177"/>
      <c r="Q341" s="177"/>
      <c r="R341" s="177"/>
      <c r="S341" s="177"/>
      <c r="T341" s="178"/>
      <c r="AT341" s="172" t="s">
        <v>147</v>
      </c>
      <c r="AU341" s="172" t="s">
        <v>84</v>
      </c>
      <c r="AV341" s="14" t="s">
        <v>84</v>
      </c>
      <c r="AW341" s="14" t="s">
        <v>3</v>
      </c>
      <c r="AX341" s="14" t="s">
        <v>32</v>
      </c>
      <c r="AY341" s="172" t="s">
        <v>136</v>
      </c>
    </row>
    <row r="342" spans="1:65" s="2" customFormat="1" ht="16.5" customHeight="1">
      <c r="A342" s="33"/>
      <c r="B342" s="144"/>
      <c r="C342" s="145" t="s">
        <v>419</v>
      </c>
      <c r="D342" s="145" t="s">
        <v>138</v>
      </c>
      <c r="E342" s="146" t="s">
        <v>420</v>
      </c>
      <c r="F342" s="147" t="s">
        <v>421</v>
      </c>
      <c r="G342" s="148" t="s">
        <v>198</v>
      </c>
      <c r="H342" s="149">
        <v>135.8</v>
      </c>
      <c r="I342" s="150"/>
      <c r="J342" s="151">
        <f>ROUND(I342*H342,2)</f>
        <v>0</v>
      </c>
      <c r="K342" s="147" t="s">
        <v>142</v>
      </c>
      <c r="L342" s="34"/>
      <c r="M342" s="152" t="s">
        <v>1</v>
      </c>
      <c r="N342" s="153" t="s">
        <v>40</v>
      </c>
      <c r="O342" s="59"/>
      <c r="P342" s="154">
        <f>O342*H342</f>
        <v>0</v>
      </c>
      <c r="Q342" s="154">
        <v>0</v>
      </c>
      <c r="R342" s="154">
        <f>Q342*H342</f>
        <v>0</v>
      </c>
      <c r="S342" s="154">
        <v>0</v>
      </c>
      <c r="T342" s="155">
        <f>S342*H342</f>
        <v>0</v>
      </c>
      <c r="U342" s="33"/>
      <c r="V342" s="33"/>
      <c r="W342" s="33"/>
      <c r="X342" s="33"/>
      <c r="Y342" s="33"/>
      <c r="Z342" s="33"/>
      <c r="AA342" s="33"/>
      <c r="AB342" s="33"/>
      <c r="AC342" s="33"/>
      <c r="AD342" s="33"/>
      <c r="AE342" s="33"/>
      <c r="AR342" s="156" t="s">
        <v>143</v>
      </c>
      <c r="AT342" s="156" t="s">
        <v>138</v>
      </c>
      <c r="AU342" s="156" t="s">
        <v>84</v>
      </c>
      <c r="AY342" s="18" t="s">
        <v>136</v>
      </c>
      <c r="BE342" s="157">
        <f>IF(N342="základní",J342,0)</f>
        <v>0</v>
      </c>
      <c r="BF342" s="157">
        <f>IF(N342="snížená",J342,0)</f>
        <v>0</v>
      </c>
      <c r="BG342" s="157">
        <f>IF(N342="zákl. přenesená",J342,0)</f>
        <v>0</v>
      </c>
      <c r="BH342" s="157">
        <f>IF(N342="sníž. přenesená",J342,0)</f>
        <v>0</v>
      </c>
      <c r="BI342" s="157">
        <f>IF(N342="nulová",J342,0)</f>
        <v>0</v>
      </c>
      <c r="BJ342" s="18" t="s">
        <v>32</v>
      </c>
      <c r="BK342" s="157">
        <f>ROUND(I342*H342,2)</f>
        <v>0</v>
      </c>
      <c r="BL342" s="18" t="s">
        <v>143</v>
      </c>
      <c r="BM342" s="156" t="s">
        <v>422</v>
      </c>
    </row>
    <row r="343" spans="1:47" s="2" customFormat="1" ht="11.25">
      <c r="A343" s="33"/>
      <c r="B343" s="34"/>
      <c r="C343" s="33"/>
      <c r="D343" s="158" t="s">
        <v>145</v>
      </c>
      <c r="E343" s="33"/>
      <c r="F343" s="159" t="s">
        <v>423</v>
      </c>
      <c r="G343" s="33"/>
      <c r="H343" s="33"/>
      <c r="I343" s="160"/>
      <c r="J343" s="33"/>
      <c r="K343" s="33"/>
      <c r="L343" s="34"/>
      <c r="M343" s="161"/>
      <c r="N343" s="162"/>
      <c r="O343" s="59"/>
      <c r="P343" s="59"/>
      <c r="Q343" s="59"/>
      <c r="R343" s="59"/>
      <c r="S343" s="59"/>
      <c r="T343" s="60"/>
      <c r="U343" s="33"/>
      <c r="V343" s="33"/>
      <c r="W343" s="33"/>
      <c r="X343" s="33"/>
      <c r="Y343" s="33"/>
      <c r="Z343" s="33"/>
      <c r="AA343" s="33"/>
      <c r="AB343" s="33"/>
      <c r="AC343" s="33"/>
      <c r="AD343" s="33"/>
      <c r="AE343" s="33"/>
      <c r="AT343" s="18" t="s">
        <v>145</v>
      </c>
      <c r="AU343" s="18" t="s">
        <v>84</v>
      </c>
    </row>
    <row r="344" spans="2:51" s="13" customFormat="1" ht="11.25">
      <c r="B344" s="163"/>
      <c r="D344" s="164" t="s">
        <v>147</v>
      </c>
      <c r="E344" s="165" t="s">
        <v>1</v>
      </c>
      <c r="F344" s="166" t="s">
        <v>424</v>
      </c>
      <c r="H344" s="165" t="s">
        <v>1</v>
      </c>
      <c r="I344" s="167"/>
      <c r="L344" s="163"/>
      <c r="M344" s="168"/>
      <c r="N344" s="169"/>
      <c r="O344" s="169"/>
      <c r="P344" s="169"/>
      <c r="Q344" s="169"/>
      <c r="R344" s="169"/>
      <c r="S344" s="169"/>
      <c r="T344" s="170"/>
      <c r="AT344" s="165" t="s">
        <v>147</v>
      </c>
      <c r="AU344" s="165" t="s">
        <v>84</v>
      </c>
      <c r="AV344" s="13" t="s">
        <v>32</v>
      </c>
      <c r="AW344" s="13" t="s">
        <v>31</v>
      </c>
      <c r="AX344" s="13" t="s">
        <v>75</v>
      </c>
      <c r="AY344" s="165" t="s">
        <v>136</v>
      </c>
    </row>
    <row r="345" spans="2:51" s="14" customFormat="1" ht="11.25">
      <c r="B345" s="171"/>
      <c r="D345" s="164" t="s">
        <v>147</v>
      </c>
      <c r="E345" s="172" t="s">
        <v>1</v>
      </c>
      <c r="F345" s="173" t="s">
        <v>425</v>
      </c>
      <c r="H345" s="174">
        <v>52.7</v>
      </c>
      <c r="I345" s="175"/>
      <c r="L345" s="171"/>
      <c r="M345" s="176"/>
      <c r="N345" s="177"/>
      <c r="O345" s="177"/>
      <c r="P345" s="177"/>
      <c r="Q345" s="177"/>
      <c r="R345" s="177"/>
      <c r="S345" s="177"/>
      <c r="T345" s="178"/>
      <c r="AT345" s="172" t="s">
        <v>147</v>
      </c>
      <c r="AU345" s="172" t="s">
        <v>84</v>
      </c>
      <c r="AV345" s="14" t="s">
        <v>84</v>
      </c>
      <c r="AW345" s="14" t="s">
        <v>31</v>
      </c>
      <c r="AX345" s="14" t="s">
        <v>75</v>
      </c>
      <c r="AY345" s="172" t="s">
        <v>136</v>
      </c>
    </row>
    <row r="346" spans="2:51" s="14" customFormat="1" ht="11.25">
      <c r="B346" s="171"/>
      <c r="D346" s="164" t="s">
        <v>147</v>
      </c>
      <c r="E346" s="172" t="s">
        <v>1</v>
      </c>
      <c r="F346" s="173" t="s">
        <v>426</v>
      </c>
      <c r="H346" s="174">
        <v>83.1</v>
      </c>
      <c r="I346" s="175"/>
      <c r="L346" s="171"/>
      <c r="M346" s="176"/>
      <c r="N346" s="177"/>
      <c r="O346" s="177"/>
      <c r="P346" s="177"/>
      <c r="Q346" s="177"/>
      <c r="R346" s="177"/>
      <c r="S346" s="177"/>
      <c r="T346" s="178"/>
      <c r="AT346" s="172" t="s">
        <v>147</v>
      </c>
      <c r="AU346" s="172" t="s">
        <v>84</v>
      </c>
      <c r="AV346" s="14" t="s">
        <v>84</v>
      </c>
      <c r="AW346" s="14" t="s">
        <v>31</v>
      </c>
      <c r="AX346" s="14" t="s">
        <v>75</v>
      </c>
      <c r="AY346" s="172" t="s">
        <v>136</v>
      </c>
    </row>
    <row r="347" spans="2:51" s="15" customFormat="1" ht="11.25">
      <c r="B347" s="179"/>
      <c r="D347" s="164" t="s">
        <v>147</v>
      </c>
      <c r="E347" s="180" t="s">
        <v>1</v>
      </c>
      <c r="F347" s="181" t="s">
        <v>151</v>
      </c>
      <c r="H347" s="182">
        <v>135.8</v>
      </c>
      <c r="I347" s="183"/>
      <c r="L347" s="179"/>
      <c r="M347" s="184"/>
      <c r="N347" s="185"/>
      <c r="O347" s="185"/>
      <c r="P347" s="185"/>
      <c r="Q347" s="185"/>
      <c r="R347" s="185"/>
      <c r="S347" s="185"/>
      <c r="T347" s="186"/>
      <c r="AT347" s="180" t="s">
        <v>147</v>
      </c>
      <c r="AU347" s="180" t="s">
        <v>84</v>
      </c>
      <c r="AV347" s="15" t="s">
        <v>143</v>
      </c>
      <c r="AW347" s="15" t="s">
        <v>31</v>
      </c>
      <c r="AX347" s="15" t="s">
        <v>32</v>
      </c>
      <c r="AY347" s="180" t="s">
        <v>136</v>
      </c>
    </row>
    <row r="348" spans="1:65" s="2" customFormat="1" ht="16.5" customHeight="1">
      <c r="A348" s="33"/>
      <c r="B348" s="144"/>
      <c r="C348" s="145" t="s">
        <v>427</v>
      </c>
      <c r="D348" s="145" t="s">
        <v>138</v>
      </c>
      <c r="E348" s="146" t="s">
        <v>428</v>
      </c>
      <c r="F348" s="147" t="s">
        <v>429</v>
      </c>
      <c r="G348" s="148" t="s">
        <v>198</v>
      </c>
      <c r="H348" s="149">
        <v>83.1</v>
      </c>
      <c r="I348" s="150"/>
      <c r="J348" s="151">
        <f>ROUND(I348*H348,2)</f>
        <v>0</v>
      </c>
      <c r="K348" s="147" t="s">
        <v>1</v>
      </c>
      <c r="L348" s="34"/>
      <c r="M348" s="152" t="s">
        <v>1</v>
      </c>
      <c r="N348" s="153" t="s">
        <v>40</v>
      </c>
      <c r="O348" s="59"/>
      <c r="P348" s="154">
        <f>O348*H348</f>
        <v>0</v>
      </c>
      <c r="Q348" s="154">
        <v>0</v>
      </c>
      <c r="R348" s="154">
        <f>Q348*H348</f>
        <v>0</v>
      </c>
      <c r="S348" s="154">
        <v>0</v>
      </c>
      <c r="T348" s="155">
        <f>S348*H348</f>
        <v>0</v>
      </c>
      <c r="U348" s="33"/>
      <c r="V348" s="33"/>
      <c r="W348" s="33"/>
      <c r="X348" s="33"/>
      <c r="Y348" s="33"/>
      <c r="Z348" s="33"/>
      <c r="AA348" s="33"/>
      <c r="AB348" s="33"/>
      <c r="AC348" s="33"/>
      <c r="AD348" s="33"/>
      <c r="AE348" s="33"/>
      <c r="AR348" s="156" t="s">
        <v>143</v>
      </c>
      <c r="AT348" s="156" t="s">
        <v>138</v>
      </c>
      <c r="AU348" s="156" t="s">
        <v>84</v>
      </c>
      <c r="AY348" s="18" t="s">
        <v>136</v>
      </c>
      <c r="BE348" s="157">
        <f>IF(N348="základní",J348,0)</f>
        <v>0</v>
      </c>
      <c r="BF348" s="157">
        <f>IF(N348="snížená",J348,0)</f>
        <v>0</v>
      </c>
      <c r="BG348" s="157">
        <f>IF(N348="zákl. přenesená",J348,0)</f>
        <v>0</v>
      </c>
      <c r="BH348" s="157">
        <f>IF(N348="sníž. přenesená",J348,0)</f>
        <v>0</v>
      </c>
      <c r="BI348" s="157">
        <f>IF(N348="nulová",J348,0)</f>
        <v>0</v>
      </c>
      <c r="BJ348" s="18" t="s">
        <v>32</v>
      </c>
      <c r="BK348" s="157">
        <f>ROUND(I348*H348,2)</f>
        <v>0</v>
      </c>
      <c r="BL348" s="18" t="s">
        <v>143</v>
      </c>
      <c r="BM348" s="156" t="s">
        <v>430</v>
      </c>
    </row>
    <row r="349" spans="2:51" s="13" customFormat="1" ht="11.25">
      <c r="B349" s="163"/>
      <c r="D349" s="164" t="s">
        <v>147</v>
      </c>
      <c r="E349" s="165" t="s">
        <v>1</v>
      </c>
      <c r="F349" s="166" t="s">
        <v>431</v>
      </c>
      <c r="H349" s="165" t="s">
        <v>1</v>
      </c>
      <c r="I349" s="167"/>
      <c r="L349" s="163"/>
      <c r="M349" s="168"/>
      <c r="N349" s="169"/>
      <c r="O349" s="169"/>
      <c r="P349" s="169"/>
      <c r="Q349" s="169"/>
      <c r="R349" s="169"/>
      <c r="S349" s="169"/>
      <c r="T349" s="170"/>
      <c r="AT349" s="165" t="s">
        <v>147</v>
      </c>
      <c r="AU349" s="165" t="s">
        <v>84</v>
      </c>
      <c r="AV349" s="13" t="s">
        <v>32</v>
      </c>
      <c r="AW349" s="13" t="s">
        <v>31</v>
      </c>
      <c r="AX349" s="13" t="s">
        <v>75</v>
      </c>
      <c r="AY349" s="165" t="s">
        <v>136</v>
      </c>
    </row>
    <row r="350" spans="2:51" s="14" customFormat="1" ht="11.25">
      <c r="B350" s="171"/>
      <c r="D350" s="164" t="s">
        <v>147</v>
      </c>
      <c r="E350" s="172" t="s">
        <v>1</v>
      </c>
      <c r="F350" s="173" t="s">
        <v>432</v>
      </c>
      <c r="H350" s="174">
        <v>83.1</v>
      </c>
      <c r="I350" s="175"/>
      <c r="L350" s="171"/>
      <c r="M350" s="176"/>
      <c r="N350" s="177"/>
      <c r="O350" s="177"/>
      <c r="P350" s="177"/>
      <c r="Q350" s="177"/>
      <c r="R350" s="177"/>
      <c r="S350" s="177"/>
      <c r="T350" s="178"/>
      <c r="AT350" s="172" t="s">
        <v>147</v>
      </c>
      <c r="AU350" s="172" t="s">
        <v>84</v>
      </c>
      <c r="AV350" s="14" t="s">
        <v>84</v>
      </c>
      <c r="AW350" s="14" t="s">
        <v>31</v>
      </c>
      <c r="AX350" s="14" t="s">
        <v>75</v>
      </c>
      <c r="AY350" s="172" t="s">
        <v>136</v>
      </c>
    </row>
    <row r="351" spans="2:51" s="15" customFormat="1" ht="11.25">
      <c r="B351" s="179"/>
      <c r="D351" s="164" t="s">
        <v>147</v>
      </c>
      <c r="E351" s="180" t="s">
        <v>1</v>
      </c>
      <c r="F351" s="181" t="s">
        <v>151</v>
      </c>
      <c r="H351" s="182">
        <v>83.1</v>
      </c>
      <c r="I351" s="183"/>
      <c r="L351" s="179"/>
      <c r="M351" s="184"/>
      <c r="N351" s="185"/>
      <c r="O351" s="185"/>
      <c r="P351" s="185"/>
      <c r="Q351" s="185"/>
      <c r="R351" s="185"/>
      <c r="S351" s="185"/>
      <c r="T351" s="186"/>
      <c r="AT351" s="180" t="s">
        <v>147</v>
      </c>
      <c r="AU351" s="180" t="s">
        <v>84</v>
      </c>
      <c r="AV351" s="15" t="s">
        <v>143</v>
      </c>
      <c r="AW351" s="15" t="s">
        <v>31</v>
      </c>
      <c r="AX351" s="15" t="s">
        <v>32</v>
      </c>
      <c r="AY351" s="180" t="s">
        <v>136</v>
      </c>
    </row>
    <row r="352" spans="1:65" s="2" customFormat="1" ht="24.2" customHeight="1">
      <c r="A352" s="33"/>
      <c r="B352" s="144"/>
      <c r="C352" s="145" t="s">
        <v>433</v>
      </c>
      <c r="D352" s="145" t="s">
        <v>138</v>
      </c>
      <c r="E352" s="146" t="s">
        <v>434</v>
      </c>
      <c r="F352" s="147" t="s">
        <v>435</v>
      </c>
      <c r="G352" s="148" t="s">
        <v>408</v>
      </c>
      <c r="H352" s="149">
        <v>135.8</v>
      </c>
      <c r="I352" s="150"/>
      <c r="J352" s="151">
        <f>ROUND(I352*H352,2)</f>
        <v>0</v>
      </c>
      <c r="K352" s="147" t="s">
        <v>1</v>
      </c>
      <c r="L352" s="34"/>
      <c r="M352" s="152" t="s">
        <v>1</v>
      </c>
      <c r="N352" s="153" t="s">
        <v>40</v>
      </c>
      <c r="O352" s="59"/>
      <c r="P352" s="154">
        <f>O352*H352</f>
        <v>0</v>
      </c>
      <c r="Q352" s="154">
        <v>0</v>
      </c>
      <c r="R352" s="154">
        <f>Q352*H352</f>
        <v>0</v>
      </c>
      <c r="S352" s="154">
        <v>0</v>
      </c>
      <c r="T352" s="155">
        <f>S352*H352</f>
        <v>0</v>
      </c>
      <c r="U352" s="33"/>
      <c r="V352" s="33"/>
      <c r="W352" s="33"/>
      <c r="X352" s="33"/>
      <c r="Y352" s="33"/>
      <c r="Z352" s="33"/>
      <c r="AA352" s="33"/>
      <c r="AB352" s="33"/>
      <c r="AC352" s="33"/>
      <c r="AD352" s="33"/>
      <c r="AE352" s="33"/>
      <c r="AR352" s="156" t="s">
        <v>143</v>
      </c>
      <c r="AT352" s="156" t="s">
        <v>138</v>
      </c>
      <c r="AU352" s="156" t="s">
        <v>84</v>
      </c>
      <c r="AY352" s="18" t="s">
        <v>136</v>
      </c>
      <c r="BE352" s="157">
        <f>IF(N352="základní",J352,0)</f>
        <v>0</v>
      </c>
      <c r="BF352" s="157">
        <f>IF(N352="snížená",J352,0)</f>
        <v>0</v>
      </c>
      <c r="BG352" s="157">
        <f>IF(N352="zákl. přenesená",J352,0)</f>
        <v>0</v>
      </c>
      <c r="BH352" s="157">
        <f>IF(N352="sníž. přenesená",J352,0)</f>
        <v>0</v>
      </c>
      <c r="BI352" s="157">
        <f>IF(N352="nulová",J352,0)</f>
        <v>0</v>
      </c>
      <c r="BJ352" s="18" t="s">
        <v>32</v>
      </c>
      <c r="BK352" s="157">
        <f>ROUND(I352*H352,2)</f>
        <v>0</v>
      </c>
      <c r="BL352" s="18" t="s">
        <v>143</v>
      </c>
      <c r="BM352" s="156" t="s">
        <v>436</v>
      </c>
    </row>
    <row r="353" spans="2:51" s="14" customFormat="1" ht="11.25">
      <c r="B353" s="171"/>
      <c r="D353" s="164" t="s">
        <v>147</v>
      </c>
      <c r="E353" s="172" t="s">
        <v>1</v>
      </c>
      <c r="F353" s="173" t="s">
        <v>437</v>
      </c>
      <c r="H353" s="174">
        <v>135.8</v>
      </c>
      <c r="I353" s="175"/>
      <c r="L353" s="171"/>
      <c r="M353" s="176"/>
      <c r="N353" s="177"/>
      <c r="O353" s="177"/>
      <c r="P353" s="177"/>
      <c r="Q353" s="177"/>
      <c r="R353" s="177"/>
      <c r="S353" s="177"/>
      <c r="T353" s="178"/>
      <c r="AT353" s="172" t="s">
        <v>147</v>
      </c>
      <c r="AU353" s="172" t="s">
        <v>84</v>
      </c>
      <c r="AV353" s="14" t="s">
        <v>84</v>
      </c>
      <c r="AW353" s="14" t="s">
        <v>31</v>
      </c>
      <c r="AX353" s="14" t="s">
        <v>32</v>
      </c>
      <c r="AY353" s="172" t="s">
        <v>136</v>
      </c>
    </row>
    <row r="354" spans="1:65" s="2" customFormat="1" ht="24.2" customHeight="1">
      <c r="A354" s="33"/>
      <c r="B354" s="144"/>
      <c r="C354" s="188" t="s">
        <v>438</v>
      </c>
      <c r="D354" s="188" t="s">
        <v>206</v>
      </c>
      <c r="E354" s="189" t="s">
        <v>439</v>
      </c>
      <c r="F354" s="190" t="s">
        <v>440</v>
      </c>
      <c r="G354" s="191" t="s">
        <v>198</v>
      </c>
      <c r="H354" s="192">
        <v>138.53</v>
      </c>
      <c r="I354" s="193"/>
      <c r="J354" s="194">
        <f>ROUND(I354*H354,2)</f>
        <v>0</v>
      </c>
      <c r="K354" s="190" t="s">
        <v>1</v>
      </c>
      <c r="L354" s="195"/>
      <c r="M354" s="196" t="s">
        <v>1</v>
      </c>
      <c r="N354" s="197" t="s">
        <v>40</v>
      </c>
      <c r="O354" s="59"/>
      <c r="P354" s="154">
        <f>O354*H354</f>
        <v>0</v>
      </c>
      <c r="Q354" s="154">
        <v>0.08509</v>
      </c>
      <c r="R354" s="154">
        <f>Q354*H354</f>
        <v>11.7875177</v>
      </c>
      <c r="S354" s="154">
        <v>0</v>
      </c>
      <c r="T354" s="155">
        <f>S354*H354</f>
        <v>0</v>
      </c>
      <c r="U354" s="33"/>
      <c r="V354" s="33"/>
      <c r="W354" s="33"/>
      <c r="X354" s="33"/>
      <c r="Y354" s="33"/>
      <c r="Z354" s="33"/>
      <c r="AA354" s="33"/>
      <c r="AB354" s="33"/>
      <c r="AC354" s="33"/>
      <c r="AD354" s="33"/>
      <c r="AE354" s="33"/>
      <c r="AR354" s="156" t="s">
        <v>195</v>
      </c>
      <c r="AT354" s="156" t="s">
        <v>206</v>
      </c>
      <c r="AU354" s="156" t="s">
        <v>84</v>
      </c>
      <c r="AY354" s="18" t="s">
        <v>136</v>
      </c>
      <c r="BE354" s="157">
        <f>IF(N354="základní",J354,0)</f>
        <v>0</v>
      </c>
      <c r="BF354" s="157">
        <f>IF(N354="snížená",J354,0)</f>
        <v>0</v>
      </c>
      <c r="BG354" s="157">
        <f>IF(N354="zákl. přenesená",J354,0)</f>
        <v>0</v>
      </c>
      <c r="BH354" s="157">
        <f>IF(N354="sníž. přenesená",J354,0)</f>
        <v>0</v>
      </c>
      <c r="BI354" s="157">
        <f>IF(N354="nulová",J354,0)</f>
        <v>0</v>
      </c>
      <c r="BJ354" s="18" t="s">
        <v>32</v>
      </c>
      <c r="BK354" s="157">
        <f>ROUND(I354*H354,2)</f>
        <v>0</v>
      </c>
      <c r="BL354" s="18" t="s">
        <v>143</v>
      </c>
      <c r="BM354" s="156" t="s">
        <v>441</v>
      </c>
    </row>
    <row r="355" spans="2:51" s="13" customFormat="1" ht="11.25">
      <c r="B355" s="163"/>
      <c r="D355" s="164" t="s">
        <v>147</v>
      </c>
      <c r="E355" s="165" t="s">
        <v>1</v>
      </c>
      <c r="F355" s="166" t="s">
        <v>414</v>
      </c>
      <c r="H355" s="165" t="s">
        <v>1</v>
      </c>
      <c r="I355" s="167"/>
      <c r="L355" s="163"/>
      <c r="M355" s="168"/>
      <c r="N355" s="169"/>
      <c r="O355" s="169"/>
      <c r="P355" s="169"/>
      <c r="Q355" s="169"/>
      <c r="R355" s="169"/>
      <c r="S355" s="169"/>
      <c r="T355" s="170"/>
      <c r="AT355" s="165" t="s">
        <v>147</v>
      </c>
      <c r="AU355" s="165" t="s">
        <v>84</v>
      </c>
      <c r="AV355" s="13" t="s">
        <v>32</v>
      </c>
      <c r="AW355" s="13" t="s">
        <v>31</v>
      </c>
      <c r="AX355" s="13" t="s">
        <v>75</v>
      </c>
      <c r="AY355" s="165" t="s">
        <v>136</v>
      </c>
    </row>
    <row r="356" spans="2:51" s="13" customFormat="1" ht="11.25">
      <c r="B356" s="163"/>
      <c r="D356" s="164" t="s">
        <v>147</v>
      </c>
      <c r="E356" s="165" t="s">
        <v>1</v>
      </c>
      <c r="F356" s="166" t="s">
        <v>415</v>
      </c>
      <c r="H356" s="165" t="s">
        <v>1</v>
      </c>
      <c r="I356" s="167"/>
      <c r="L356" s="163"/>
      <c r="M356" s="168"/>
      <c r="N356" s="169"/>
      <c r="O356" s="169"/>
      <c r="P356" s="169"/>
      <c r="Q356" s="169"/>
      <c r="R356" s="169"/>
      <c r="S356" s="169"/>
      <c r="T356" s="170"/>
      <c r="AT356" s="165" t="s">
        <v>147</v>
      </c>
      <c r="AU356" s="165" t="s">
        <v>84</v>
      </c>
      <c r="AV356" s="13" t="s">
        <v>32</v>
      </c>
      <c r="AW356" s="13" t="s">
        <v>31</v>
      </c>
      <c r="AX356" s="13" t="s">
        <v>75</v>
      </c>
      <c r="AY356" s="165" t="s">
        <v>136</v>
      </c>
    </row>
    <row r="357" spans="2:51" s="13" customFormat="1" ht="11.25">
      <c r="B357" s="163"/>
      <c r="D357" s="164" t="s">
        <v>147</v>
      </c>
      <c r="E357" s="165" t="s">
        <v>1</v>
      </c>
      <c r="F357" s="166" t="s">
        <v>416</v>
      </c>
      <c r="H357" s="165" t="s">
        <v>1</v>
      </c>
      <c r="I357" s="167"/>
      <c r="L357" s="163"/>
      <c r="M357" s="168"/>
      <c r="N357" s="169"/>
      <c r="O357" s="169"/>
      <c r="P357" s="169"/>
      <c r="Q357" s="169"/>
      <c r="R357" s="169"/>
      <c r="S357" s="169"/>
      <c r="T357" s="170"/>
      <c r="AT357" s="165" t="s">
        <v>147</v>
      </c>
      <c r="AU357" s="165" t="s">
        <v>84</v>
      </c>
      <c r="AV357" s="13" t="s">
        <v>32</v>
      </c>
      <c r="AW357" s="13" t="s">
        <v>31</v>
      </c>
      <c r="AX357" s="13" t="s">
        <v>75</v>
      </c>
      <c r="AY357" s="165" t="s">
        <v>136</v>
      </c>
    </row>
    <row r="358" spans="2:51" s="13" customFormat="1" ht="11.25">
      <c r="B358" s="163"/>
      <c r="D358" s="164" t="s">
        <v>147</v>
      </c>
      <c r="E358" s="165" t="s">
        <v>1</v>
      </c>
      <c r="F358" s="166" t="s">
        <v>417</v>
      </c>
      <c r="H358" s="165" t="s">
        <v>1</v>
      </c>
      <c r="I358" s="167"/>
      <c r="L358" s="163"/>
      <c r="M358" s="168"/>
      <c r="N358" s="169"/>
      <c r="O358" s="169"/>
      <c r="P358" s="169"/>
      <c r="Q358" s="169"/>
      <c r="R358" s="169"/>
      <c r="S358" s="169"/>
      <c r="T358" s="170"/>
      <c r="AT358" s="165" t="s">
        <v>147</v>
      </c>
      <c r="AU358" s="165" t="s">
        <v>84</v>
      </c>
      <c r="AV358" s="13" t="s">
        <v>32</v>
      </c>
      <c r="AW358" s="13" t="s">
        <v>31</v>
      </c>
      <c r="AX358" s="13" t="s">
        <v>75</v>
      </c>
      <c r="AY358" s="165" t="s">
        <v>136</v>
      </c>
    </row>
    <row r="359" spans="2:51" s="14" customFormat="1" ht="11.25">
      <c r="B359" s="171"/>
      <c r="D359" s="164" t="s">
        <v>147</v>
      </c>
      <c r="E359" s="172" t="s">
        <v>1</v>
      </c>
      <c r="F359" s="173" t="s">
        <v>442</v>
      </c>
      <c r="H359" s="174">
        <v>137.158</v>
      </c>
      <c r="I359" s="175"/>
      <c r="L359" s="171"/>
      <c r="M359" s="176"/>
      <c r="N359" s="177"/>
      <c r="O359" s="177"/>
      <c r="P359" s="177"/>
      <c r="Q359" s="177"/>
      <c r="R359" s="177"/>
      <c r="S359" s="177"/>
      <c r="T359" s="178"/>
      <c r="AT359" s="172" t="s">
        <v>147</v>
      </c>
      <c r="AU359" s="172" t="s">
        <v>84</v>
      </c>
      <c r="AV359" s="14" t="s">
        <v>84</v>
      </c>
      <c r="AW359" s="14" t="s">
        <v>31</v>
      </c>
      <c r="AX359" s="14" t="s">
        <v>75</v>
      </c>
      <c r="AY359" s="172" t="s">
        <v>136</v>
      </c>
    </row>
    <row r="360" spans="2:51" s="15" customFormat="1" ht="11.25">
      <c r="B360" s="179"/>
      <c r="D360" s="164" t="s">
        <v>147</v>
      </c>
      <c r="E360" s="180" t="s">
        <v>1</v>
      </c>
      <c r="F360" s="181" t="s">
        <v>151</v>
      </c>
      <c r="H360" s="182">
        <v>137.158</v>
      </c>
      <c r="I360" s="183"/>
      <c r="L360" s="179"/>
      <c r="M360" s="184"/>
      <c r="N360" s="185"/>
      <c r="O360" s="185"/>
      <c r="P360" s="185"/>
      <c r="Q360" s="185"/>
      <c r="R360" s="185"/>
      <c r="S360" s="185"/>
      <c r="T360" s="186"/>
      <c r="AT360" s="180" t="s">
        <v>147</v>
      </c>
      <c r="AU360" s="180" t="s">
        <v>84</v>
      </c>
      <c r="AV360" s="15" t="s">
        <v>143</v>
      </c>
      <c r="AW360" s="15" t="s">
        <v>31</v>
      </c>
      <c r="AX360" s="15" t="s">
        <v>32</v>
      </c>
      <c r="AY360" s="180" t="s">
        <v>136</v>
      </c>
    </row>
    <row r="361" spans="2:51" s="14" customFormat="1" ht="11.25">
      <c r="B361" s="171"/>
      <c r="D361" s="164" t="s">
        <v>147</v>
      </c>
      <c r="F361" s="173" t="s">
        <v>443</v>
      </c>
      <c r="H361" s="174">
        <v>138.53</v>
      </c>
      <c r="I361" s="175"/>
      <c r="L361" s="171"/>
      <c r="M361" s="176"/>
      <c r="N361" s="177"/>
      <c r="O361" s="177"/>
      <c r="P361" s="177"/>
      <c r="Q361" s="177"/>
      <c r="R361" s="177"/>
      <c r="S361" s="177"/>
      <c r="T361" s="178"/>
      <c r="AT361" s="172" t="s">
        <v>147</v>
      </c>
      <c r="AU361" s="172" t="s">
        <v>84</v>
      </c>
      <c r="AV361" s="14" t="s">
        <v>84</v>
      </c>
      <c r="AW361" s="14" t="s">
        <v>3</v>
      </c>
      <c r="AX361" s="14" t="s">
        <v>32</v>
      </c>
      <c r="AY361" s="172" t="s">
        <v>136</v>
      </c>
    </row>
    <row r="362" spans="1:65" s="2" customFormat="1" ht="16.5" customHeight="1">
      <c r="A362" s="33"/>
      <c r="B362" s="144"/>
      <c r="C362" s="145" t="s">
        <v>444</v>
      </c>
      <c r="D362" s="145" t="s">
        <v>138</v>
      </c>
      <c r="E362" s="146" t="s">
        <v>445</v>
      </c>
      <c r="F362" s="147" t="s">
        <v>446</v>
      </c>
      <c r="G362" s="148" t="s">
        <v>447</v>
      </c>
      <c r="H362" s="149">
        <v>2</v>
      </c>
      <c r="I362" s="150"/>
      <c r="J362" s="151">
        <f>ROUND(I362*H362,2)</f>
        <v>0</v>
      </c>
      <c r="K362" s="147" t="s">
        <v>142</v>
      </c>
      <c r="L362" s="34"/>
      <c r="M362" s="152" t="s">
        <v>1</v>
      </c>
      <c r="N362" s="153" t="s">
        <v>40</v>
      </c>
      <c r="O362" s="59"/>
      <c r="P362" s="154">
        <f>O362*H362</f>
        <v>0</v>
      </c>
      <c r="Q362" s="154">
        <v>0.00167</v>
      </c>
      <c r="R362" s="154">
        <f>Q362*H362</f>
        <v>0.00334</v>
      </c>
      <c r="S362" s="154">
        <v>0</v>
      </c>
      <c r="T362" s="155">
        <f>S362*H362</f>
        <v>0</v>
      </c>
      <c r="U362" s="33"/>
      <c r="V362" s="33"/>
      <c r="W362" s="33"/>
      <c r="X362" s="33"/>
      <c r="Y362" s="33"/>
      <c r="Z362" s="33"/>
      <c r="AA362" s="33"/>
      <c r="AB362" s="33"/>
      <c r="AC362" s="33"/>
      <c r="AD362" s="33"/>
      <c r="AE362" s="33"/>
      <c r="AR362" s="156" t="s">
        <v>143</v>
      </c>
      <c r="AT362" s="156" t="s">
        <v>138</v>
      </c>
      <c r="AU362" s="156" t="s">
        <v>84</v>
      </c>
      <c r="AY362" s="18" t="s">
        <v>136</v>
      </c>
      <c r="BE362" s="157">
        <f>IF(N362="základní",J362,0)</f>
        <v>0</v>
      </c>
      <c r="BF362" s="157">
        <f>IF(N362="snížená",J362,0)</f>
        <v>0</v>
      </c>
      <c r="BG362" s="157">
        <f>IF(N362="zákl. přenesená",J362,0)</f>
        <v>0</v>
      </c>
      <c r="BH362" s="157">
        <f>IF(N362="sníž. přenesená",J362,0)</f>
        <v>0</v>
      </c>
      <c r="BI362" s="157">
        <f>IF(N362="nulová",J362,0)</f>
        <v>0</v>
      </c>
      <c r="BJ362" s="18" t="s">
        <v>32</v>
      </c>
      <c r="BK362" s="157">
        <f>ROUND(I362*H362,2)</f>
        <v>0</v>
      </c>
      <c r="BL362" s="18" t="s">
        <v>143</v>
      </c>
      <c r="BM362" s="156" t="s">
        <v>448</v>
      </c>
    </row>
    <row r="363" spans="1:47" s="2" customFormat="1" ht="11.25">
      <c r="A363" s="33"/>
      <c r="B363" s="34"/>
      <c r="C363" s="33"/>
      <c r="D363" s="158" t="s">
        <v>145</v>
      </c>
      <c r="E363" s="33"/>
      <c r="F363" s="159" t="s">
        <v>449</v>
      </c>
      <c r="G363" s="33"/>
      <c r="H363" s="33"/>
      <c r="I363" s="160"/>
      <c r="J363" s="33"/>
      <c r="K363" s="33"/>
      <c r="L363" s="34"/>
      <c r="M363" s="161"/>
      <c r="N363" s="162"/>
      <c r="O363" s="59"/>
      <c r="P363" s="59"/>
      <c r="Q363" s="59"/>
      <c r="R363" s="59"/>
      <c r="S363" s="59"/>
      <c r="T363" s="60"/>
      <c r="U363" s="33"/>
      <c r="V363" s="33"/>
      <c r="W363" s="33"/>
      <c r="X363" s="33"/>
      <c r="Y363" s="33"/>
      <c r="Z363" s="33"/>
      <c r="AA363" s="33"/>
      <c r="AB363" s="33"/>
      <c r="AC363" s="33"/>
      <c r="AD363" s="33"/>
      <c r="AE363" s="33"/>
      <c r="AT363" s="18" t="s">
        <v>145</v>
      </c>
      <c r="AU363" s="18" t="s">
        <v>84</v>
      </c>
    </row>
    <row r="364" spans="1:47" s="2" customFormat="1" ht="39">
      <c r="A364" s="33"/>
      <c r="B364" s="34"/>
      <c r="C364" s="33"/>
      <c r="D364" s="164" t="s">
        <v>201</v>
      </c>
      <c r="E364" s="33"/>
      <c r="F364" s="187" t="s">
        <v>450</v>
      </c>
      <c r="G364" s="33"/>
      <c r="H364" s="33"/>
      <c r="I364" s="160"/>
      <c r="J364" s="33"/>
      <c r="K364" s="33"/>
      <c r="L364" s="34"/>
      <c r="M364" s="161"/>
      <c r="N364" s="162"/>
      <c r="O364" s="59"/>
      <c r="P364" s="59"/>
      <c r="Q364" s="59"/>
      <c r="R364" s="59"/>
      <c r="S364" s="59"/>
      <c r="T364" s="60"/>
      <c r="U364" s="33"/>
      <c r="V364" s="33"/>
      <c r="W364" s="33"/>
      <c r="X364" s="33"/>
      <c r="Y364" s="33"/>
      <c r="Z364" s="33"/>
      <c r="AA364" s="33"/>
      <c r="AB364" s="33"/>
      <c r="AC364" s="33"/>
      <c r="AD364" s="33"/>
      <c r="AE364" s="33"/>
      <c r="AT364" s="18" t="s">
        <v>201</v>
      </c>
      <c r="AU364" s="18" t="s">
        <v>84</v>
      </c>
    </row>
    <row r="365" spans="2:51" s="13" customFormat="1" ht="11.25">
      <c r="B365" s="163"/>
      <c r="D365" s="164" t="s">
        <v>147</v>
      </c>
      <c r="E365" s="165" t="s">
        <v>1</v>
      </c>
      <c r="F365" s="166" t="s">
        <v>451</v>
      </c>
      <c r="H365" s="165" t="s">
        <v>1</v>
      </c>
      <c r="I365" s="167"/>
      <c r="L365" s="163"/>
      <c r="M365" s="168"/>
      <c r="N365" s="169"/>
      <c r="O365" s="169"/>
      <c r="P365" s="169"/>
      <c r="Q365" s="169"/>
      <c r="R365" s="169"/>
      <c r="S365" s="169"/>
      <c r="T365" s="170"/>
      <c r="AT365" s="165" t="s">
        <v>147</v>
      </c>
      <c r="AU365" s="165" t="s">
        <v>84</v>
      </c>
      <c r="AV365" s="13" t="s">
        <v>32</v>
      </c>
      <c r="AW365" s="13" t="s">
        <v>31</v>
      </c>
      <c r="AX365" s="13" t="s">
        <v>75</v>
      </c>
      <c r="AY365" s="165" t="s">
        <v>136</v>
      </c>
    </row>
    <row r="366" spans="2:51" s="14" customFormat="1" ht="11.25">
      <c r="B366" s="171"/>
      <c r="D366" s="164" t="s">
        <v>147</v>
      </c>
      <c r="E366" s="172" t="s">
        <v>1</v>
      </c>
      <c r="F366" s="173" t="s">
        <v>452</v>
      </c>
      <c r="H366" s="174">
        <v>1</v>
      </c>
      <c r="I366" s="175"/>
      <c r="L366" s="171"/>
      <c r="M366" s="176"/>
      <c r="N366" s="177"/>
      <c r="O366" s="177"/>
      <c r="P366" s="177"/>
      <c r="Q366" s="177"/>
      <c r="R366" s="177"/>
      <c r="S366" s="177"/>
      <c r="T366" s="178"/>
      <c r="AT366" s="172" t="s">
        <v>147</v>
      </c>
      <c r="AU366" s="172" t="s">
        <v>84</v>
      </c>
      <c r="AV366" s="14" t="s">
        <v>84</v>
      </c>
      <c r="AW366" s="14" t="s">
        <v>31</v>
      </c>
      <c r="AX366" s="14" t="s">
        <v>75</v>
      </c>
      <c r="AY366" s="172" t="s">
        <v>136</v>
      </c>
    </row>
    <row r="367" spans="2:51" s="14" customFormat="1" ht="11.25">
      <c r="B367" s="171"/>
      <c r="D367" s="164" t="s">
        <v>147</v>
      </c>
      <c r="E367" s="172" t="s">
        <v>1</v>
      </c>
      <c r="F367" s="173" t="s">
        <v>453</v>
      </c>
      <c r="H367" s="174">
        <v>1</v>
      </c>
      <c r="I367" s="175"/>
      <c r="L367" s="171"/>
      <c r="M367" s="176"/>
      <c r="N367" s="177"/>
      <c r="O367" s="177"/>
      <c r="P367" s="177"/>
      <c r="Q367" s="177"/>
      <c r="R367" s="177"/>
      <c r="S367" s="177"/>
      <c r="T367" s="178"/>
      <c r="AT367" s="172" t="s">
        <v>147</v>
      </c>
      <c r="AU367" s="172" t="s">
        <v>84</v>
      </c>
      <c r="AV367" s="14" t="s">
        <v>84</v>
      </c>
      <c r="AW367" s="14" t="s">
        <v>31</v>
      </c>
      <c r="AX367" s="14" t="s">
        <v>75</v>
      </c>
      <c r="AY367" s="172" t="s">
        <v>136</v>
      </c>
    </row>
    <row r="368" spans="2:51" s="15" customFormat="1" ht="11.25">
      <c r="B368" s="179"/>
      <c r="D368" s="164" t="s">
        <v>147</v>
      </c>
      <c r="E368" s="180" t="s">
        <v>1</v>
      </c>
      <c r="F368" s="181" t="s">
        <v>151</v>
      </c>
      <c r="H368" s="182">
        <v>2</v>
      </c>
      <c r="I368" s="183"/>
      <c r="L368" s="179"/>
      <c r="M368" s="184"/>
      <c r="N368" s="185"/>
      <c r="O368" s="185"/>
      <c r="P368" s="185"/>
      <c r="Q368" s="185"/>
      <c r="R368" s="185"/>
      <c r="S368" s="185"/>
      <c r="T368" s="186"/>
      <c r="AT368" s="180" t="s">
        <v>147</v>
      </c>
      <c r="AU368" s="180" t="s">
        <v>84</v>
      </c>
      <c r="AV368" s="15" t="s">
        <v>143</v>
      </c>
      <c r="AW368" s="15" t="s">
        <v>31</v>
      </c>
      <c r="AX368" s="15" t="s">
        <v>32</v>
      </c>
      <c r="AY368" s="180" t="s">
        <v>136</v>
      </c>
    </row>
    <row r="369" spans="1:65" s="2" customFormat="1" ht="16.5" customHeight="1">
      <c r="A369" s="33"/>
      <c r="B369" s="144"/>
      <c r="C369" s="188" t="s">
        <v>454</v>
      </c>
      <c r="D369" s="188" t="s">
        <v>206</v>
      </c>
      <c r="E369" s="189" t="s">
        <v>455</v>
      </c>
      <c r="F369" s="190" t="s">
        <v>456</v>
      </c>
      <c r="G369" s="191" t="s">
        <v>447</v>
      </c>
      <c r="H369" s="192">
        <v>1.01</v>
      </c>
      <c r="I369" s="193"/>
      <c r="J369" s="194">
        <f>ROUND(I369*H369,2)</f>
        <v>0</v>
      </c>
      <c r="K369" s="190" t="s">
        <v>142</v>
      </c>
      <c r="L369" s="195"/>
      <c r="M369" s="196" t="s">
        <v>1</v>
      </c>
      <c r="N369" s="197" t="s">
        <v>40</v>
      </c>
      <c r="O369" s="59"/>
      <c r="P369" s="154">
        <f>O369*H369</f>
        <v>0</v>
      </c>
      <c r="Q369" s="154">
        <v>0.0122</v>
      </c>
      <c r="R369" s="154">
        <f>Q369*H369</f>
        <v>0.012322000000000001</v>
      </c>
      <c r="S369" s="154">
        <v>0</v>
      </c>
      <c r="T369" s="155">
        <f>S369*H369</f>
        <v>0</v>
      </c>
      <c r="U369" s="33"/>
      <c r="V369" s="33"/>
      <c r="W369" s="33"/>
      <c r="X369" s="33"/>
      <c r="Y369" s="33"/>
      <c r="Z369" s="33"/>
      <c r="AA369" s="33"/>
      <c r="AB369" s="33"/>
      <c r="AC369" s="33"/>
      <c r="AD369" s="33"/>
      <c r="AE369" s="33"/>
      <c r="AR369" s="156" t="s">
        <v>195</v>
      </c>
      <c r="AT369" s="156" t="s">
        <v>206</v>
      </c>
      <c r="AU369" s="156" t="s">
        <v>84</v>
      </c>
      <c r="AY369" s="18" t="s">
        <v>136</v>
      </c>
      <c r="BE369" s="157">
        <f>IF(N369="základní",J369,0)</f>
        <v>0</v>
      </c>
      <c r="BF369" s="157">
        <f>IF(N369="snížená",J369,0)</f>
        <v>0</v>
      </c>
      <c r="BG369" s="157">
        <f>IF(N369="zákl. přenesená",J369,0)</f>
        <v>0</v>
      </c>
      <c r="BH369" s="157">
        <f>IF(N369="sníž. přenesená",J369,0)</f>
        <v>0</v>
      </c>
      <c r="BI369" s="157">
        <f>IF(N369="nulová",J369,0)</f>
        <v>0</v>
      </c>
      <c r="BJ369" s="18" t="s">
        <v>32</v>
      </c>
      <c r="BK369" s="157">
        <f>ROUND(I369*H369,2)</f>
        <v>0</v>
      </c>
      <c r="BL369" s="18" t="s">
        <v>143</v>
      </c>
      <c r="BM369" s="156" t="s">
        <v>457</v>
      </c>
    </row>
    <row r="370" spans="2:51" s="14" customFormat="1" ht="11.25">
      <c r="B370" s="171"/>
      <c r="D370" s="164" t="s">
        <v>147</v>
      </c>
      <c r="F370" s="173" t="s">
        <v>458</v>
      </c>
      <c r="H370" s="174">
        <v>1.01</v>
      </c>
      <c r="I370" s="175"/>
      <c r="L370" s="171"/>
      <c r="M370" s="176"/>
      <c r="N370" s="177"/>
      <c r="O370" s="177"/>
      <c r="P370" s="177"/>
      <c r="Q370" s="177"/>
      <c r="R370" s="177"/>
      <c r="S370" s="177"/>
      <c r="T370" s="178"/>
      <c r="AT370" s="172" t="s">
        <v>147</v>
      </c>
      <c r="AU370" s="172" t="s">
        <v>84</v>
      </c>
      <c r="AV370" s="14" t="s">
        <v>84</v>
      </c>
      <c r="AW370" s="14" t="s">
        <v>3</v>
      </c>
      <c r="AX370" s="14" t="s">
        <v>32</v>
      </c>
      <c r="AY370" s="172" t="s">
        <v>136</v>
      </c>
    </row>
    <row r="371" spans="1:65" s="2" customFormat="1" ht="16.5" customHeight="1">
      <c r="A371" s="33"/>
      <c r="B371" s="144"/>
      <c r="C371" s="188" t="s">
        <v>459</v>
      </c>
      <c r="D371" s="188" t="s">
        <v>206</v>
      </c>
      <c r="E371" s="189" t="s">
        <v>460</v>
      </c>
      <c r="F371" s="190" t="s">
        <v>461</v>
      </c>
      <c r="G371" s="191" t="s">
        <v>447</v>
      </c>
      <c r="H371" s="192">
        <v>1.01</v>
      </c>
      <c r="I371" s="193"/>
      <c r="J371" s="194">
        <f>ROUND(I371*H371,2)</f>
        <v>0</v>
      </c>
      <c r="K371" s="190" t="s">
        <v>1</v>
      </c>
      <c r="L371" s="195"/>
      <c r="M371" s="196" t="s">
        <v>1</v>
      </c>
      <c r="N371" s="197" t="s">
        <v>40</v>
      </c>
      <c r="O371" s="59"/>
      <c r="P371" s="154">
        <f>O371*H371</f>
        <v>0</v>
      </c>
      <c r="Q371" s="154">
        <v>0.0112</v>
      </c>
      <c r="R371" s="154">
        <f>Q371*H371</f>
        <v>0.011312</v>
      </c>
      <c r="S371" s="154">
        <v>0</v>
      </c>
      <c r="T371" s="155">
        <f>S371*H371</f>
        <v>0</v>
      </c>
      <c r="U371" s="33"/>
      <c r="V371" s="33"/>
      <c r="W371" s="33"/>
      <c r="X371" s="33"/>
      <c r="Y371" s="33"/>
      <c r="Z371" s="33"/>
      <c r="AA371" s="33"/>
      <c r="AB371" s="33"/>
      <c r="AC371" s="33"/>
      <c r="AD371" s="33"/>
      <c r="AE371" s="33"/>
      <c r="AR371" s="156" t="s">
        <v>195</v>
      </c>
      <c r="AT371" s="156" t="s">
        <v>206</v>
      </c>
      <c r="AU371" s="156" t="s">
        <v>84</v>
      </c>
      <c r="AY371" s="18" t="s">
        <v>136</v>
      </c>
      <c r="BE371" s="157">
        <f>IF(N371="základní",J371,0)</f>
        <v>0</v>
      </c>
      <c r="BF371" s="157">
        <f>IF(N371="snížená",J371,0)</f>
        <v>0</v>
      </c>
      <c r="BG371" s="157">
        <f>IF(N371="zákl. přenesená",J371,0)</f>
        <v>0</v>
      </c>
      <c r="BH371" s="157">
        <f>IF(N371="sníž. přenesená",J371,0)</f>
        <v>0</v>
      </c>
      <c r="BI371" s="157">
        <f>IF(N371="nulová",J371,0)</f>
        <v>0</v>
      </c>
      <c r="BJ371" s="18" t="s">
        <v>32</v>
      </c>
      <c r="BK371" s="157">
        <f>ROUND(I371*H371,2)</f>
        <v>0</v>
      </c>
      <c r="BL371" s="18" t="s">
        <v>143</v>
      </c>
      <c r="BM371" s="156" t="s">
        <v>462</v>
      </c>
    </row>
    <row r="372" spans="2:51" s="14" customFormat="1" ht="11.25">
      <c r="B372" s="171"/>
      <c r="D372" s="164" t="s">
        <v>147</v>
      </c>
      <c r="F372" s="173" t="s">
        <v>458</v>
      </c>
      <c r="H372" s="174">
        <v>1.01</v>
      </c>
      <c r="I372" s="175"/>
      <c r="L372" s="171"/>
      <c r="M372" s="176"/>
      <c r="N372" s="177"/>
      <c r="O372" s="177"/>
      <c r="P372" s="177"/>
      <c r="Q372" s="177"/>
      <c r="R372" s="177"/>
      <c r="S372" s="177"/>
      <c r="T372" s="178"/>
      <c r="AT372" s="172" t="s">
        <v>147</v>
      </c>
      <c r="AU372" s="172" t="s">
        <v>84</v>
      </c>
      <c r="AV372" s="14" t="s">
        <v>84</v>
      </c>
      <c r="AW372" s="14" t="s">
        <v>3</v>
      </c>
      <c r="AX372" s="14" t="s">
        <v>32</v>
      </c>
      <c r="AY372" s="172" t="s">
        <v>136</v>
      </c>
    </row>
    <row r="373" spans="1:65" s="2" customFormat="1" ht="16.5" customHeight="1">
      <c r="A373" s="33"/>
      <c r="B373" s="144"/>
      <c r="C373" s="145" t="s">
        <v>463</v>
      </c>
      <c r="D373" s="145" t="s">
        <v>138</v>
      </c>
      <c r="E373" s="146" t="s">
        <v>464</v>
      </c>
      <c r="F373" s="147" t="s">
        <v>465</v>
      </c>
      <c r="G373" s="148" t="s">
        <v>447</v>
      </c>
      <c r="H373" s="149">
        <v>2</v>
      </c>
      <c r="I373" s="150"/>
      <c r="J373" s="151">
        <f>ROUND(I373*H373,2)</f>
        <v>0</v>
      </c>
      <c r="K373" s="147" t="s">
        <v>142</v>
      </c>
      <c r="L373" s="34"/>
      <c r="M373" s="152" t="s">
        <v>1</v>
      </c>
      <c r="N373" s="153" t="s">
        <v>40</v>
      </c>
      <c r="O373" s="59"/>
      <c r="P373" s="154">
        <f>O373*H373</f>
        <v>0</v>
      </c>
      <c r="Q373" s="154">
        <v>0</v>
      </c>
      <c r="R373" s="154">
        <f>Q373*H373</f>
        <v>0</v>
      </c>
      <c r="S373" s="154">
        <v>0</v>
      </c>
      <c r="T373" s="155">
        <f>S373*H373</f>
        <v>0</v>
      </c>
      <c r="U373" s="33"/>
      <c r="V373" s="33"/>
      <c r="W373" s="33"/>
      <c r="X373" s="33"/>
      <c r="Y373" s="33"/>
      <c r="Z373" s="33"/>
      <c r="AA373" s="33"/>
      <c r="AB373" s="33"/>
      <c r="AC373" s="33"/>
      <c r="AD373" s="33"/>
      <c r="AE373" s="33"/>
      <c r="AR373" s="156" t="s">
        <v>143</v>
      </c>
      <c r="AT373" s="156" t="s">
        <v>138</v>
      </c>
      <c r="AU373" s="156" t="s">
        <v>84</v>
      </c>
      <c r="AY373" s="18" t="s">
        <v>136</v>
      </c>
      <c r="BE373" s="157">
        <f>IF(N373="základní",J373,0)</f>
        <v>0</v>
      </c>
      <c r="BF373" s="157">
        <f>IF(N373="snížená",J373,0)</f>
        <v>0</v>
      </c>
      <c r="BG373" s="157">
        <f>IF(N373="zákl. přenesená",J373,0)</f>
        <v>0</v>
      </c>
      <c r="BH373" s="157">
        <f>IF(N373="sníž. přenesená",J373,0)</f>
        <v>0</v>
      </c>
      <c r="BI373" s="157">
        <f>IF(N373="nulová",J373,0)</f>
        <v>0</v>
      </c>
      <c r="BJ373" s="18" t="s">
        <v>32</v>
      </c>
      <c r="BK373" s="157">
        <f>ROUND(I373*H373,2)</f>
        <v>0</v>
      </c>
      <c r="BL373" s="18" t="s">
        <v>143</v>
      </c>
      <c r="BM373" s="156" t="s">
        <v>466</v>
      </c>
    </row>
    <row r="374" spans="1:47" s="2" customFormat="1" ht="11.25">
      <c r="A374" s="33"/>
      <c r="B374" s="34"/>
      <c r="C374" s="33"/>
      <c r="D374" s="158" t="s">
        <v>145</v>
      </c>
      <c r="E374" s="33"/>
      <c r="F374" s="159" t="s">
        <v>467</v>
      </c>
      <c r="G374" s="33"/>
      <c r="H374" s="33"/>
      <c r="I374" s="160"/>
      <c r="J374" s="33"/>
      <c r="K374" s="33"/>
      <c r="L374" s="34"/>
      <c r="M374" s="161"/>
      <c r="N374" s="162"/>
      <c r="O374" s="59"/>
      <c r="P374" s="59"/>
      <c r="Q374" s="59"/>
      <c r="R374" s="59"/>
      <c r="S374" s="59"/>
      <c r="T374" s="60"/>
      <c r="U374" s="33"/>
      <c r="V374" s="33"/>
      <c r="W374" s="33"/>
      <c r="X374" s="33"/>
      <c r="Y374" s="33"/>
      <c r="Z374" s="33"/>
      <c r="AA374" s="33"/>
      <c r="AB374" s="33"/>
      <c r="AC374" s="33"/>
      <c r="AD374" s="33"/>
      <c r="AE374" s="33"/>
      <c r="AT374" s="18" t="s">
        <v>145</v>
      </c>
      <c r="AU374" s="18" t="s">
        <v>84</v>
      </c>
    </row>
    <row r="375" spans="1:47" s="2" customFormat="1" ht="39">
      <c r="A375" s="33"/>
      <c r="B375" s="34"/>
      <c r="C375" s="33"/>
      <c r="D375" s="164" t="s">
        <v>201</v>
      </c>
      <c r="E375" s="33"/>
      <c r="F375" s="187" t="s">
        <v>450</v>
      </c>
      <c r="G375" s="33"/>
      <c r="H375" s="33"/>
      <c r="I375" s="160"/>
      <c r="J375" s="33"/>
      <c r="K375" s="33"/>
      <c r="L375" s="34"/>
      <c r="M375" s="161"/>
      <c r="N375" s="162"/>
      <c r="O375" s="59"/>
      <c r="P375" s="59"/>
      <c r="Q375" s="59"/>
      <c r="R375" s="59"/>
      <c r="S375" s="59"/>
      <c r="T375" s="60"/>
      <c r="U375" s="33"/>
      <c r="V375" s="33"/>
      <c r="W375" s="33"/>
      <c r="X375" s="33"/>
      <c r="Y375" s="33"/>
      <c r="Z375" s="33"/>
      <c r="AA375" s="33"/>
      <c r="AB375" s="33"/>
      <c r="AC375" s="33"/>
      <c r="AD375" s="33"/>
      <c r="AE375" s="33"/>
      <c r="AT375" s="18" t="s">
        <v>201</v>
      </c>
      <c r="AU375" s="18" t="s">
        <v>84</v>
      </c>
    </row>
    <row r="376" spans="2:51" s="13" customFormat="1" ht="11.25">
      <c r="B376" s="163"/>
      <c r="D376" s="164" t="s">
        <v>147</v>
      </c>
      <c r="E376" s="165" t="s">
        <v>1</v>
      </c>
      <c r="F376" s="166" t="s">
        <v>451</v>
      </c>
      <c r="H376" s="165" t="s">
        <v>1</v>
      </c>
      <c r="I376" s="167"/>
      <c r="L376" s="163"/>
      <c r="M376" s="168"/>
      <c r="N376" s="169"/>
      <c r="O376" s="169"/>
      <c r="P376" s="169"/>
      <c r="Q376" s="169"/>
      <c r="R376" s="169"/>
      <c r="S376" s="169"/>
      <c r="T376" s="170"/>
      <c r="AT376" s="165" t="s">
        <v>147</v>
      </c>
      <c r="AU376" s="165" t="s">
        <v>84</v>
      </c>
      <c r="AV376" s="13" t="s">
        <v>32</v>
      </c>
      <c r="AW376" s="13" t="s">
        <v>31</v>
      </c>
      <c r="AX376" s="13" t="s">
        <v>75</v>
      </c>
      <c r="AY376" s="165" t="s">
        <v>136</v>
      </c>
    </row>
    <row r="377" spans="2:51" s="14" customFormat="1" ht="11.25">
      <c r="B377" s="171"/>
      <c r="D377" s="164" t="s">
        <v>147</v>
      </c>
      <c r="E377" s="172" t="s">
        <v>1</v>
      </c>
      <c r="F377" s="173" t="s">
        <v>468</v>
      </c>
      <c r="H377" s="174">
        <v>1</v>
      </c>
      <c r="I377" s="175"/>
      <c r="L377" s="171"/>
      <c r="M377" s="176"/>
      <c r="N377" s="177"/>
      <c r="O377" s="177"/>
      <c r="P377" s="177"/>
      <c r="Q377" s="177"/>
      <c r="R377" s="177"/>
      <c r="S377" s="177"/>
      <c r="T377" s="178"/>
      <c r="AT377" s="172" t="s">
        <v>147</v>
      </c>
      <c r="AU377" s="172" t="s">
        <v>84</v>
      </c>
      <c r="AV377" s="14" t="s">
        <v>84</v>
      </c>
      <c r="AW377" s="14" t="s">
        <v>31</v>
      </c>
      <c r="AX377" s="14" t="s">
        <v>75</v>
      </c>
      <c r="AY377" s="172" t="s">
        <v>136</v>
      </c>
    </row>
    <row r="378" spans="2:51" s="14" customFormat="1" ht="11.25">
      <c r="B378" s="171"/>
      <c r="D378" s="164" t="s">
        <v>147</v>
      </c>
      <c r="E378" s="172" t="s">
        <v>1</v>
      </c>
      <c r="F378" s="173" t="s">
        <v>469</v>
      </c>
      <c r="H378" s="174">
        <v>1</v>
      </c>
      <c r="I378" s="175"/>
      <c r="L378" s="171"/>
      <c r="M378" s="176"/>
      <c r="N378" s="177"/>
      <c r="O378" s="177"/>
      <c r="P378" s="177"/>
      <c r="Q378" s="177"/>
      <c r="R378" s="177"/>
      <c r="S378" s="177"/>
      <c r="T378" s="178"/>
      <c r="AT378" s="172" t="s">
        <v>147</v>
      </c>
      <c r="AU378" s="172" t="s">
        <v>84</v>
      </c>
      <c r="AV378" s="14" t="s">
        <v>84</v>
      </c>
      <c r="AW378" s="14" t="s">
        <v>31</v>
      </c>
      <c r="AX378" s="14" t="s">
        <v>75</v>
      </c>
      <c r="AY378" s="172" t="s">
        <v>136</v>
      </c>
    </row>
    <row r="379" spans="2:51" s="15" customFormat="1" ht="11.25">
      <c r="B379" s="179"/>
      <c r="D379" s="164" t="s">
        <v>147</v>
      </c>
      <c r="E379" s="180" t="s">
        <v>1</v>
      </c>
      <c r="F379" s="181" t="s">
        <v>151</v>
      </c>
      <c r="H379" s="182">
        <v>2</v>
      </c>
      <c r="I379" s="183"/>
      <c r="L379" s="179"/>
      <c r="M379" s="184"/>
      <c r="N379" s="185"/>
      <c r="O379" s="185"/>
      <c r="P379" s="185"/>
      <c r="Q379" s="185"/>
      <c r="R379" s="185"/>
      <c r="S379" s="185"/>
      <c r="T379" s="186"/>
      <c r="AT379" s="180" t="s">
        <v>147</v>
      </c>
      <c r="AU379" s="180" t="s">
        <v>84</v>
      </c>
      <c r="AV379" s="15" t="s">
        <v>143</v>
      </c>
      <c r="AW379" s="15" t="s">
        <v>31</v>
      </c>
      <c r="AX379" s="15" t="s">
        <v>32</v>
      </c>
      <c r="AY379" s="180" t="s">
        <v>136</v>
      </c>
    </row>
    <row r="380" spans="1:65" s="2" customFormat="1" ht="16.5" customHeight="1">
      <c r="A380" s="33"/>
      <c r="B380" s="144"/>
      <c r="C380" s="188" t="s">
        <v>470</v>
      </c>
      <c r="D380" s="188" t="s">
        <v>206</v>
      </c>
      <c r="E380" s="189" t="s">
        <v>471</v>
      </c>
      <c r="F380" s="190" t="s">
        <v>472</v>
      </c>
      <c r="G380" s="191" t="s">
        <v>447</v>
      </c>
      <c r="H380" s="192">
        <v>1.01</v>
      </c>
      <c r="I380" s="193"/>
      <c r="J380" s="194">
        <f>ROUND(I380*H380,2)</f>
        <v>0</v>
      </c>
      <c r="K380" s="190" t="s">
        <v>142</v>
      </c>
      <c r="L380" s="195"/>
      <c r="M380" s="196" t="s">
        <v>1</v>
      </c>
      <c r="N380" s="197" t="s">
        <v>40</v>
      </c>
      <c r="O380" s="59"/>
      <c r="P380" s="154">
        <f>O380*H380</f>
        <v>0</v>
      </c>
      <c r="Q380" s="154">
        <v>0.0104</v>
      </c>
      <c r="R380" s="154">
        <f>Q380*H380</f>
        <v>0.010504</v>
      </c>
      <c r="S380" s="154">
        <v>0</v>
      </c>
      <c r="T380" s="155">
        <f>S380*H380</f>
        <v>0</v>
      </c>
      <c r="U380" s="33"/>
      <c r="V380" s="33"/>
      <c r="W380" s="33"/>
      <c r="X380" s="33"/>
      <c r="Y380" s="33"/>
      <c r="Z380" s="33"/>
      <c r="AA380" s="33"/>
      <c r="AB380" s="33"/>
      <c r="AC380" s="33"/>
      <c r="AD380" s="33"/>
      <c r="AE380" s="33"/>
      <c r="AR380" s="156" t="s">
        <v>195</v>
      </c>
      <c r="AT380" s="156" t="s">
        <v>206</v>
      </c>
      <c r="AU380" s="156" t="s">
        <v>84</v>
      </c>
      <c r="AY380" s="18" t="s">
        <v>136</v>
      </c>
      <c r="BE380" s="157">
        <f>IF(N380="základní",J380,0)</f>
        <v>0</v>
      </c>
      <c r="BF380" s="157">
        <f>IF(N380="snížená",J380,0)</f>
        <v>0</v>
      </c>
      <c r="BG380" s="157">
        <f>IF(N380="zákl. přenesená",J380,0)</f>
        <v>0</v>
      </c>
      <c r="BH380" s="157">
        <f>IF(N380="sníž. přenesená",J380,0)</f>
        <v>0</v>
      </c>
      <c r="BI380" s="157">
        <f>IF(N380="nulová",J380,0)</f>
        <v>0</v>
      </c>
      <c r="BJ380" s="18" t="s">
        <v>32</v>
      </c>
      <c r="BK380" s="157">
        <f>ROUND(I380*H380,2)</f>
        <v>0</v>
      </c>
      <c r="BL380" s="18" t="s">
        <v>143</v>
      </c>
      <c r="BM380" s="156" t="s">
        <v>473</v>
      </c>
    </row>
    <row r="381" spans="2:51" s="14" customFormat="1" ht="11.25">
      <c r="B381" s="171"/>
      <c r="D381" s="164" t="s">
        <v>147</v>
      </c>
      <c r="F381" s="173" t="s">
        <v>458</v>
      </c>
      <c r="H381" s="174">
        <v>1.01</v>
      </c>
      <c r="I381" s="175"/>
      <c r="L381" s="171"/>
      <c r="M381" s="176"/>
      <c r="N381" s="177"/>
      <c r="O381" s="177"/>
      <c r="P381" s="177"/>
      <c r="Q381" s="177"/>
      <c r="R381" s="177"/>
      <c r="S381" s="177"/>
      <c r="T381" s="178"/>
      <c r="AT381" s="172" t="s">
        <v>147</v>
      </c>
      <c r="AU381" s="172" t="s">
        <v>84</v>
      </c>
      <c r="AV381" s="14" t="s">
        <v>84</v>
      </c>
      <c r="AW381" s="14" t="s">
        <v>3</v>
      </c>
      <c r="AX381" s="14" t="s">
        <v>32</v>
      </c>
      <c r="AY381" s="172" t="s">
        <v>136</v>
      </c>
    </row>
    <row r="382" spans="1:65" s="2" customFormat="1" ht="16.5" customHeight="1">
      <c r="A382" s="33"/>
      <c r="B382" s="144"/>
      <c r="C382" s="188" t="s">
        <v>474</v>
      </c>
      <c r="D382" s="188" t="s">
        <v>206</v>
      </c>
      <c r="E382" s="189" t="s">
        <v>475</v>
      </c>
      <c r="F382" s="190" t="s">
        <v>476</v>
      </c>
      <c r="G382" s="191" t="s">
        <v>447</v>
      </c>
      <c r="H382" s="192">
        <v>1.01</v>
      </c>
      <c r="I382" s="193"/>
      <c r="J382" s="194">
        <f>ROUND(I382*H382,2)</f>
        <v>0</v>
      </c>
      <c r="K382" s="190" t="s">
        <v>142</v>
      </c>
      <c r="L382" s="195"/>
      <c r="M382" s="196" t="s">
        <v>1</v>
      </c>
      <c r="N382" s="197" t="s">
        <v>40</v>
      </c>
      <c r="O382" s="59"/>
      <c r="P382" s="154">
        <f>O382*H382</f>
        <v>0</v>
      </c>
      <c r="Q382" s="154">
        <v>0.0101</v>
      </c>
      <c r="R382" s="154">
        <f>Q382*H382</f>
        <v>0.010201</v>
      </c>
      <c r="S382" s="154">
        <v>0</v>
      </c>
      <c r="T382" s="155">
        <f>S382*H382</f>
        <v>0</v>
      </c>
      <c r="U382" s="33"/>
      <c r="V382" s="33"/>
      <c r="W382" s="33"/>
      <c r="X382" s="33"/>
      <c r="Y382" s="33"/>
      <c r="Z382" s="33"/>
      <c r="AA382" s="33"/>
      <c r="AB382" s="33"/>
      <c r="AC382" s="33"/>
      <c r="AD382" s="33"/>
      <c r="AE382" s="33"/>
      <c r="AR382" s="156" t="s">
        <v>195</v>
      </c>
      <c r="AT382" s="156" t="s">
        <v>206</v>
      </c>
      <c r="AU382" s="156" t="s">
        <v>84</v>
      </c>
      <c r="AY382" s="18" t="s">
        <v>136</v>
      </c>
      <c r="BE382" s="157">
        <f>IF(N382="základní",J382,0)</f>
        <v>0</v>
      </c>
      <c r="BF382" s="157">
        <f>IF(N382="snížená",J382,0)</f>
        <v>0</v>
      </c>
      <c r="BG382" s="157">
        <f>IF(N382="zákl. přenesená",J382,0)</f>
        <v>0</v>
      </c>
      <c r="BH382" s="157">
        <f>IF(N382="sníž. přenesená",J382,0)</f>
        <v>0</v>
      </c>
      <c r="BI382" s="157">
        <f>IF(N382="nulová",J382,0)</f>
        <v>0</v>
      </c>
      <c r="BJ382" s="18" t="s">
        <v>32</v>
      </c>
      <c r="BK382" s="157">
        <f>ROUND(I382*H382,2)</f>
        <v>0</v>
      </c>
      <c r="BL382" s="18" t="s">
        <v>143</v>
      </c>
      <c r="BM382" s="156" t="s">
        <v>477</v>
      </c>
    </row>
    <row r="383" spans="2:51" s="14" customFormat="1" ht="11.25">
      <c r="B383" s="171"/>
      <c r="D383" s="164" t="s">
        <v>147</v>
      </c>
      <c r="F383" s="173" t="s">
        <v>458</v>
      </c>
      <c r="H383" s="174">
        <v>1.01</v>
      </c>
      <c r="I383" s="175"/>
      <c r="L383" s="171"/>
      <c r="M383" s="176"/>
      <c r="N383" s="177"/>
      <c r="O383" s="177"/>
      <c r="P383" s="177"/>
      <c r="Q383" s="177"/>
      <c r="R383" s="177"/>
      <c r="S383" s="177"/>
      <c r="T383" s="178"/>
      <c r="AT383" s="172" t="s">
        <v>147</v>
      </c>
      <c r="AU383" s="172" t="s">
        <v>84</v>
      </c>
      <c r="AV383" s="14" t="s">
        <v>84</v>
      </c>
      <c r="AW383" s="14" t="s">
        <v>3</v>
      </c>
      <c r="AX383" s="14" t="s">
        <v>32</v>
      </c>
      <c r="AY383" s="172" t="s">
        <v>136</v>
      </c>
    </row>
    <row r="384" spans="1:65" s="2" customFormat="1" ht="16.5" customHeight="1">
      <c r="A384" s="33"/>
      <c r="B384" s="144"/>
      <c r="C384" s="145" t="s">
        <v>478</v>
      </c>
      <c r="D384" s="145" t="s">
        <v>138</v>
      </c>
      <c r="E384" s="146" t="s">
        <v>479</v>
      </c>
      <c r="F384" s="147" t="s">
        <v>480</v>
      </c>
      <c r="G384" s="148" t="s">
        <v>447</v>
      </c>
      <c r="H384" s="149">
        <v>3</v>
      </c>
      <c r="I384" s="150"/>
      <c r="J384" s="151">
        <f>ROUND(I384*H384,2)</f>
        <v>0</v>
      </c>
      <c r="K384" s="147" t="s">
        <v>142</v>
      </c>
      <c r="L384" s="34"/>
      <c r="M384" s="152" t="s">
        <v>1</v>
      </c>
      <c r="N384" s="153" t="s">
        <v>40</v>
      </c>
      <c r="O384" s="59"/>
      <c r="P384" s="154">
        <f>O384*H384</f>
        <v>0</v>
      </c>
      <c r="Q384" s="154">
        <v>0.00167</v>
      </c>
      <c r="R384" s="154">
        <f>Q384*H384</f>
        <v>0.0050100000000000006</v>
      </c>
      <c r="S384" s="154">
        <v>0</v>
      </c>
      <c r="T384" s="155">
        <f>S384*H384</f>
        <v>0</v>
      </c>
      <c r="U384" s="33"/>
      <c r="V384" s="33"/>
      <c r="W384" s="33"/>
      <c r="X384" s="33"/>
      <c r="Y384" s="33"/>
      <c r="Z384" s="33"/>
      <c r="AA384" s="33"/>
      <c r="AB384" s="33"/>
      <c r="AC384" s="33"/>
      <c r="AD384" s="33"/>
      <c r="AE384" s="33"/>
      <c r="AR384" s="156" t="s">
        <v>143</v>
      </c>
      <c r="AT384" s="156" t="s">
        <v>138</v>
      </c>
      <c r="AU384" s="156" t="s">
        <v>84</v>
      </c>
      <c r="AY384" s="18" t="s">
        <v>136</v>
      </c>
      <c r="BE384" s="157">
        <f>IF(N384="základní",J384,0)</f>
        <v>0</v>
      </c>
      <c r="BF384" s="157">
        <f>IF(N384="snížená",J384,0)</f>
        <v>0</v>
      </c>
      <c r="BG384" s="157">
        <f>IF(N384="zákl. přenesená",J384,0)</f>
        <v>0</v>
      </c>
      <c r="BH384" s="157">
        <f>IF(N384="sníž. přenesená",J384,0)</f>
        <v>0</v>
      </c>
      <c r="BI384" s="157">
        <f>IF(N384="nulová",J384,0)</f>
        <v>0</v>
      </c>
      <c r="BJ384" s="18" t="s">
        <v>32</v>
      </c>
      <c r="BK384" s="157">
        <f>ROUND(I384*H384,2)</f>
        <v>0</v>
      </c>
      <c r="BL384" s="18" t="s">
        <v>143</v>
      </c>
      <c r="BM384" s="156" t="s">
        <v>481</v>
      </c>
    </row>
    <row r="385" spans="1:47" s="2" customFormat="1" ht="11.25">
      <c r="A385" s="33"/>
      <c r="B385" s="34"/>
      <c r="C385" s="33"/>
      <c r="D385" s="158" t="s">
        <v>145</v>
      </c>
      <c r="E385" s="33"/>
      <c r="F385" s="159" t="s">
        <v>482</v>
      </c>
      <c r="G385" s="33"/>
      <c r="H385" s="33"/>
      <c r="I385" s="160"/>
      <c r="J385" s="33"/>
      <c r="K385" s="33"/>
      <c r="L385" s="34"/>
      <c r="M385" s="161"/>
      <c r="N385" s="162"/>
      <c r="O385" s="59"/>
      <c r="P385" s="59"/>
      <c r="Q385" s="59"/>
      <c r="R385" s="59"/>
      <c r="S385" s="59"/>
      <c r="T385" s="60"/>
      <c r="U385" s="33"/>
      <c r="V385" s="33"/>
      <c r="W385" s="33"/>
      <c r="X385" s="33"/>
      <c r="Y385" s="33"/>
      <c r="Z385" s="33"/>
      <c r="AA385" s="33"/>
      <c r="AB385" s="33"/>
      <c r="AC385" s="33"/>
      <c r="AD385" s="33"/>
      <c r="AE385" s="33"/>
      <c r="AT385" s="18" t="s">
        <v>145</v>
      </c>
      <c r="AU385" s="18" t="s">
        <v>84</v>
      </c>
    </row>
    <row r="386" spans="1:47" s="2" customFormat="1" ht="39">
      <c r="A386" s="33"/>
      <c r="B386" s="34"/>
      <c r="C386" s="33"/>
      <c r="D386" s="164" t="s">
        <v>201</v>
      </c>
      <c r="E386" s="33"/>
      <c r="F386" s="187" t="s">
        <v>450</v>
      </c>
      <c r="G386" s="33"/>
      <c r="H386" s="33"/>
      <c r="I386" s="160"/>
      <c r="J386" s="33"/>
      <c r="K386" s="33"/>
      <c r="L386" s="34"/>
      <c r="M386" s="161"/>
      <c r="N386" s="162"/>
      <c r="O386" s="59"/>
      <c r="P386" s="59"/>
      <c r="Q386" s="59"/>
      <c r="R386" s="59"/>
      <c r="S386" s="59"/>
      <c r="T386" s="60"/>
      <c r="U386" s="33"/>
      <c r="V386" s="33"/>
      <c r="W386" s="33"/>
      <c r="X386" s="33"/>
      <c r="Y386" s="33"/>
      <c r="Z386" s="33"/>
      <c r="AA386" s="33"/>
      <c r="AB386" s="33"/>
      <c r="AC386" s="33"/>
      <c r="AD386" s="33"/>
      <c r="AE386" s="33"/>
      <c r="AT386" s="18" t="s">
        <v>201</v>
      </c>
      <c r="AU386" s="18" t="s">
        <v>84</v>
      </c>
    </row>
    <row r="387" spans="2:51" s="13" customFormat="1" ht="11.25">
      <c r="B387" s="163"/>
      <c r="D387" s="164" t="s">
        <v>147</v>
      </c>
      <c r="E387" s="165" t="s">
        <v>1</v>
      </c>
      <c r="F387" s="166" t="s">
        <v>451</v>
      </c>
      <c r="H387" s="165" t="s">
        <v>1</v>
      </c>
      <c r="I387" s="167"/>
      <c r="L387" s="163"/>
      <c r="M387" s="168"/>
      <c r="N387" s="169"/>
      <c r="O387" s="169"/>
      <c r="P387" s="169"/>
      <c r="Q387" s="169"/>
      <c r="R387" s="169"/>
      <c r="S387" s="169"/>
      <c r="T387" s="170"/>
      <c r="AT387" s="165" t="s">
        <v>147</v>
      </c>
      <c r="AU387" s="165" t="s">
        <v>84</v>
      </c>
      <c r="AV387" s="13" t="s">
        <v>32</v>
      </c>
      <c r="AW387" s="13" t="s">
        <v>31</v>
      </c>
      <c r="AX387" s="13" t="s">
        <v>75</v>
      </c>
      <c r="AY387" s="165" t="s">
        <v>136</v>
      </c>
    </row>
    <row r="388" spans="2:51" s="14" customFormat="1" ht="11.25">
      <c r="B388" s="171"/>
      <c r="D388" s="164" t="s">
        <v>147</v>
      </c>
      <c r="E388" s="172" t="s">
        <v>1</v>
      </c>
      <c r="F388" s="173" t="s">
        <v>483</v>
      </c>
      <c r="H388" s="174">
        <v>1</v>
      </c>
      <c r="I388" s="175"/>
      <c r="L388" s="171"/>
      <c r="M388" s="176"/>
      <c r="N388" s="177"/>
      <c r="O388" s="177"/>
      <c r="P388" s="177"/>
      <c r="Q388" s="177"/>
      <c r="R388" s="177"/>
      <c r="S388" s="177"/>
      <c r="T388" s="178"/>
      <c r="AT388" s="172" t="s">
        <v>147</v>
      </c>
      <c r="AU388" s="172" t="s">
        <v>84</v>
      </c>
      <c r="AV388" s="14" t="s">
        <v>84</v>
      </c>
      <c r="AW388" s="14" t="s">
        <v>31</v>
      </c>
      <c r="AX388" s="14" t="s">
        <v>75</v>
      </c>
      <c r="AY388" s="172" t="s">
        <v>136</v>
      </c>
    </row>
    <row r="389" spans="2:51" s="14" customFormat="1" ht="11.25">
      <c r="B389" s="171"/>
      <c r="D389" s="164" t="s">
        <v>147</v>
      </c>
      <c r="E389" s="172" t="s">
        <v>1</v>
      </c>
      <c r="F389" s="173" t="s">
        <v>484</v>
      </c>
      <c r="H389" s="174">
        <v>1</v>
      </c>
      <c r="I389" s="175"/>
      <c r="L389" s="171"/>
      <c r="M389" s="176"/>
      <c r="N389" s="177"/>
      <c r="O389" s="177"/>
      <c r="P389" s="177"/>
      <c r="Q389" s="177"/>
      <c r="R389" s="177"/>
      <c r="S389" s="177"/>
      <c r="T389" s="178"/>
      <c r="AT389" s="172" t="s">
        <v>147</v>
      </c>
      <c r="AU389" s="172" t="s">
        <v>84</v>
      </c>
      <c r="AV389" s="14" t="s">
        <v>84</v>
      </c>
      <c r="AW389" s="14" t="s">
        <v>31</v>
      </c>
      <c r="AX389" s="14" t="s">
        <v>75</v>
      </c>
      <c r="AY389" s="172" t="s">
        <v>136</v>
      </c>
    </row>
    <row r="390" spans="2:51" s="14" customFormat="1" ht="11.25">
      <c r="B390" s="171"/>
      <c r="D390" s="164" t="s">
        <v>147</v>
      </c>
      <c r="E390" s="172" t="s">
        <v>1</v>
      </c>
      <c r="F390" s="173" t="s">
        <v>485</v>
      </c>
      <c r="H390" s="174">
        <v>1</v>
      </c>
      <c r="I390" s="175"/>
      <c r="L390" s="171"/>
      <c r="M390" s="176"/>
      <c r="N390" s="177"/>
      <c r="O390" s="177"/>
      <c r="P390" s="177"/>
      <c r="Q390" s="177"/>
      <c r="R390" s="177"/>
      <c r="S390" s="177"/>
      <c r="T390" s="178"/>
      <c r="AT390" s="172" t="s">
        <v>147</v>
      </c>
      <c r="AU390" s="172" t="s">
        <v>84</v>
      </c>
      <c r="AV390" s="14" t="s">
        <v>84</v>
      </c>
      <c r="AW390" s="14" t="s">
        <v>31</v>
      </c>
      <c r="AX390" s="14" t="s">
        <v>75</v>
      </c>
      <c r="AY390" s="172" t="s">
        <v>136</v>
      </c>
    </row>
    <row r="391" spans="2:51" s="15" customFormat="1" ht="11.25">
      <c r="B391" s="179"/>
      <c r="D391" s="164" t="s">
        <v>147</v>
      </c>
      <c r="E391" s="180" t="s">
        <v>1</v>
      </c>
      <c r="F391" s="181" t="s">
        <v>151</v>
      </c>
      <c r="H391" s="182">
        <v>3</v>
      </c>
      <c r="I391" s="183"/>
      <c r="L391" s="179"/>
      <c r="M391" s="184"/>
      <c r="N391" s="185"/>
      <c r="O391" s="185"/>
      <c r="P391" s="185"/>
      <c r="Q391" s="185"/>
      <c r="R391" s="185"/>
      <c r="S391" s="185"/>
      <c r="T391" s="186"/>
      <c r="AT391" s="180" t="s">
        <v>147</v>
      </c>
      <c r="AU391" s="180" t="s">
        <v>84</v>
      </c>
      <c r="AV391" s="15" t="s">
        <v>143</v>
      </c>
      <c r="AW391" s="15" t="s">
        <v>31</v>
      </c>
      <c r="AX391" s="15" t="s">
        <v>32</v>
      </c>
      <c r="AY391" s="180" t="s">
        <v>136</v>
      </c>
    </row>
    <row r="392" spans="1:65" s="2" customFormat="1" ht="16.5" customHeight="1">
      <c r="A392" s="33"/>
      <c r="B392" s="144"/>
      <c r="C392" s="188" t="s">
        <v>486</v>
      </c>
      <c r="D392" s="188" t="s">
        <v>206</v>
      </c>
      <c r="E392" s="189" t="s">
        <v>487</v>
      </c>
      <c r="F392" s="190" t="s">
        <v>488</v>
      </c>
      <c r="G392" s="191" t="s">
        <v>447</v>
      </c>
      <c r="H392" s="192">
        <v>1.01</v>
      </c>
      <c r="I392" s="193"/>
      <c r="J392" s="194">
        <f>ROUND(I392*H392,2)</f>
        <v>0</v>
      </c>
      <c r="K392" s="190" t="s">
        <v>142</v>
      </c>
      <c r="L392" s="195"/>
      <c r="M392" s="196" t="s">
        <v>1</v>
      </c>
      <c r="N392" s="197" t="s">
        <v>40</v>
      </c>
      <c r="O392" s="59"/>
      <c r="P392" s="154">
        <f>O392*H392</f>
        <v>0</v>
      </c>
      <c r="Q392" s="154">
        <v>0.0086</v>
      </c>
      <c r="R392" s="154">
        <f>Q392*H392</f>
        <v>0.008686</v>
      </c>
      <c r="S392" s="154">
        <v>0</v>
      </c>
      <c r="T392" s="155">
        <f>S392*H392</f>
        <v>0</v>
      </c>
      <c r="U392" s="33"/>
      <c r="V392" s="33"/>
      <c r="W392" s="33"/>
      <c r="X392" s="33"/>
      <c r="Y392" s="33"/>
      <c r="Z392" s="33"/>
      <c r="AA392" s="33"/>
      <c r="AB392" s="33"/>
      <c r="AC392" s="33"/>
      <c r="AD392" s="33"/>
      <c r="AE392" s="33"/>
      <c r="AR392" s="156" t="s">
        <v>195</v>
      </c>
      <c r="AT392" s="156" t="s">
        <v>206</v>
      </c>
      <c r="AU392" s="156" t="s">
        <v>84</v>
      </c>
      <c r="AY392" s="18" t="s">
        <v>136</v>
      </c>
      <c r="BE392" s="157">
        <f>IF(N392="základní",J392,0)</f>
        <v>0</v>
      </c>
      <c r="BF392" s="157">
        <f>IF(N392="snížená",J392,0)</f>
        <v>0</v>
      </c>
      <c r="BG392" s="157">
        <f>IF(N392="zákl. přenesená",J392,0)</f>
        <v>0</v>
      </c>
      <c r="BH392" s="157">
        <f>IF(N392="sníž. přenesená",J392,0)</f>
        <v>0</v>
      </c>
      <c r="BI392" s="157">
        <f>IF(N392="nulová",J392,0)</f>
        <v>0</v>
      </c>
      <c r="BJ392" s="18" t="s">
        <v>32</v>
      </c>
      <c r="BK392" s="157">
        <f>ROUND(I392*H392,2)</f>
        <v>0</v>
      </c>
      <c r="BL392" s="18" t="s">
        <v>143</v>
      </c>
      <c r="BM392" s="156" t="s">
        <v>489</v>
      </c>
    </row>
    <row r="393" spans="2:51" s="14" customFormat="1" ht="11.25">
      <c r="B393" s="171"/>
      <c r="D393" s="164" t="s">
        <v>147</v>
      </c>
      <c r="F393" s="173" t="s">
        <v>458</v>
      </c>
      <c r="H393" s="174">
        <v>1.01</v>
      </c>
      <c r="I393" s="175"/>
      <c r="L393" s="171"/>
      <c r="M393" s="176"/>
      <c r="N393" s="177"/>
      <c r="O393" s="177"/>
      <c r="P393" s="177"/>
      <c r="Q393" s="177"/>
      <c r="R393" s="177"/>
      <c r="S393" s="177"/>
      <c r="T393" s="178"/>
      <c r="AT393" s="172" t="s">
        <v>147</v>
      </c>
      <c r="AU393" s="172" t="s">
        <v>84</v>
      </c>
      <c r="AV393" s="14" t="s">
        <v>84</v>
      </c>
      <c r="AW393" s="14" t="s">
        <v>3</v>
      </c>
      <c r="AX393" s="14" t="s">
        <v>32</v>
      </c>
      <c r="AY393" s="172" t="s">
        <v>136</v>
      </c>
    </row>
    <row r="394" spans="1:65" s="2" customFormat="1" ht="16.5" customHeight="1">
      <c r="A394" s="33"/>
      <c r="B394" s="144"/>
      <c r="C394" s="188" t="s">
        <v>490</v>
      </c>
      <c r="D394" s="188" t="s">
        <v>206</v>
      </c>
      <c r="E394" s="189" t="s">
        <v>491</v>
      </c>
      <c r="F394" s="190" t="s">
        <v>492</v>
      </c>
      <c r="G394" s="191" t="s">
        <v>447</v>
      </c>
      <c r="H394" s="192">
        <v>1.01</v>
      </c>
      <c r="I394" s="193"/>
      <c r="J394" s="194">
        <f>ROUND(I394*H394,2)</f>
        <v>0</v>
      </c>
      <c r="K394" s="190" t="s">
        <v>142</v>
      </c>
      <c r="L394" s="195"/>
      <c r="M394" s="196" t="s">
        <v>1</v>
      </c>
      <c r="N394" s="197" t="s">
        <v>40</v>
      </c>
      <c r="O394" s="59"/>
      <c r="P394" s="154">
        <f>O394*H394</f>
        <v>0</v>
      </c>
      <c r="Q394" s="154">
        <v>0.0268</v>
      </c>
      <c r="R394" s="154">
        <f>Q394*H394</f>
        <v>0.027068000000000002</v>
      </c>
      <c r="S394" s="154">
        <v>0</v>
      </c>
      <c r="T394" s="155">
        <f>S394*H394</f>
        <v>0</v>
      </c>
      <c r="U394" s="33"/>
      <c r="V394" s="33"/>
      <c r="W394" s="33"/>
      <c r="X394" s="33"/>
      <c r="Y394" s="33"/>
      <c r="Z394" s="33"/>
      <c r="AA394" s="33"/>
      <c r="AB394" s="33"/>
      <c r="AC394" s="33"/>
      <c r="AD394" s="33"/>
      <c r="AE394" s="33"/>
      <c r="AR394" s="156" t="s">
        <v>195</v>
      </c>
      <c r="AT394" s="156" t="s">
        <v>206</v>
      </c>
      <c r="AU394" s="156" t="s">
        <v>84</v>
      </c>
      <c r="AY394" s="18" t="s">
        <v>136</v>
      </c>
      <c r="BE394" s="157">
        <f>IF(N394="základní",J394,0)</f>
        <v>0</v>
      </c>
      <c r="BF394" s="157">
        <f>IF(N394="snížená",J394,0)</f>
        <v>0</v>
      </c>
      <c r="BG394" s="157">
        <f>IF(N394="zákl. přenesená",J394,0)</f>
        <v>0</v>
      </c>
      <c r="BH394" s="157">
        <f>IF(N394="sníž. přenesená",J394,0)</f>
        <v>0</v>
      </c>
      <c r="BI394" s="157">
        <f>IF(N394="nulová",J394,0)</f>
        <v>0</v>
      </c>
      <c r="BJ394" s="18" t="s">
        <v>32</v>
      </c>
      <c r="BK394" s="157">
        <f>ROUND(I394*H394,2)</f>
        <v>0</v>
      </c>
      <c r="BL394" s="18" t="s">
        <v>143</v>
      </c>
      <c r="BM394" s="156" t="s">
        <v>493</v>
      </c>
    </row>
    <row r="395" spans="2:51" s="14" customFormat="1" ht="11.25">
      <c r="B395" s="171"/>
      <c r="D395" s="164" t="s">
        <v>147</v>
      </c>
      <c r="F395" s="173" t="s">
        <v>458</v>
      </c>
      <c r="H395" s="174">
        <v>1.01</v>
      </c>
      <c r="I395" s="175"/>
      <c r="L395" s="171"/>
      <c r="M395" s="176"/>
      <c r="N395" s="177"/>
      <c r="O395" s="177"/>
      <c r="P395" s="177"/>
      <c r="Q395" s="177"/>
      <c r="R395" s="177"/>
      <c r="S395" s="177"/>
      <c r="T395" s="178"/>
      <c r="AT395" s="172" t="s">
        <v>147</v>
      </c>
      <c r="AU395" s="172" t="s">
        <v>84</v>
      </c>
      <c r="AV395" s="14" t="s">
        <v>84</v>
      </c>
      <c r="AW395" s="14" t="s">
        <v>3</v>
      </c>
      <c r="AX395" s="14" t="s">
        <v>32</v>
      </c>
      <c r="AY395" s="172" t="s">
        <v>136</v>
      </c>
    </row>
    <row r="396" spans="1:65" s="2" customFormat="1" ht="16.5" customHeight="1">
      <c r="A396" s="33"/>
      <c r="B396" s="144"/>
      <c r="C396" s="188" t="s">
        <v>494</v>
      </c>
      <c r="D396" s="188" t="s">
        <v>206</v>
      </c>
      <c r="E396" s="189" t="s">
        <v>495</v>
      </c>
      <c r="F396" s="190" t="s">
        <v>496</v>
      </c>
      <c r="G396" s="191" t="s">
        <v>447</v>
      </c>
      <c r="H396" s="192">
        <v>1.01</v>
      </c>
      <c r="I396" s="193"/>
      <c r="J396" s="194">
        <f>ROUND(I396*H396,2)</f>
        <v>0</v>
      </c>
      <c r="K396" s="190" t="s">
        <v>1</v>
      </c>
      <c r="L396" s="195"/>
      <c r="M396" s="196" t="s">
        <v>1</v>
      </c>
      <c r="N396" s="197" t="s">
        <v>40</v>
      </c>
      <c r="O396" s="59"/>
      <c r="P396" s="154">
        <f>O396*H396</f>
        <v>0</v>
      </c>
      <c r="Q396" s="154">
        <v>0.013</v>
      </c>
      <c r="R396" s="154">
        <f>Q396*H396</f>
        <v>0.01313</v>
      </c>
      <c r="S396" s="154">
        <v>0</v>
      </c>
      <c r="T396" s="155">
        <f>S396*H396</f>
        <v>0</v>
      </c>
      <c r="U396" s="33"/>
      <c r="V396" s="33"/>
      <c r="W396" s="33"/>
      <c r="X396" s="33"/>
      <c r="Y396" s="33"/>
      <c r="Z396" s="33"/>
      <c r="AA396" s="33"/>
      <c r="AB396" s="33"/>
      <c r="AC396" s="33"/>
      <c r="AD396" s="33"/>
      <c r="AE396" s="33"/>
      <c r="AR396" s="156" t="s">
        <v>195</v>
      </c>
      <c r="AT396" s="156" t="s">
        <v>206</v>
      </c>
      <c r="AU396" s="156" t="s">
        <v>84</v>
      </c>
      <c r="AY396" s="18" t="s">
        <v>136</v>
      </c>
      <c r="BE396" s="157">
        <f>IF(N396="základní",J396,0)</f>
        <v>0</v>
      </c>
      <c r="BF396" s="157">
        <f>IF(N396="snížená",J396,0)</f>
        <v>0</v>
      </c>
      <c r="BG396" s="157">
        <f>IF(N396="zákl. přenesená",J396,0)</f>
        <v>0</v>
      </c>
      <c r="BH396" s="157">
        <f>IF(N396="sníž. přenesená",J396,0)</f>
        <v>0</v>
      </c>
      <c r="BI396" s="157">
        <f>IF(N396="nulová",J396,0)</f>
        <v>0</v>
      </c>
      <c r="BJ396" s="18" t="s">
        <v>32</v>
      </c>
      <c r="BK396" s="157">
        <f>ROUND(I396*H396,2)</f>
        <v>0</v>
      </c>
      <c r="BL396" s="18" t="s">
        <v>143</v>
      </c>
      <c r="BM396" s="156" t="s">
        <v>497</v>
      </c>
    </row>
    <row r="397" spans="2:51" s="14" customFormat="1" ht="11.25">
      <c r="B397" s="171"/>
      <c r="D397" s="164" t="s">
        <v>147</v>
      </c>
      <c r="F397" s="173" t="s">
        <v>458</v>
      </c>
      <c r="H397" s="174">
        <v>1.01</v>
      </c>
      <c r="I397" s="175"/>
      <c r="L397" s="171"/>
      <c r="M397" s="176"/>
      <c r="N397" s="177"/>
      <c r="O397" s="177"/>
      <c r="P397" s="177"/>
      <c r="Q397" s="177"/>
      <c r="R397" s="177"/>
      <c r="S397" s="177"/>
      <c r="T397" s="178"/>
      <c r="AT397" s="172" t="s">
        <v>147</v>
      </c>
      <c r="AU397" s="172" t="s">
        <v>84</v>
      </c>
      <c r="AV397" s="14" t="s">
        <v>84</v>
      </c>
      <c r="AW397" s="14" t="s">
        <v>3</v>
      </c>
      <c r="AX397" s="14" t="s">
        <v>32</v>
      </c>
      <c r="AY397" s="172" t="s">
        <v>136</v>
      </c>
    </row>
    <row r="398" spans="1:65" s="2" customFormat="1" ht="16.5" customHeight="1">
      <c r="A398" s="33"/>
      <c r="B398" s="144"/>
      <c r="C398" s="145" t="s">
        <v>498</v>
      </c>
      <c r="D398" s="145" t="s">
        <v>138</v>
      </c>
      <c r="E398" s="146" t="s">
        <v>499</v>
      </c>
      <c r="F398" s="147" t="s">
        <v>500</v>
      </c>
      <c r="G398" s="148" t="s">
        <v>447</v>
      </c>
      <c r="H398" s="149">
        <v>5</v>
      </c>
      <c r="I398" s="150"/>
      <c r="J398" s="151">
        <f>ROUND(I398*H398,2)</f>
        <v>0</v>
      </c>
      <c r="K398" s="147" t="s">
        <v>142</v>
      </c>
      <c r="L398" s="34"/>
      <c r="M398" s="152" t="s">
        <v>1</v>
      </c>
      <c r="N398" s="153" t="s">
        <v>40</v>
      </c>
      <c r="O398" s="59"/>
      <c r="P398" s="154">
        <f>O398*H398</f>
        <v>0</v>
      </c>
      <c r="Q398" s="154">
        <v>0</v>
      </c>
      <c r="R398" s="154">
        <f>Q398*H398</f>
        <v>0</v>
      </c>
      <c r="S398" s="154">
        <v>0</v>
      </c>
      <c r="T398" s="155">
        <f>S398*H398</f>
        <v>0</v>
      </c>
      <c r="U398" s="33"/>
      <c r="V398" s="33"/>
      <c r="W398" s="33"/>
      <c r="X398" s="33"/>
      <c r="Y398" s="33"/>
      <c r="Z398" s="33"/>
      <c r="AA398" s="33"/>
      <c r="AB398" s="33"/>
      <c r="AC398" s="33"/>
      <c r="AD398" s="33"/>
      <c r="AE398" s="33"/>
      <c r="AR398" s="156" t="s">
        <v>143</v>
      </c>
      <c r="AT398" s="156" t="s">
        <v>138</v>
      </c>
      <c r="AU398" s="156" t="s">
        <v>84</v>
      </c>
      <c r="AY398" s="18" t="s">
        <v>136</v>
      </c>
      <c r="BE398" s="157">
        <f>IF(N398="základní",J398,0)</f>
        <v>0</v>
      </c>
      <c r="BF398" s="157">
        <f>IF(N398="snížená",J398,0)</f>
        <v>0</v>
      </c>
      <c r="BG398" s="157">
        <f>IF(N398="zákl. přenesená",J398,0)</f>
        <v>0</v>
      </c>
      <c r="BH398" s="157">
        <f>IF(N398="sníž. přenesená",J398,0)</f>
        <v>0</v>
      </c>
      <c r="BI398" s="157">
        <f>IF(N398="nulová",J398,0)</f>
        <v>0</v>
      </c>
      <c r="BJ398" s="18" t="s">
        <v>32</v>
      </c>
      <c r="BK398" s="157">
        <f>ROUND(I398*H398,2)</f>
        <v>0</v>
      </c>
      <c r="BL398" s="18" t="s">
        <v>143</v>
      </c>
      <c r="BM398" s="156" t="s">
        <v>501</v>
      </c>
    </row>
    <row r="399" spans="1:47" s="2" customFormat="1" ht="11.25">
      <c r="A399" s="33"/>
      <c r="B399" s="34"/>
      <c r="C399" s="33"/>
      <c r="D399" s="158" t="s">
        <v>145</v>
      </c>
      <c r="E399" s="33"/>
      <c r="F399" s="159" t="s">
        <v>502</v>
      </c>
      <c r="G399" s="33"/>
      <c r="H399" s="33"/>
      <c r="I399" s="160"/>
      <c r="J399" s="33"/>
      <c r="K399" s="33"/>
      <c r="L399" s="34"/>
      <c r="M399" s="161"/>
      <c r="N399" s="162"/>
      <c r="O399" s="59"/>
      <c r="P399" s="59"/>
      <c r="Q399" s="59"/>
      <c r="R399" s="59"/>
      <c r="S399" s="59"/>
      <c r="T399" s="60"/>
      <c r="U399" s="33"/>
      <c r="V399" s="33"/>
      <c r="W399" s="33"/>
      <c r="X399" s="33"/>
      <c r="Y399" s="33"/>
      <c r="Z399" s="33"/>
      <c r="AA399" s="33"/>
      <c r="AB399" s="33"/>
      <c r="AC399" s="33"/>
      <c r="AD399" s="33"/>
      <c r="AE399" s="33"/>
      <c r="AT399" s="18" t="s">
        <v>145</v>
      </c>
      <c r="AU399" s="18" t="s">
        <v>84</v>
      </c>
    </row>
    <row r="400" spans="1:47" s="2" customFormat="1" ht="39">
      <c r="A400" s="33"/>
      <c r="B400" s="34"/>
      <c r="C400" s="33"/>
      <c r="D400" s="164" t="s">
        <v>201</v>
      </c>
      <c r="E400" s="33"/>
      <c r="F400" s="187" t="s">
        <v>450</v>
      </c>
      <c r="G400" s="33"/>
      <c r="H400" s="33"/>
      <c r="I400" s="160"/>
      <c r="J400" s="33"/>
      <c r="K400" s="33"/>
      <c r="L400" s="34"/>
      <c r="M400" s="161"/>
      <c r="N400" s="162"/>
      <c r="O400" s="59"/>
      <c r="P400" s="59"/>
      <c r="Q400" s="59"/>
      <c r="R400" s="59"/>
      <c r="S400" s="59"/>
      <c r="T400" s="60"/>
      <c r="U400" s="33"/>
      <c r="V400" s="33"/>
      <c r="W400" s="33"/>
      <c r="X400" s="33"/>
      <c r="Y400" s="33"/>
      <c r="Z400" s="33"/>
      <c r="AA400" s="33"/>
      <c r="AB400" s="33"/>
      <c r="AC400" s="33"/>
      <c r="AD400" s="33"/>
      <c r="AE400" s="33"/>
      <c r="AT400" s="18" t="s">
        <v>201</v>
      </c>
      <c r="AU400" s="18" t="s">
        <v>84</v>
      </c>
    </row>
    <row r="401" spans="2:51" s="13" customFormat="1" ht="11.25">
      <c r="B401" s="163"/>
      <c r="D401" s="164" t="s">
        <v>147</v>
      </c>
      <c r="E401" s="165" t="s">
        <v>1</v>
      </c>
      <c r="F401" s="166" t="s">
        <v>451</v>
      </c>
      <c r="H401" s="165" t="s">
        <v>1</v>
      </c>
      <c r="I401" s="167"/>
      <c r="L401" s="163"/>
      <c r="M401" s="168"/>
      <c r="N401" s="169"/>
      <c r="O401" s="169"/>
      <c r="P401" s="169"/>
      <c r="Q401" s="169"/>
      <c r="R401" s="169"/>
      <c r="S401" s="169"/>
      <c r="T401" s="170"/>
      <c r="AT401" s="165" t="s">
        <v>147</v>
      </c>
      <c r="AU401" s="165" t="s">
        <v>84</v>
      </c>
      <c r="AV401" s="13" t="s">
        <v>32</v>
      </c>
      <c r="AW401" s="13" t="s">
        <v>31</v>
      </c>
      <c r="AX401" s="13" t="s">
        <v>75</v>
      </c>
      <c r="AY401" s="165" t="s">
        <v>136</v>
      </c>
    </row>
    <row r="402" spans="2:51" s="14" customFormat="1" ht="11.25">
      <c r="B402" s="171"/>
      <c r="D402" s="164" t="s">
        <v>147</v>
      </c>
      <c r="E402" s="172" t="s">
        <v>1</v>
      </c>
      <c r="F402" s="173" t="s">
        <v>503</v>
      </c>
      <c r="H402" s="174">
        <v>4</v>
      </c>
      <c r="I402" s="175"/>
      <c r="L402" s="171"/>
      <c r="M402" s="176"/>
      <c r="N402" s="177"/>
      <c r="O402" s="177"/>
      <c r="P402" s="177"/>
      <c r="Q402" s="177"/>
      <c r="R402" s="177"/>
      <c r="S402" s="177"/>
      <c r="T402" s="178"/>
      <c r="AT402" s="172" t="s">
        <v>147</v>
      </c>
      <c r="AU402" s="172" t="s">
        <v>84</v>
      </c>
      <c r="AV402" s="14" t="s">
        <v>84</v>
      </c>
      <c r="AW402" s="14" t="s">
        <v>31</v>
      </c>
      <c r="AX402" s="14" t="s">
        <v>75</v>
      </c>
      <c r="AY402" s="172" t="s">
        <v>136</v>
      </c>
    </row>
    <row r="403" spans="2:51" s="14" customFormat="1" ht="11.25">
      <c r="B403" s="171"/>
      <c r="D403" s="164" t="s">
        <v>147</v>
      </c>
      <c r="E403" s="172" t="s">
        <v>1</v>
      </c>
      <c r="F403" s="173" t="s">
        <v>504</v>
      </c>
      <c r="H403" s="174">
        <v>1</v>
      </c>
      <c r="I403" s="175"/>
      <c r="L403" s="171"/>
      <c r="M403" s="176"/>
      <c r="N403" s="177"/>
      <c r="O403" s="177"/>
      <c r="P403" s="177"/>
      <c r="Q403" s="177"/>
      <c r="R403" s="177"/>
      <c r="S403" s="177"/>
      <c r="T403" s="178"/>
      <c r="AT403" s="172" t="s">
        <v>147</v>
      </c>
      <c r="AU403" s="172" t="s">
        <v>84</v>
      </c>
      <c r="AV403" s="14" t="s">
        <v>84</v>
      </c>
      <c r="AW403" s="14" t="s">
        <v>31</v>
      </c>
      <c r="AX403" s="14" t="s">
        <v>75</v>
      </c>
      <c r="AY403" s="172" t="s">
        <v>136</v>
      </c>
    </row>
    <row r="404" spans="2:51" s="15" customFormat="1" ht="11.25">
      <c r="B404" s="179"/>
      <c r="D404" s="164" t="s">
        <v>147</v>
      </c>
      <c r="E404" s="180" t="s">
        <v>1</v>
      </c>
      <c r="F404" s="181" t="s">
        <v>151</v>
      </c>
      <c r="H404" s="182">
        <v>5</v>
      </c>
      <c r="I404" s="183"/>
      <c r="L404" s="179"/>
      <c r="M404" s="184"/>
      <c r="N404" s="185"/>
      <c r="O404" s="185"/>
      <c r="P404" s="185"/>
      <c r="Q404" s="185"/>
      <c r="R404" s="185"/>
      <c r="S404" s="185"/>
      <c r="T404" s="186"/>
      <c r="AT404" s="180" t="s">
        <v>147</v>
      </c>
      <c r="AU404" s="180" t="s">
        <v>84</v>
      </c>
      <c r="AV404" s="15" t="s">
        <v>143</v>
      </c>
      <c r="AW404" s="15" t="s">
        <v>31</v>
      </c>
      <c r="AX404" s="15" t="s">
        <v>32</v>
      </c>
      <c r="AY404" s="180" t="s">
        <v>136</v>
      </c>
    </row>
    <row r="405" spans="1:65" s="2" customFormat="1" ht="16.5" customHeight="1">
      <c r="A405" s="33"/>
      <c r="B405" s="144"/>
      <c r="C405" s="188" t="s">
        <v>505</v>
      </c>
      <c r="D405" s="188" t="s">
        <v>206</v>
      </c>
      <c r="E405" s="189" t="s">
        <v>506</v>
      </c>
      <c r="F405" s="190" t="s">
        <v>507</v>
      </c>
      <c r="G405" s="191" t="s">
        <v>447</v>
      </c>
      <c r="H405" s="192">
        <v>1.01</v>
      </c>
      <c r="I405" s="193"/>
      <c r="J405" s="194">
        <f>ROUND(I405*H405,2)</f>
        <v>0</v>
      </c>
      <c r="K405" s="190" t="s">
        <v>1</v>
      </c>
      <c r="L405" s="195"/>
      <c r="M405" s="196" t="s">
        <v>1</v>
      </c>
      <c r="N405" s="197" t="s">
        <v>40</v>
      </c>
      <c r="O405" s="59"/>
      <c r="P405" s="154">
        <f>O405*H405</f>
        <v>0</v>
      </c>
      <c r="Q405" s="154">
        <v>0.064</v>
      </c>
      <c r="R405" s="154">
        <f>Q405*H405</f>
        <v>0.06464</v>
      </c>
      <c r="S405" s="154">
        <v>0</v>
      </c>
      <c r="T405" s="155">
        <f>S405*H405</f>
        <v>0</v>
      </c>
      <c r="U405" s="33"/>
      <c r="V405" s="33"/>
      <c r="W405" s="33"/>
      <c r="X405" s="33"/>
      <c r="Y405" s="33"/>
      <c r="Z405" s="33"/>
      <c r="AA405" s="33"/>
      <c r="AB405" s="33"/>
      <c r="AC405" s="33"/>
      <c r="AD405" s="33"/>
      <c r="AE405" s="33"/>
      <c r="AR405" s="156" t="s">
        <v>195</v>
      </c>
      <c r="AT405" s="156" t="s">
        <v>206</v>
      </c>
      <c r="AU405" s="156" t="s">
        <v>84</v>
      </c>
      <c r="AY405" s="18" t="s">
        <v>136</v>
      </c>
      <c r="BE405" s="157">
        <f>IF(N405="základní",J405,0)</f>
        <v>0</v>
      </c>
      <c r="BF405" s="157">
        <f>IF(N405="snížená",J405,0)</f>
        <v>0</v>
      </c>
      <c r="BG405" s="157">
        <f>IF(N405="zákl. přenesená",J405,0)</f>
        <v>0</v>
      </c>
      <c r="BH405" s="157">
        <f>IF(N405="sníž. přenesená",J405,0)</f>
        <v>0</v>
      </c>
      <c r="BI405" s="157">
        <f>IF(N405="nulová",J405,0)</f>
        <v>0</v>
      </c>
      <c r="BJ405" s="18" t="s">
        <v>32</v>
      </c>
      <c r="BK405" s="157">
        <f>ROUND(I405*H405,2)</f>
        <v>0</v>
      </c>
      <c r="BL405" s="18" t="s">
        <v>143</v>
      </c>
      <c r="BM405" s="156" t="s">
        <v>508</v>
      </c>
    </row>
    <row r="406" spans="2:51" s="14" customFormat="1" ht="11.25">
      <c r="B406" s="171"/>
      <c r="D406" s="164" t="s">
        <v>147</v>
      </c>
      <c r="F406" s="173" t="s">
        <v>458</v>
      </c>
      <c r="H406" s="174">
        <v>1.01</v>
      </c>
      <c r="I406" s="175"/>
      <c r="L406" s="171"/>
      <c r="M406" s="176"/>
      <c r="N406" s="177"/>
      <c r="O406" s="177"/>
      <c r="P406" s="177"/>
      <c r="Q406" s="177"/>
      <c r="R406" s="177"/>
      <c r="S406" s="177"/>
      <c r="T406" s="178"/>
      <c r="AT406" s="172" t="s">
        <v>147</v>
      </c>
      <c r="AU406" s="172" t="s">
        <v>84</v>
      </c>
      <c r="AV406" s="14" t="s">
        <v>84</v>
      </c>
      <c r="AW406" s="14" t="s">
        <v>3</v>
      </c>
      <c r="AX406" s="14" t="s">
        <v>32</v>
      </c>
      <c r="AY406" s="172" t="s">
        <v>136</v>
      </c>
    </row>
    <row r="407" spans="1:65" s="2" customFormat="1" ht="16.5" customHeight="1">
      <c r="A407" s="33"/>
      <c r="B407" s="144"/>
      <c r="C407" s="188" t="s">
        <v>509</v>
      </c>
      <c r="D407" s="188" t="s">
        <v>206</v>
      </c>
      <c r="E407" s="189" t="s">
        <v>510</v>
      </c>
      <c r="F407" s="190" t="s">
        <v>511</v>
      </c>
      <c r="G407" s="191" t="s">
        <v>447</v>
      </c>
      <c r="H407" s="192">
        <v>4.04</v>
      </c>
      <c r="I407" s="193"/>
      <c r="J407" s="194">
        <f>ROUND(I407*H407,2)</f>
        <v>0</v>
      </c>
      <c r="K407" s="190" t="s">
        <v>1</v>
      </c>
      <c r="L407" s="195"/>
      <c r="M407" s="196" t="s">
        <v>1</v>
      </c>
      <c r="N407" s="197" t="s">
        <v>40</v>
      </c>
      <c r="O407" s="59"/>
      <c r="P407" s="154">
        <f>O407*H407</f>
        <v>0</v>
      </c>
      <c r="Q407" s="154">
        <v>0.0365</v>
      </c>
      <c r="R407" s="154">
        <f>Q407*H407</f>
        <v>0.14745999999999998</v>
      </c>
      <c r="S407" s="154">
        <v>0</v>
      </c>
      <c r="T407" s="155">
        <f>S407*H407</f>
        <v>0</v>
      </c>
      <c r="U407" s="33"/>
      <c r="V407" s="33"/>
      <c r="W407" s="33"/>
      <c r="X407" s="33"/>
      <c r="Y407" s="33"/>
      <c r="Z407" s="33"/>
      <c r="AA407" s="33"/>
      <c r="AB407" s="33"/>
      <c r="AC407" s="33"/>
      <c r="AD407" s="33"/>
      <c r="AE407" s="33"/>
      <c r="AR407" s="156" t="s">
        <v>195</v>
      </c>
      <c r="AT407" s="156" t="s">
        <v>206</v>
      </c>
      <c r="AU407" s="156" t="s">
        <v>84</v>
      </c>
      <c r="AY407" s="18" t="s">
        <v>136</v>
      </c>
      <c r="BE407" s="157">
        <f>IF(N407="základní",J407,0)</f>
        <v>0</v>
      </c>
      <c r="BF407" s="157">
        <f>IF(N407="snížená",J407,0)</f>
        <v>0</v>
      </c>
      <c r="BG407" s="157">
        <f>IF(N407="zákl. přenesená",J407,0)</f>
        <v>0</v>
      </c>
      <c r="BH407" s="157">
        <f>IF(N407="sníž. přenesená",J407,0)</f>
        <v>0</v>
      </c>
      <c r="BI407" s="157">
        <f>IF(N407="nulová",J407,0)</f>
        <v>0</v>
      </c>
      <c r="BJ407" s="18" t="s">
        <v>32</v>
      </c>
      <c r="BK407" s="157">
        <f>ROUND(I407*H407,2)</f>
        <v>0</v>
      </c>
      <c r="BL407" s="18" t="s">
        <v>143</v>
      </c>
      <c r="BM407" s="156" t="s">
        <v>512</v>
      </c>
    </row>
    <row r="408" spans="2:51" s="14" customFormat="1" ht="11.25">
      <c r="B408" s="171"/>
      <c r="D408" s="164" t="s">
        <v>147</v>
      </c>
      <c r="F408" s="173" t="s">
        <v>513</v>
      </c>
      <c r="H408" s="174">
        <v>4.04</v>
      </c>
      <c r="I408" s="175"/>
      <c r="L408" s="171"/>
      <c r="M408" s="176"/>
      <c r="N408" s="177"/>
      <c r="O408" s="177"/>
      <c r="P408" s="177"/>
      <c r="Q408" s="177"/>
      <c r="R408" s="177"/>
      <c r="S408" s="177"/>
      <c r="T408" s="178"/>
      <c r="AT408" s="172" t="s">
        <v>147</v>
      </c>
      <c r="AU408" s="172" t="s">
        <v>84</v>
      </c>
      <c r="AV408" s="14" t="s">
        <v>84</v>
      </c>
      <c r="AW408" s="14" t="s">
        <v>3</v>
      </c>
      <c r="AX408" s="14" t="s">
        <v>32</v>
      </c>
      <c r="AY408" s="172" t="s">
        <v>136</v>
      </c>
    </row>
    <row r="409" spans="1:65" s="2" customFormat="1" ht="16.5" customHeight="1">
      <c r="A409" s="33"/>
      <c r="B409" s="144"/>
      <c r="C409" s="145" t="s">
        <v>514</v>
      </c>
      <c r="D409" s="145" t="s">
        <v>138</v>
      </c>
      <c r="E409" s="146" t="s">
        <v>515</v>
      </c>
      <c r="F409" s="147" t="s">
        <v>516</v>
      </c>
      <c r="G409" s="148" t="s">
        <v>447</v>
      </c>
      <c r="H409" s="149">
        <v>11</v>
      </c>
      <c r="I409" s="150"/>
      <c r="J409" s="151">
        <f>ROUND(I409*H409,2)</f>
        <v>0</v>
      </c>
      <c r="K409" s="147" t="s">
        <v>142</v>
      </c>
      <c r="L409" s="34"/>
      <c r="M409" s="152" t="s">
        <v>1</v>
      </c>
      <c r="N409" s="153" t="s">
        <v>40</v>
      </c>
      <c r="O409" s="59"/>
      <c r="P409" s="154">
        <f>O409*H409</f>
        <v>0</v>
      </c>
      <c r="Q409" s="154">
        <v>0.00713</v>
      </c>
      <c r="R409" s="154">
        <f>Q409*H409</f>
        <v>0.07843</v>
      </c>
      <c r="S409" s="154">
        <v>0</v>
      </c>
      <c r="T409" s="155">
        <f>S409*H409</f>
        <v>0</v>
      </c>
      <c r="U409" s="33"/>
      <c r="V409" s="33"/>
      <c r="W409" s="33"/>
      <c r="X409" s="33"/>
      <c r="Y409" s="33"/>
      <c r="Z409" s="33"/>
      <c r="AA409" s="33"/>
      <c r="AB409" s="33"/>
      <c r="AC409" s="33"/>
      <c r="AD409" s="33"/>
      <c r="AE409" s="33"/>
      <c r="AR409" s="156" t="s">
        <v>143</v>
      </c>
      <c r="AT409" s="156" t="s">
        <v>138</v>
      </c>
      <c r="AU409" s="156" t="s">
        <v>84</v>
      </c>
      <c r="AY409" s="18" t="s">
        <v>136</v>
      </c>
      <c r="BE409" s="157">
        <f>IF(N409="základní",J409,0)</f>
        <v>0</v>
      </c>
      <c r="BF409" s="157">
        <f>IF(N409="snížená",J409,0)</f>
        <v>0</v>
      </c>
      <c r="BG409" s="157">
        <f>IF(N409="zákl. přenesená",J409,0)</f>
        <v>0</v>
      </c>
      <c r="BH409" s="157">
        <f>IF(N409="sníž. přenesená",J409,0)</f>
        <v>0</v>
      </c>
      <c r="BI409" s="157">
        <f>IF(N409="nulová",J409,0)</f>
        <v>0</v>
      </c>
      <c r="BJ409" s="18" t="s">
        <v>32</v>
      </c>
      <c r="BK409" s="157">
        <f>ROUND(I409*H409,2)</f>
        <v>0</v>
      </c>
      <c r="BL409" s="18" t="s">
        <v>143</v>
      </c>
      <c r="BM409" s="156" t="s">
        <v>517</v>
      </c>
    </row>
    <row r="410" spans="1:47" s="2" customFormat="1" ht="11.25">
      <c r="A410" s="33"/>
      <c r="B410" s="34"/>
      <c r="C410" s="33"/>
      <c r="D410" s="158" t="s">
        <v>145</v>
      </c>
      <c r="E410" s="33"/>
      <c r="F410" s="159" t="s">
        <v>518</v>
      </c>
      <c r="G410" s="33"/>
      <c r="H410" s="33"/>
      <c r="I410" s="160"/>
      <c r="J410" s="33"/>
      <c r="K410" s="33"/>
      <c r="L410" s="34"/>
      <c r="M410" s="161"/>
      <c r="N410" s="162"/>
      <c r="O410" s="59"/>
      <c r="P410" s="59"/>
      <c r="Q410" s="59"/>
      <c r="R410" s="59"/>
      <c r="S410" s="59"/>
      <c r="T410" s="60"/>
      <c r="U410" s="33"/>
      <c r="V410" s="33"/>
      <c r="W410" s="33"/>
      <c r="X410" s="33"/>
      <c r="Y410" s="33"/>
      <c r="Z410" s="33"/>
      <c r="AA410" s="33"/>
      <c r="AB410" s="33"/>
      <c r="AC410" s="33"/>
      <c r="AD410" s="33"/>
      <c r="AE410" s="33"/>
      <c r="AT410" s="18" t="s">
        <v>145</v>
      </c>
      <c r="AU410" s="18" t="s">
        <v>84</v>
      </c>
    </row>
    <row r="411" spans="1:47" s="2" customFormat="1" ht="39">
      <c r="A411" s="33"/>
      <c r="B411" s="34"/>
      <c r="C411" s="33"/>
      <c r="D411" s="164" t="s">
        <v>201</v>
      </c>
      <c r="E411" s="33"/>
      <c r="F411" s="187" t="s">
        <v>450</v>
      </c>
      <c r="G411" s="33"/>
      <c r="H411" s="33"/>
      <c r="I411" s="160"/>
      <c r="J411" s="33"/>
      <c r="K411" s="33"/>
      <c r="L411" s="34"/>
      <c r="M411" s="161"/>
      <c r="N411" s="162"/>
      <c r="O411" s="59"/>
      <c r="P411" s="59"/>
      <c r="Q411" s="59"/>
      <c r="R411" s="59"/>
      <c r="S411" s="59"/>
      <c r="T411" s="60"/>
      <c r="U411" s="33"/>
      <c r="V411" s="33"/>
      <c r="W411" s="33"/>
      <c r="X411" s="33"/>
      <c r="Y411" s="33"/>
      <c r="Z411" s="33"/>
      <c r="AA411" s="33"/>
      <c r="AB411" s="33"/>
      <c r="AC411" s="33"/>
      <c r="AD411" s="33"/>
      <c r="AE411" s="33"/>
      <c r="AT411" s="18" t="s">
        <v>201</v>
      </c>
      <c r="AU411" s="18" t="s">
        <v>84</v>
      </c>
    </row>
    <row r="412" spans="2:51" s="14" customFormat="1" ht="11.25">
      <c r="B412" s="171"/>
      <c r="D412" s="164" t="s">
        <v>147</v>
      </c>
      <c r="E412" s="172" t="s">
        <v>1</v>
      </c>
      <c r="F412" s="173" t="s">
        <v>519</v>
      </c>
      <c r="H412" s="174">
        <v>3</v>
      </c>
      <c r="I412" s="175"/>
      <c r="L412" s="171"/>
      <c r="M412" s="176"/>
      <c r="N412" s="177"/>
      <c r="O412" s="177"/>
      <c r="P412" s="177"/>
      <c r="Q412" s="177"/>
      <c r="R412" s="177"/>
      <c r="S412" s="177"/>
      <c r="T412" s="178"/>
      <c r="AT412" s="172" t="s">
        <v>147</v>
      </c>
      <c r="AU412" s="172" t="s">
        <v>84</v>
      </c>
      <c r="AV412" s="14" t="s">
        <v>84</v>
      </c>
      <c r="AW412" s="14" t="s">
        <v>31</v>
      </c>
      <c r="AX412" s="14" t="s">
        <v>75</v>
      </c>
      <c r="AY412" s="172" t="s">
        <v>136</v>
      </c>
    </row>
    <row r="413" spans="2:51" s="14" customFormat="1" ht="11.25">
      <c r="B413" s="171"/>
      <c r="D413" s="164" t="s">
        <v>147</v>
      </c>
      <c r="E413" s="172" t="s">
        <v>1</v>
      </c>
      <c r="F413" s="173" t="s">
        <v>520</v>
      </c>
      <c r="H413" s="174">
        <v>3</v>
      </c>
      <c r="I413" s="175"/>
      <c r="L413" s="171"/>
      <c r="M413" s="176"/>
      <c r="N413" s="177"/>
      <c r="O413" s="177"/>
      <c r="P413" s="177"/>
      <c r="Q413" s="177"/>
      <c r="R413" s="177"/>
      <c r="S413" s="177"/>
      <c r="T413" s="178"/>
      <c r="AT413" s="172" t="s">
        <v>147</v>
      </c>
      <c r="AU413" s="172" t="s">
        <v>84</v>
      </c>
      <c r="AV413" s="14" t="s">
        <v>84</v>
      </c>
      <c r="AW413" s="14" t="s">
        <v>31</v>
      </c>
      <c r="AX413" s="14" t="s">
        <v>75</v>
      </c>
      <c r="AY413" s="172" t="s">
        <v>136</v>
      </c>
    </row>
    <row r="414" spans="2:51" s="14" customFormat="1" ht="11.25">
      <c r="B414" s="171"/>
      <c r="D414" s="164" t="s">
        <v>147</v>
      </c>
      <c r="E414" s="172" t="s">
        <v>1</v>
      </c>
      <c r="F414" s="173" t="s">
        <v>521</v>
      </c>
      <c r="H414" s="174">
        <v>2</v>
      </c>
      <c r="I414" s="175"/>
      <c r="L414" s="171"/>
      <c r="M414" s="176"/>
      <c r="N414" s="177"/>
      <c r="O414" s="177"/>
      <c r="P414" s="177"/>
      <c r="Q414" s="177"/>
      <c r="R414" s="177"/>
      <c r="S414" s="177"/>
      <c r="T414" s="178"/>
      <c r="AT414" s="172" t="s">
        <v>147</v>
      </c>
      <c r="AU414" s="172" t="s">
        <v>84</v>
      </c>
      <c r="AV414" s="14" t="s">
        <v>84</v>
      </c>
      <c r="AW414" s="14" t="s">
        <v>31</v>
      </c>
      <c r="AX414" s="14" t="s">
        <v>75</v>
      </c>
      <c r="AY414" s="172" t="s">
        <v>136</v>
      </c>
    </row>
    <row r="415" spans="2:51" s="14" customFormat="1" ht="11.25">
      <c r="B415" s="171"/>
      <c r="D415" s="164" t="s">
        <v>147</v>
      </c>
      <c r="E415" s="172" t="s">
        <v>1</v>
      </c>
      <c r="F415" s="173" t="s">
        <v>522</v>
      </c>
      <c r="H415" s="174">
        <v>1</v>
      </c>
      <c r="I415" s="175"/>
      <c r="L415" s="171"/>
      <c r="M415" s="176"/>
      <c r="N415" s="177"/>
      <c r="O415" s="177"/>
      <c r="P415" s="177"/>
      <c r="Q415" s="177"/>
      <c r="R415" s="177"/>
      <c r="S415" s="177"/>
      <c r="T415" s="178"/>
      <c r="AT415" s="172" t="s">
        <v>147</v>
      </c>
      <c r="AU415" s="172" t="s">
        <v>84</v>
      </c>
      <c r="AV415" s="14" t="s">
        <v>84</v>
      </c>
      <c r="AW415" s="14" t="s">
        <v>31</v>
      </c>
      <c r="AX415" s="14" t="s">
        <v>75</v>
      </c>
      <c r="AY415" s="172" t="s">
        <v>136</v>
      </c>
    </row>
    <row r="416" spans="2:51" s="14" customFormat="1" ht="11.25">
      <c r="B416" s="171"/>
      <c r="D416" s="164" t="s">
        <v>147</v>
      </c>
      <c r="E416" s="172" t="s">
        <v>1</v>
      </c>
      <c r="F416" s="173" t="s">
        <v>452</v>
      </c>
      <c r="H416" s="174">
        <v>1</v>
      </c>
      <c r="I416" s="175"/>
      <c r="L416" s="171"/>
      <c r="M416" s="176"/>
      <c r="N416" s="177"/>
      <c r="O416" s="177"/>
      <c r="P416" s="177"/>
      <c r="Q416" s="177"/>
      <c r="R416" s="177"/>
      <c r="S416" s="177"/>
      <c r="T416" s="178"/>
      <c r="AT416" s="172" t="s">
        <v>147</v>
      </c>
      <c r="AU416" s="172" t="s">
        <v>84</v>
      </c>
      <c r="AV416" s="14" t="s">
        <v>84</v>
      </c>
      <c r="AW416" s="14" t="s">
        <v>31</v>
      </c>
      <c r="AX416" s="14" t="s">
        <v>75</v>
      </c>
      <c r="AY416" s="172" t="s">
        <v>136</v>
      </c>
    </row>
    <row r="417" spans="2:51" s="14" customFormat="1" ht="11.25">
      <c r="B417" s="171"/>
      <c r="D417" s="164" t="s">
        <v>147</v>
      </c>
      <c r="E417" s="172" t="s">
        <v>1</v>
      </c>
      <c r="F417" s="173" t="s">
        <v>453</v>
      </c>
      <c r="H417" s="174">
        <v>1</v>
      </c>
      <c r="I417" s="175"/>
      <c r="L417" s="171"/>
      <c r="M417" s="176"/>
      <c r="N417" s="177"/>
      <c r="O417" s="177"/>
      <c r="P417" s="177"/>
      <c r="Q417" s="177"/>
      <c r="R417" s="177"/>
      <c r="S417" s="177"/>
      <c r="T417" s="178"/>
      <c r="AT417" s="172" t="s">
        <v>147</v>
      </c>
      <c r="AU417" s="172" t="s">
        <v>84</v>
      </c>
      <c r="AV417" s="14" t="s">
        <v>84</v>
      </c>
      <c r="AW417" s="14" t="s">
        <v>31</v>
      </c>
      <c r="AX417" s="14" t="s">
        <v>75</v>
      </c>
      <c r="AY417" s="172" t="s">
        <v>136</v>
      </c>
    </row>
    <row r="418" spans="2:51" s="15" customFormat="1" ht="11.25">
      <c r="B418" s="179"/>
      <c r="D418" s="164" t="s">
        <v>147</v>
      </c>
      <c r="E418" s="180" t="s">
        <v>1</v>
      </c>
      <c r="F418" s="181" t="s">
        <v>151</v>
      </c>
      <c r="H418" s="182">
        <v>11</v>
      </c>
      <c r="I418" s="183"/>
      <c r="L418" s="179"/>
      <c r="M418" s="184"/>
      <c r="N418" s="185"/>
      <c r="O418" s="185"/>
      <c r="P418" s="185"/>
      <c r="Q418" s="185"/>
      <c r="R418" s="185"/>
      <c r="S418" s="185"/>
      <c r="T418" s="186"/>
      <c r="AT418" s="180" t="s">
        <v>147</v>
      </c>
      <c r="AU418" s="180" t="s">
        <v>84</v>
      </c>
      <c r="AV418" s="15" t="s">
        <v>143</v>
      </c>
      <c r="AW418" s="15" t="s">
        <v>31</v>
      </c>
      <c r="AX418" s="15" t="s">
        <v>32</v>
      </c>
      <c r="AY418" s="180" t="s">
        <v>136</v>
      </c>
    </row>
    <row r="419" spans="1:65" s="2" customFormat="1" ht="16.5" customHeight="1">
      <c r="A419" s="33"/>
      <c r="B419" s="144"/>
      <c r="C419" s="188" t="s">
        <v>523</v>
      </c>
      <c r="D419" s="188" t="s">
        <v>206</v>
      </c>
      <c r="E419" s="189" t="s">
        <v>524</v>
      </c>
      <c r="F419" s="190" t="s">
        <v>525</v>
      </c>
      <c r="G419" s="191" t="s">
        <v>447</v>
      </c>
      <c r="H419" s="192">
        <v>1.01</v>
      </c>
      <c r="I419" s="193"/>
      <c r="J419" s="194">
        <f>ROUND(I419*H419,2)</f>
        <v>0</v>
      </c>
      <c r="K419" s="190" t="s">
        <v>1</v>
      </c>
      <c r="L419" s="195"/>
      <c r="M419" s="196" t="s">
        <v>1</v>
      </c>
      <c r="N419" s="197" t="s">
        <v>40</v>
      </c>
      <c r="O419" s="59"/>
      <c r="P419" s="154">
        <f>O419*H419</f>
        <v>0</v>
      </c>
      <c r="Q419" s="154">
        <v>0.059</v>
      </c>
      <c r="R419" s="154">
        <f>Q419*H419</f>
        <v>0.05959</v>
      </c>
      <c r="S419" s="154">
        <v>0</v>
      </c>
      <c r="T419" s="155">
        <f>S419*H419</f>
        <v>0</v>
      </c>
      <c r="U419" s="33"/>
      <c r="V419" s="33"/>
      <c r="W419" s="33"/>
      <c r="X419" s="33"/>
      <c r="Y419" s="33"/>
      <c r="Z419" s="33"/>
      <c r="AA419" s="33"/>
      <c r="AB419" s="33"/>
      <c r="AC419" s="33"/>
      <c r="AD419" s="33"/>
      <c r="AE419" s="33"/>
      <c r="AR419" s="156" t="s">
        <v>195</v>
      </c>
      <c r="AT419" s="156" t="s">
        <v>206</v>
      </c>
      <c r="AU419" s="156" t="s">
        <v>84</v>
      </c>
      <c r="AY419" s="18" t="s">
        <v>136</v>
      </c>
      <c r="BE419" s="157">
        <f>IF(N419="základní",J419,0)</f>
        <v>0</v>
      </c>
      <c r="BF419" s="157">
        <f>IF(N419="snížená",J419,0)</f>
        <v>0</v>
      </c>
      <c r="BG419" s="157">
        <f>IF(N419="zákl. přenesená",J419,0)</f>
        <v>0</v>
      </c>
      <c r="BH419" s="157">
        <f>IF(N419="sníž. přenesená",J419,0)</f>
        <v>0</v>
      </c>
      <c r="BI419" s="157">
        <f>IF(N419="nulová",J419,0)</f>
        <v>0</v>
      </c>
      <c r="BJ419" s="18" t="s">
        <v>32</v>
      </c>
      <c r="BK419" s="157">
        <f>ROUND(I419*H419,2)</f>
        <v>0</v>
      </c>
      <c r="BL419" s="18" t="s">
        <v>143</v>
      </c>
      <c r="BM419" s="156" t="s">
        <v>526</v>
      </c>
    </row>
    <row r="420" spans="2:51" s="14" customFormat="1" ht="11.25">
      <c r="B420" s="171"/>
      <c r="D420" s="164" t="s">
        <v>147</v>
      </c>
      <c r="F420" s="173" t="s">
        <v>458</v>
      </c>
      <c r="H420" s="174">
        <v>1.01</v>
      </c>
      <c r="I420" s="175"/>
      <c r="L420" s="171"/>
      <c r="M420" s="176"/>
      <c r="N420" s="177"/>
      <c r="O420" s="177"/>
      <c r="P420" s="177"/>
      <c r="Q420" s="177"/>
      <c r="R420" s="177"/>
      <c r="S420" s="177"/>
      <c r="T420" s="178"/>
      <c r="AT420" s="172" t="s">
        <v>147</v>
      </c>
      <c r="AU420" s="172" t="s">
        <v>84</v>
      </c>
      <c r="AV420" s="14" t="s">
        <v>84</v>
      </c>
      <c r="AW420" s="14" t="s">
        <v>3</v>
      </c>
      <c r="AX420" s="14" t="s">
        <v>32</v>
      </c>
      <c r="AY420" s="172" t="s">
        <v>136</v>
      </c>
    </row>
    <row r="421" spans="1:65" s="2" customFormat="1" ht="16.5" customHeight="1">
      <c r="A421" s="33"/>
      <c r="B421" s="144"/>
      <c r="C421" s="188" t="s">
        <v>527</v>
      </c>
      <c r="D421" s="188" t="s">
        <v>206</v>
      </c>
      <c r="E421" s="189" t="s">
        <v>528</v>
      </c>
      <c r="F421" s="190" t="s">
        <v>529</v>
      </c>
      <c r="G421" s="191" t="s">
        <v>447</v>
      </c>
      <c r="H421" s="192">
        <v>3.03</v>
      </c>
      <c r="I421" s="193"/>
      <c r="J421" s="194">
        <f>ROUND(I421*H421,2)</f>
        <v>0</v>
      </c>
      <c r="K421" s="190" t="s">
        <v>142</v>
      </c>
      <c r="L421" s="195"/>
      <c r="M421" s="196" t="s">
        <v>1</v>
      </c>
      <c r="N421" s="197" t="s">
        <v>40</v>
      </c>
      <c r="O421" s="59"/>
      <c r="P421" s="154">
        <f>O421*H421</f>
        <v>0</v>
      </c>
      <c r="Q421" s="154">
        <v>0.105</v>
      </c>
      <c r="R421" s="154">
        <f>Q421*H421</f>
        <v>0.31815</v>
      </c>
      <c r="S421" s="154">
        <v>0</v>
      </c>
      <c r="T421" s="155">
        <f>S421*H421</f>
        <v>0</v>
      </c>
      <c r="U421" s="33"/>
      <c r="V421" s="33"/>
      <c r="W421" s="33"/>
      <c r="X421" s="33"/>
      <c r="Y421" s="33"/>
      <c r="Z421" s="33"/>
      <c r="AA421" s="33"/>
      <c r="AB421" s="33"/>
      <c r="AC421" s="33"/>
      <c r="AD421" s="33"/>
      <c r="AE421" s="33"/>
      <c r="AR421" s="156" t="s">
        <v>195</v>
      </c>
      <c r="AT421" s="156" t="s">
        <v>206</v>
      </c>
      <c r="AU421" s="156" t="s">
        <v>84</v>
      </c>
      <c r="AY421" s="18" t="s">
        <v>136</v>
      </c>
      <c r="BE421" s="157">
        <f>IF(N421="základní",J421,0)</f>
        <v>0</v>
      </c>
      <c r="BF421" s="157">
        <f>IF(N421="snížená",J421,0)</f>
        <v>0</v>
      </c>
      <c r="BG421" s="157">
        <f>IF(N421="zákl. přenesená",J421,0)</f>
        <v>0</v>
      </c>
      <c r="BH421" s="157">
        <f>IF(N421="sníž. přenesená",J421,0)</f>
        <v>0</v>
      </c>
      <c r="BI421" s="157">
        <f>IF(N421="nulová",J421,0)</f>
        <v>0</v>
      </c>
      <c r="BJ421" s="18" t="s">
        <v>32</v>
      </c>
      <c r="BK421" s="157">
        <f>ROUND(I421*H421,2)</f>
        <v>0</v>
      </c>
      <c r="BL421" s="18" t="s">
        <v>143</v>
      </c>
      <c r="BM421" s="156" t="s">
        <v>530</v>
      </c>
    </row>
    <row r="422" spans="2:51" s="14" customFormat="1" ht="11.25">
      <c r="B422" s="171"/>
      <c r="D422" s="164" t="s">
        <v>147</v>
      </c>
      <c r="F422" s="173" t="s">
        <v>531</v>
      </c>
      <c r="H422" s="174">
        <v>3.03</v>
      </c>
      <c r="I422" s="175"/>
      <c r="L422" s="171"/>
      <c r="M422" s="176"/>
      <c r="N422" s="177"/>
      <c r="O422" s="177"/>
      <c r="P422" s="177"/>
      <c r="Q422" s="177"/>
      <c r="R422" s="177"/>
      <c r="S422" s="177"/>
      <c r="T422" s="178"/>
      <c r="AT422" s="172" t="s">
        <v>147</v>
      </c>
      <c r="AU422" s="172" t="s">
        <v>84</v>
      </c>
      <c r="AV422" s="14" t="s">
        <v>84</v>
      </c>
      <c r="AW422" s="14" t="s">
        <v>3</v>
      </c>
      <c r="AX422" s="14" t="s">
        <v>32</v>
      </c>
      <c r="AY422" s="172" t="s">
        <v>136</v>
      </c>
    </row>
    <row r="423" spans="1:65" s="2" customFormat="1" ht="21.75" customHeight="1">
      <c r="A423" s="33"/>
      <c r="B423" s="144"/>
      <c r="C423" s="188" t="s">
        <v>532</v>
      </c>
      <c r="D423" s="188" t="s">
        <v>206</v>
      </c>
      <c r="E423" s="189" t="s">
        <v>533</v>
      </c>
      <c r="F423" s="190" t="s">
        <v>534</v>
      </c>
      <c r="G423" s="191" t="s">
        <v>447</v>
      </c>
      <c r="H423" s="192">
        <v>1.01</v>
      </c>
      <c r="I423" s="193"/>
      <c r="J423" s="194">
        <f>ROUND(I423*H423,2)</f>
        <v>0</v>
      </c>
      <c r="K423" s="190" t="s">
        <v>1</v>
      </c>
      <c r="L423" s="195"/>
      <c r="M423" s="196" t="s">
        <v>1</v>
      </c>
      <c r="N423" s="197" t="s">
        <v>40</v>
      </c>
      <c r="O423" s="59"/>
      <c r="P423" s="154">
        <f>O423*H423</f>
        <v>0</v>
      </c>
      <c r="Q423" s="154">
        <v>0.042</v>
      </c>
      <c r="R423" s="154">
        <f>Q423*H423</f>
        <v>0.042420000000000006</v>
      </c>
      <c r="S423" s="154">
        <v>0</v>
      </c>
      <c r="T423" s="155">
        <f>S423*H423</f>
        <v>0</v>
      </c>
      <c r="U423" s="33"/>
      <c r="V423" s="33"/>
      <c r="W423" s="33"/>
      <c r="X423" s="33"/>
      <c r="Y423" s="33"/>
      <c r="Z423" s="33"/>
      <c r="AA423" s="33"/>
      <c r="AB423" s="33"/>
      <c r="AC423" s="33"/>
      <c r="AD423" s="33"/>
      <c r="AE423" s="33"/>
      <c r="AR423" s="156" t="s">
        <v>195</v>
      </c>
      <c r="AT423" s="156" t="s">
        <v>206</v>
      </c>
      <c r="AU423" s="156" t="s">
        <v>84</v>
      </c>
      <c r="AY423" s="18" t="s">
        <v>136</v>
      </c>
      <c r="BE423" s="157">
        <f>IF(N423="základní",J423,0)</f>
        <v>0</v>
      </c>
      <c r="BF423" s="157">
        <f>IF(N423="snížená",J423,0)</f>
        <v>0</v>
      </c>
      <c r="BG423" s="157">
        <f>IF(N423="zákl. přenesená",J423,0)</f>
        <v>0</v>
      </c>
      <c r="BH423" s="157">
        <f>IF(N423="sníž. přenesená",J423,0)</f>
        <v>0</v>
      </c>
      <c r="BI423" s="157">
        <f>IF(N423="nulová",J423,0)</f>
        <v>0</v>
      </c>
      <c r="BJ423" s="18" t="s">
        <v>32</v>
      </c>
      <c r="BK423" s="157">
        <f>ROUND(I423*H423,2)</f>
        <v>0</v>
      </c>
      <c r="BL423" s="18" t="s">
        <v>143</v>
      </c>
      <c r="BM423" s="156" t="s">
        <v>535</v>
      </c>
    </row>
    <row r="424" spans="2:51" s="14" customFormat="1" ht="11.25">
      <c r="B424" s="171"/>
      <c r="D424" s="164" t="s">
        <v>147</v>
      </c>
      <c r="F424" s="173" t="s">
        <v>458</v>
      </c>
      <c r="H424" s="174">
        <v>1.01</v>
      </c>
      <c r="I424" s="175"/>
      <c r="L424" s="171"/>
      <c r="M424" s="176"/>
      <c r="N424" s="177"/>
      <c r="O424" s="177"/>
      <c r="P424" s="177"/>
      <c r="Q424" s="177"/>
      <c r="R424" s="177"/>
      <c r="S424" s="177"/>
      <c r="T424" s="178"/>
      <c r="AT424" s="172" t="s">
        <v>147</v>
      </c>
      <c r="AU424" s="172" t="s">
        <v>84</v>
      </c>
      <c r="AV424" s="14" t="s">
        <v>84</v>
      </c>
      <c r="AW424" s="14" t="s">
        <v>3</v>
      </c>
      <c r="AX424" s="14" t="s">
        <v>32</v>
      </c>
      <c r="AY424" s="172" t="s">
        <v>136</v>
      </c>
    </row>
    <row r="425" spans="1:65" s="2" customFormat="1" ht="16.5" customHeight="1">
      <c r="A425" s="33"/>
      <c r="B425" s="144"/>
      <c r="C425" s="188" t="s">
        <v>536</v>
      </c>
      <c r="D425" s="188" t="s">
        <v>206</v>
      </c>
      <c r="E425" s="189" t="s">
        <v>537</v>
      </c>
      <c r="F425" s="190" t="s">
        <v>538</v>
      </c>
      <c r="G425" s="191" t="s">
        <v>447</v>
      </c>
      <c r="H425" s="192">
        <v>1.01</v>
      </c>
      <c r="I425" s="193"/>
      <c r="J425" s="194">
        <f>ROUND(I425*H425,2)</f>
        <v>0</v>
      </c>
      <c r="K425" s="190" t="s">
        <v>142</v>
      </c>
      <c r="L425" s="195"/>
      <c r="M425" s="196" t="s">
        <v>1</v>
      </c>
      <c r="N425" s="197" t="s">
        <v>40</v>
      </c>
      <c r="O425" s="59"/>
      <c r="P425" s="154">
        <f>O425*H425</f>
        <v>0</v>
      </c>
      <c r="Q425" s="154">
        <v>0.179</v>
      </c>
      <c r="R425" s="154">
        <f>Q425*H425</f>
        <v>0.18079</v>
      </c>
      <c r="S425" s="154">
        <v>0</v>
      </c>
      <c r="T425" s="155">
        <f>S425*H425</f>
        <v>0</v>
      </c>
      <c r="U425" s="33"/>
      <c r="V425" s="33"/>
      <c r="W425" s="33"/>
      <c r="X425" s="33"/>
      <c r="Y425" s="33"/>
      <c r="Z425" s="33"/>
      <c r="AA425" s="33"/>
      <c r="AB425" s="33"/>
      <c r="AC425" s="33"/>
      <c r="AD425" s="33"/>
      <c r="AE425" s="33"/>
      <c r="AR425" s="156" t="s">
        <v>195</v>
      </c>
      <c r="AT425" s="156" t="s">
        <v>206</v>
      </c>
      <c r="AU425" s="156" t="s">
        <v>84</v>
      </c>
      <c r="AY425" s="18" t="s">
        <v>136</v>
      </c>
      <c r="BE425" s="157">
        <f>IF(N425="základní",J425,0)</f>
        <v>0</v>
      </c>
      <c r="BF425" s="157">
        <f>IF(N425="snížená",J425,0)</f>
        <v>0</v>
      </c>
      <c r="BG425" s="157">
        <f>IF(N425="zákl. přenesená",J425,0)</f>
        <v>0</v>
      </c>
      <c r="BH425" s="157">
        <f>IF(N425="sníž. přenesená",J425,0)</f>
        <v>0</v>
      </c>
      <c r="BI425" s="157">
        <f>IF(N425="nulová",J425,0)</f>
        <v>0</v>
      </c>
      <c r="BJ425" s="18" t="s">
        <v>32</v>
      </c>
      <c r="BK425" s="157">
        <f>ROUND(I425*H425,2)</f>
        <v>0</v>
      </c>
      <c r="BL425" s="18" t="s">
        <v>143</v>
      </c>
      <c r="BM425" s="156" t="s">
        <v>539</v>
      </c>
    </row>
    <row r="426" spans="2:51" s="14" customFormat="1" ht="11.25">
      <c r="B426" s="171"/>
      <c r="D426" s="164" t="s">
        <v>147</v>
      </c>
      <c r="F426" s="173" t="s">
        <v>458</v>
      </c>
      <c r="H426" s="174">
        <v>1.01</v>
      </c>
      <c r="I426" s="175"/>
      <c r="L426" s="171"/>
      <c r="M426" s="176"/>
      <c r="N426" s="177"/>
      <c r="O426" s="177"/>
      <c r="P426" s="177"/>
      <c r="Q426" s="177"/>
      <c r="R426" s="177"/>
      <c r="S426" s="177"/>
      <c r="T426" s="178"/>
      <c r="AT426" s="172" t="s">
        <v>147</v>
      </c>
      <c r="AU426" s="172" t="s">
        <v>84</v>
      </c>
      <c r="AV426" s="14" t="s">
        <v>84</v>
      </c>
      <c r="AW426" s="14" t="s">
        <v>3</v>
      </c>
      <c r="AX426" s="14" t="s">
        <v>32</v>
      </c>
      <c r="AY426" s="172" t="s">
        <v>136</v>
      </c>
    </row>
    <row r="427" spans="1:65" s="2" customFormat="1" ht="16.5" customHeight="1">
      <c r="A427" s="33"/>
      <c r="B427" s="144"/>
      <c r="C427" s="188" t="s">
        <v>540</v>
      </c>
      <c r="D427" s="188" t="s">
        <v>206</v>
      </c>
      <c r="E427" s="189" t="s">
        <v>541</v>
      </c>
      <c r="F427" s="190" t="s">
        <v>542</v>
      </c>
      <c r="G427" s="191" t="s">
        <v>447</v>
      </c>
      <c r="H427" s="192">
        <v>1.01</v>
      </c>
      <c r="I427" s="193"/>
      <c r="J427" s="194">
        <f>ROUND(I427*H427,2)</f>
        <v>0</v>
      </c>
      <c r="K427" s="190" t="s">
        <v>1</v>
      </c>
      <c r="L427" s="195"/>
      <c r="M427" s="196" t="s">
        <v>1</v>
      </c>
      <c r="N427" s="197" t="s">
        <v>40</v>
      </c>
      <c r="O427" s="59"/>
      <c r="P427" s="154">
        <f>O427*H427</f>
        <v>0</v>
      </c>
      <c r="Q427" s="154">
        <v>0.0795</v>
      </c>
      <c r="R427" s="154">
        <f>Q427*H427</f>
        <v>0.080295</v>
      </c>
      <c r="S427" s="154">
        <v>0</v>
      </c>
      <c r="T427" s="155">
        <f>S427*H427</f>
        <v>0</v>
      </c>
      <c r="U427" s="33"/>
      <c r="V427" s="33"/>
      <c r="W427" s="33"/>
      <c r="X427" s="33"/>
      <c r="Y427" s="33"/>
      <c r="Z427" s="33"/>
      <c r="AA427" s="33"/>
      <c r="AB427" s="33"/>
      <c r="AC427" s="33"/>
      <c r="AD427" s="33"/>
      <c r="AE427" s="33"/>
      <c r="AR427" s="156" t="s">
        <v>195</v>
      </c>
      <c r="AT427" s="156" t="s">
        <v>206</v>
      </c>
      <c r="AU427" s="156" t="s">
        <v>84</v>
      </c>
      <c r="AY427" s="18" t="s">
        <v>136</v>
      </c>
      <c r="BE427" s="157">
        <f>IF(N427="základní",J427,0)</f>
        <v>0</v>
      </c>
      <c r="BF427" s="157">
        <f>IF(N427="snížená",J427,0)</f>
        <v>0</v>
      </c>
      <c r="BG427" s="157">
        <f>IF(N427="zákl. přenesená",J427,0)</f>
        <v>0</v>
      </c>
      <c r="BH427" s="157">
        <f>IF(N427="sníž. přenesená",J427,0)</f>
        <v>0</v>
      </c>
      <c r="BI427" s="157">
        <f>IF(N427="nulová",J427,0)</f>
        <v>0</v>
      </c>
      <c r="BJ427" s="18" t="s">
        <v>32</v>
      </c>
      <c r="BK427" s="157">
        <f>ROUND(I427*H427,2)</f>
        <v>0</v>
      </c>
      <c r="BL427" s="18" t="s">
        <v>143</v>
      </c>
      <c r="BM427" s="156" t="s">
        <v>543</v>
      </c>
    </row>
    <row r="428" spans="2:51" s="14" customFormat="1" ht="11.25">
      <c r="B428" s="171"/>
      <c r="D428" s="164" t="s">
        <v>147</v>
      </c>
      <c r="F428" s="173" t="s">
        <v>458</v>
      </c>
      <c r="H428" s="174">
        <v>1.01</v>
      </c>
      <c r="I428" s="175"/>
      <c r="L428" s="171"/>
      <c r="M428" s="176"/>
      <c r="N428" s="177"/>
      <c r="O428" s="177"/>
      <c r="P428" s="177"/>
      <c r="Q428" s="177"/>
      <c r="R428" s="177"/>
      <c r="S428" s="177"/>
      <c r="T428" s="178"/>
      <c r="AT428" s="172" t="s">
        <v>147</v>
      </c>
      <c r="AU428" s="172" t="s">
        <v>84</v>
      </c>
      <c r="AV428" s="14" t="s">
        <v>84</v>
      </c>
      <c r="AW428" s="14" t="s">
        <v>3</v>
      </c>
      <c r="AX428" s="14" t="s">
        <v>32</v>
      </c>
      <c r="AY428" s="172" t="s">
        <v>136</v>
      </c>
    </row>
    <row r="429" spans="1:65" s="2" customFormat="1" ht="16.5" customHeight="1">
      <c r="A429" s="33"/>
      <c r="B429" s="144"/>
      <c r="C429" s="188" t="s">
        <v>544</v>
      </c>
      <c r="D429" s="188" t="s">
        <v>206</v>
      </c>
      <c r="E429" s="189" t="s">
        <v>545</v>
      </c>
      <c r="F429" s="190" t="s">
        <v>546</v>
      </c>
      <c r="G429" s="191" t="s">
        <v>447</v>
      </c>
      <c r="H429" s="192">
        <v>1.01</v>
      </c>
      <c r="I429" s="193"/>
      <c r="J429" s="194">
        <f>ROUND(I429*H429,2)</f>
        <v>0</v>
      </c>
      <c r="K429" s="190" t="s">
        <v>1</v>
      </c>
      <c r="L429" s="195"/>
      <c r="M429" s="196" t="s">
        <v>1</v>
      </c>
      <c r="N429" s="197" t="s">
        <v>40</v>
      </c>
      <c r="O429" s="59"/>
      <c r="P429" s="154">
        <f>O429*H429</f>
        <v>0</v>
      </c>
      <c r="Q429" s="154">
        <v>0.0646</v>
      </c>
      <c r="R429" s="154">
        <f>Q429*H429</f>
        <v>0.065246</v>
      </c>
      <c r="S429" s="154">
        <v>0</v>
      </c>
      <c r="T429" s="155">
        <f>S429*H429</f>
        <v>0</v>
      </c>
      <c r="U429" s="33"/>
      <c r="V429" s="33"/>
      <c r="W429" s="33"/>
      <c r="X429" s="33"/>
      <c r="Y429" s="33"/>
      <c r="Z429" s="33"/>
      <c r="AA429" s="33"/>
      <c r="AB429" s="33"/>
      <c r="AC429" s="33"/>
      <c r="AD429" s="33"/>
      <c r="AE429" s="33"/>
      <c r="AR429" s="156" t="s">
        <v>195</v>
      </c>
      <c r="AT429" s="156" t="s">
        <v>206</v>
      </c>
      <c r="AU429" s="156" t="s">
        <v>84</v>
      </c>
      <c r="AY429" s="18" t="s">
        <v>136</v>
      </c>
      <c r="BE429" s="157">
        <f>IF(N429="základní",J429,0)</f>
        <v>0</v>
      </c>
      <c r="BF429" s="157">
        <f>IF(N429="snížená",J429,0)</f>
        <v>0</v>
      </c>
      <c r="BG429" s="157">
        <f>IF(N429="zákl. přenesená",J429,0)</f>
        <v>0</v>
      </c>
      <c r="BH429" s="157">
        <f>IF(N429="sníž. přenesená",J429,0)</f>
        <v>0</v>
      </c>
      <c r="BI429" s="157">
        <f>IF(N429="nulová",J429,0)</f>
        <v>0</v>
      </c>
      <c r="BJ429" s="18" t="s">
        <v>32</v>
      </c>
      <c r="BK429" s="157">
        <f>ROUND(I429*H429,2)</f>
        <v>0</v>
      </c>
      <c r="BL429" s="18" t="s">
        <v>143</v>
      </c>
      <c r="BM429" s="156" t="s">
        <v>547</v>
      </c>
    </row>
    <row r="430" spans="2:51" s="14" customFormat="1" ht="11.25">
      <c r="B430" s="171"/>
      <c r="D430" s="164" t="s">
        <v>147</v>
      </c>
      <c r="F430" s="173" t="s">
        <v>458</v>
      </c>
      <c r="H430" s="174">
        <v>1.01</v>
      </c>
      <c r="I430" s="175"/>
      <c r="L430" s="171"/>
      <c r="M430" s="176"/>
      <c r="N430" s="177"/>
      <c r="O430" s="177"/>
      <c r="P430" s="177"/>
      <c r="Q430" s="177"/>
      <c r="R430" s="177"/>
      <c r="S430" s="177"/>
      <c r="T430" s="178"/>
      <c r="AT430" s="172" t="s">
        <v>147</v>
      </c>
      <c r="AU430" s="172" t="s">
        <v>84</v>
      </c>
      <c r="AV430" s="14" t="s">
        <v>84</v>
      </c>
      <c r="AW430" s="14" t="s">
        <v>3</v>
      </c>
      <c r="AX430" s="14" t="s">
        <v>32</v>
      </c>
      <c r="AY430" s="172" t="s">
        <v>136</v>
      </c>
    </row>
    <row r="431" spans="1:65" s="2" customFormat="1" ht="16.5" customHeight="1">
      <c r="A431" s="33"/>
      <c r="B431" s="144"/>
      <c r="C431" s="188" t="s">
        <v>548</v>
      </c>
      <c r="D431" s="188" t="s">
        <v>206</v>
      </c>
      <c r="E431" s="189" t="s">
        <v>549</v>
      </c>
      <c r="F431" s="190" t="s">
        <v>550</v>
      </c>
      <c r="G431" s="191" t="s">
        <v>447</v>
      </c>
      <c r="H431" s="192">
        <v>1.01</v>
      </c>
      <c r="I431" s="193"/>
      <c r="J431" s="194">
        <f>ROUND(I431*H431,2)</f>
        <v>0</v>
      </c>
      <c r="K431" s="190" t="s">
        <v>1</v>
      </c>
      <c r="L431" s="195"/>
      <c r="M431" s="196" t="s">
        <v>1</v>
      </c>
      <c r="N431" s="197" t="s">
        <v>40</v>
      </c>
      <c r="O431" s="59"/>
      <c r="P431" s="154">
        <f>O431*H431</f>
        <v>0</v>
      </c>
      <c r="Q431" s="154">
        <v>0.0981</v>
      </c>
      <c r="R431" s="154">
        <f>Q431*H431</f>
        <v>0.099081</v>
      </c>
      <c r="S431" s="154">
        <v>0</v>
      </c>
      <c r="T431" s="155">
        <f>S431*H431</f>
        <v>0</v>
      </c>
      <c r="U431" s="33"/>
      <c r="V431" s="33"/>
      <c r="W431" s="33"/>
      <c r="X431" s="33"/>
      <c r="Y431" s="33"/>
      <c r="Z431" s="33"/>
      <c r="AA431" s="33"/>
      <c r="AB431" s="33"/>
      <c r="AC431" s="33"/>
      <c r="AD431" s="33"/>
      <c r="AE431" s="33"/>
      <c r="AR431" s="156" t="s">
        <v>195</v>
      </c>
      <c r="AT431" s="156" t="s">
        <v>206</v>
      </c>
      <c r="AU431" s="156" t="s">
        <v>84</v>
      </c>
      <c r="AY431" s="18" t="s">
        <v>136</v>
      </c>
      <c r="BE431" s="157">
        <f>IF(N431="základní",J431,0)</f>
        <v>0</v>
      </c>
      <c r="BF431" s="157">
        <f>IF(N431="snížená",J431,0)</f>
        <v>0</v>
      </c>
      <c r="BG431" s="157">
        <f>IF(N431="zákl. přenesená",J431,0)</f>
        <v>0</v>
      </c>
      <c r="BH431" s="157">
        <f>IF(N431="sníž. přenesená",J431,0)</f>
        <v>0</v>
      </c>
      <c r="BI431" s="157">
        <f>IF(N431="nulová",J431,0)</f>
        <v>0</v>
      </c>
      <c r="BJ431" s="18" t="s">
        <v>32</v>
      </c>
      <c r="BK431" s="157">
        <f>ROUND(I431*H431,2)</f>
        <v>0</v>
      </c>
      <c r="BL431" s="18" t="s">
        <v>143</v>
      </c>
      <c r="BM431" s="156" t="s">
        <v>551</v>
      </c>
    </row>
    <row r="432" spans="2:51" s="14" customFormat="1" ht="11.25">
      <c r="B432" s="171"/>
      <c r="D432" s="164" t="s">
        <v>147</v>
      </c>
      <c r="F432" s="173" t="s">
        <v>458</v>
      </c>
      <c r="H432" s="174">
        <v>1.01</v>
      </c>
      <c r="I432" s="175"/>
      <c r="L432" s="171"/>
      <c r="M432" s="176"/>
      <c r="N432" s="177"/>
      <c r="O432" s="177"/>
      <c r="P432" s="177"/>
      <c r="Q432" s="177"/>
      <c r="R432" s="177"/>
      <c r="S432" s="177"/>
      <c r="T432" s="178"/>
      <c r="AT432" s="172" t="s">
        <v>147</v>
      </c>
      <c r="AU432" s="172" t="s">
        <v>84</v>
      </c>
      <c r="AV432" s="14" t="s">
        <v>84</v>
      </c>
      <c r="AW432" s="14" t="s">
        <v>3</v>
      </c>
      <c r="AX432" s="14" t="s">
        <v>32</v>
      </c>
      <c r="AY432" s="172" t="s">
        <v>136</v>
      </c>
    </row>
    <row r="433" spans="1:65" s="2" customFormat="1" ht="16.5" customHeight="1">
      <c r="A433" s="33"/>
      <c r="B433" s="144"/>
      <c r="C433" s="188" t="s">
        <v>552</v>
      </c>
      <c r="D433" s="188" t="s">
        <v>206</v>
      </c>
      <c r="E433" s="189" t="s">
        <v>553</v>
      </c>
      <c r="F433" s="190" t="s">
        <v>554</v>
      </c>
      <c r="G433" s="191" t="s">
        <v>447</v>
      </c>
      <c r="H433" s="192">
        <v>2.02</v>
      </c>
      <c r="I433" s="193"/>
      <c r="J433" s="194">
        <f>ROUND(I433*H433,2)</f>
        <v>0</v>
      </c>
      <c r="K433" s="190" t="s">
        <v>142</v>
      </c>
      <c r="L433" s="195"/>
      <c r="M433" s="196" t="s">
        <v>1</v>
      </c>
      <c r="N433" s="197" t="s">
        <v>40</v>
      </c>
      <c r="O433" s="59"/>
      <c r="P433" s="154">
        <f>O433*H433</f>
        <v>0</v>
      </c>
      <c r="Q433" s="154">
        <v>0.0575</v>
      </c>
      <c r="R433" s="154">
        <f>Q433*H433</f>
        <v>0.11615</v>
      </c>
      <c r="S433" s="154">
        <v>0</v>
      </c>
      <c r="T433" s="155">
        <f>S433*H433</f>
        <v>0</v>
      </c>
      <c r="U433" s="33"/>
      <c r="V433" s="33"/>
      <c r="W433" s="33"/>
      <c r="X433" s="33"/>
      <c r="Y433" s="33"/>
      <c r="Z433" s="33"/>
      <c r="AA433" s="33"/>
      <c r="AB433" s="33"/>
      <c r="AC433" s="33"/>
      <c r="AD433" s="33"/>
      <c r="AE433" s="33"/>
      <c r="AR433" s="156" t="s">
        <v>195</v>
      </c>
      <c r="AT433" s="156" t="s">
        <v>206</v>
      </c>
      <c r="AU433" s="156" t="s">
        <v>84</v>
      </c>
      <c r="AY433" s="18" t="s">
        <v>136</v>
      </c>
      <c r="BE433" s="157">
        <f>IF(N433="základní",J433,0)</f>
        <v>0</v>
      </c>
      <c r="BF433" s="157">
        <f>IF(N433="snížená",J433,0)</f>
        <v>0</v>
      </c>
      <c r="BG433" s="157">
        <f>IF(N433="zákl. přenesená",J433,0)</f>
        <v>0</v>
      </c>
      <c r="BH433" s="157">
        <f>IF(N433="sníž. přenesená",J433,0)</f>
        <v>0</v>
      </c>
      <c r="BI433" s="157">
        <f>IF(N433="nulová",J433,0)</f>
        <v>0</v>
      </c>
      <c r="BJ433" s="18" t="s">
        <v>32</v>
      </c>
      <c r="BK433" s="157">
        <f>ROUND(I433*H433,2)</f>
        <v>0</v>
      </c>
      <c r="BL433" s="18" t="s">
        <v>143</v>
      </c>
      <c r="BM433" s="156" t="s">
        <v>555</v>
      </c>
    </row>
    <row r="434" spans="2:51" s="14" customFormat="1" ht="11.25">
      <c r="B434" s="171"/>
      <c r="D434" s="164" t="s">
        <v>147</v>
      </c>
      <c r="F434" s="173" t="s">
        <v>556</v>
      </c>
      <c r="H434" s="174">
        <v>2.02</v>
      </c>
      <c r="I434" s="175"/>
      <c r="L434" s="171"/>
      <c r="M434" s="176"/>
      <c r="N434" s="177"/>
      <c r="O434" s="177"/>
      <c r="P434" s="177"/>
      <c r="Q434" s="177"/>
      <c r="R434" s="177"/>
      <c r="S434" s="177"/>
      <c r="T434" s="178"/>
      <c r="AT434" s="172" t="s">
        <v>147</v>
      </c>
      <c r="AU434" s="172" t="s">
        <v>84</v>
      </c>
      <c r="AV434" s="14" t="s">
        <v>84</v>
      </c>
      <c r="AW434" s="14" t="s">
        <v>3</v>
      </c>
      <c r="AX434" s="14" t="s">
        <v>32</v>
      </c>
      <c r="AY434" s="172" t="s">
        <v>136</v>
      </c>
    </row>
    <row r="435" spans="1:65" s="2" customFormat="1" ht="16.5" customHeight="1">
      <c r="A435" s="33"/>
      <c r="B435" s="144"/>
      <c r="C435" s="145" t="s">
        <v>557</v>
      </c>
      <c r="D435" s="145" t="s">
        <v>138</v>
      </c>
      <c r="E435" s="146" t="s">
        <v>558</v>
      </c>
      <c r="F435" s="147" t="s">
        <v>559</v>
      </c>
      <c r="G435" s="148" t="s">
        <v>447</v>
      </c>
      <c r="H435" s="149">
        <v>3</v>
      </c>
      <c r="I435" s="150"/>
      <c r="J435" s="151">
        <f>ROUND(I435*H435,2)</f>
        <v>0</v>
      </c>
      <c r="K435" s="147" t="s">
        <v>142</v>
      </c>
      <c r="L435" s="34"/>
      <c r="M435" s="152" t="s">
        <v>1</v>
      </c>
      <c r="N435" s="153" t="s">
        <v>40</v>
      </c>
      <c r="O435" s="59"/>
      <c r="P435" s="154">
        <f>O435*H435</f>
        <v>0</v>
      </c>
      <c r="Q435" s="154">
        <v>0.01027</v>
      </c>
      <c r="R435" s="154">
        <f>Q435*H435</f>
        <v>0.030809999999999997</v>
      </c>
      <c r="S435" s="154">
        <v>0</v>
      </c>
      <c r="T435" s="155">
        <f>S435*H435</f>
        <v>0</v>
      </c>
      <c r="U435" s="33"/>
      <c r="V435" s="33"/>
      <c r="W435" s="33"/>
      <c r="X435" s="33"/>
      <c r="Y435" s="33"/>
      <c r="Z435" s="33"/>
      <c r="AA435" s="33"/>
      <c r="AB435" s="33"/>
      <c r="AC435" s="33"/>
      <c r="AD435" s="33"/>
      <c r="AE435" s="33"/>
      <c r="AR435" s="156" t="s">
        <v>143</v>
      </c>
      <c r="AT435" s="156" t="s">
        <v>138</v>
      </c>
      <c r="AU435" s="156" t="s">
        <v>84</v>
      </c>
      <c r="AY435" s="18" t="s">
        <v>136</v>
      </c>
      <c r="BE435" s="157">
        <f>IF(N435="základní",J435,0)</f>
        <v>0</v>
      </c>
      <c r="BF435" s="157">
        <f>IF(N435="snížená",J435,0)</f>
        <v>0</v>
      </c>
      <c r="BG435" s="157">
        <f>IF(N435="zákl. přenesená",J435,0)</f>
        <v>0</v>
      </c>
      <c r="BH435" s="157">
        <f>IF(N435="sníž. přenesená",J435,0)</f>
        <v>0</v>
      </c>
      <c r="BI435" s="157">
        <f>IF(N435="nulová",J435,0)</f>
        <v>0</v>
      </c>
      <c r="BJ435" s="18" t="s">
        <v>32</v>
      </c>
      <c r="BK435" s="157">
        <f>ROUND(I435*H435,2)</f>
        <v>0</v>
      </c>
      <c r="BL435" s="18" t="s">
        <v>143</v>
      </c>
      <c r="BM435" s="156" t="s">
        <v>560</v>
      </c>
    </row>
    <row r="436" spans="1:47" s="2" customFormat="1" ht="11.25">
      <c r="A436" s="33"/>
      <c r="B436" s="34"/>
      <c r="C436" s="33"/>
      <c r="D436" s="158" t="s">
        <v>145</v>
      </c>
      <c r="E436" s="33"/>
      <c r="F436" s="159" t="s">
        <v>561</v>
      </c>
      <c r="G436" s="33"/>
      <c r="H436" s="33"/>
      <c r="I436" s="160"/>
      <c r="J436" s="33"/>
      <c r="K436" s="33"/>
      <c r="L436" s="34"/>
      <c r="M436" s="161"/>
      <c r="N436" s="162"/>
      <c r="O436" s="59"/>
      <c r="P436" s="59"/>
      <c r="Q436" s="59"/>
      <c r="R436" s="59"/>
      <c r="S436" s="59"/>
      <c r="T436" s="60"/>
      <c r="U436" s="33"/>
      <c r="V436" s="33"/>
      <c r="W436" s="33"/>
      <c r="X436" s="33"/>
      <c r="Y436" s="33"/>
      <c r="Z436" s="33"/>
      <c r="AA436" s="33"/>
      <c r="AB436" s="33"/>
      <c r="AC436" s="33"/>
      <c r="AD436" s="33"/>
      <c r="AE436" s="33"/>
      <c r="AT436" s="18" t="s">
        <v>145</v>
      </c>
      <c r="AU436" s="18" t="s">
        <v>84</v>
      </c>
    </row>
    <row r="437" spans="1:47" s="2" customFormat="1" ht="39">
      <c r="A437" s="33"/>
      <c r="B437" s="34"/>
      <c r="C437" s="33"/>
      <c r="D437" s="164" t="s">
        <v>201</v>
      </c>
      <c r="E437" s="33"/>
      <c r="F437" s="187" t="s">
        <v>450</v>
      </c>
      <c r="G437" s="33"/>
      <c r="H437" s="33"/>
      <c r="I437" s="160"/>
      <c r="J437" s="33"/>
      <c r="K437" s="33"/>
      <c r="L437" s="34"/>
      <c r="M437" s="161"/>
      <c r="N437" s="162"/>
      <c r="O437" s="59"/>
      <c r="P437" s="59"/>
      <c r="Q437" s="59"/>
      <c r="R437" s="59"/>
      <c r="S437" s="59"/>
      <c r="T437" s="60"/>
      <c r="U437" s="33"/>
      <c r="V437" s="33"/>
      <c r="W437" s="33"/>
      <c r="X437" s="33"/>
      <c r="Y437" s="33"/>
      <c r="Z437" s="33"/>
      <c r="AA437" s="33"/>
      <c r="AB437" s="33"/>
      <c r="AC437" s="33"/>
      <c r="AD437" s="33"/>
      <c r="AE437" s="33"/>
      <c r="AT437" s="18" t="s">
        <v>201</v>
      </c>
      <c r="AU437" s="18" t="s">
        <v>84</v>
      </c>
    </row>
    <row r="438" spans="2:51" s="13" customFormat="1" ht="11.25">
      <c r="B438" s="163"/>
      <c r="D438" s="164" t="s">
        <v>147</v>
      </c>
      <c r="E438" s="165" t="s">
        <v>1</v>
      </c>
      <c r="F438" s="166" t="s">
        <v>451</v>
      </c>
      <c r="H438" s="165" t="s">
        <v>1</v>
      </c>
      <c r="I438" s="167"/>
      <c r="L438" s="163"/>
      <c r="M438" s="168"/>
      <c r="N438" s="169"/>
      <c r="O438" s="169"/>
      <c r="P438" s="169"/>
      <c r="Q438" s="169"/>
      <c r="R438" s="169"/>
      <c r="S438" s="169"/>
      <c r="T438" s="170"/>
      <c r="AT438" s="165" t="s">
        <v>147</v>
      </c>
      <c r="AU438" s="165" t="s">
        <v>84</v>
      </c>
      <c r="AV438" s="13" t="s">
        <v>32</v>
      </c>
      <c r="AW438" s="13" t="s">
        <v>31</v>
      </c>
      <c r="AX438" s="13" t="s">
        <v>75</v>
      </c>
      <c r="AY438" s="165" t="s">
        <v>136</v>
      </c>
    </row>
    <row r="439" spans="2:51" s="14" customFormat="1" ht="11.25">
      <c r="B439" s="171"/>
      <c r="D439" s="164" t="s">
        <v>147</v>
      </c>
      <c r="E439" s="172" t="s">
        <v>1</v>
      </c>
      <c r="F439" s="173" t="s">
        <v>562</v>
      </c>
      <c r="H439" s="174">
        <v>3</v>
      </c>
      <c r="I439" s="175"/>
      <c r="L439" s="171"/>
      <c r="M439" s="176"/>
      <c r="N439" s="177"/>
      <c r="O439" s="177"/>
      <c r="P439" s="177"/>
      <c r="Q439" s="177"/>
      <c r="R439" s="177"/>
      <c r="S439" s="177"/>
      <c r="T439" s="178"/>
      <c r="AT439" s="172" t="s">
        <v>147</v>
      </c>
      <c r="AU439" s="172" t="s">
        <v>84</v>
      </c>
      <c r="AV439" s="14" t="s">
        <v>84</v>
      </c>
      <c r="AW439" s="14" t="s">
        <v>31</v>
      </c>
      <c r="AX439" s="14" t="s">
        <v>75</v>
      </c>
      <c r="AY439" s="172" t="s">
        <v>136</v>
      </c>
    </row>
    <row r="440" spans="2:51" s="15" customFormat="1" ht="11.25">
      <c r="B440" s="179"/>
      <c r="D440" s="164" t="s">
        <v>147</v>
      </c>
      <c r="E440" s="180" t="s">
        <v>1</v>
      </c>
      <c r="F440" s="181" t="s">
        <v>151</v>
      </c>
      <c r="H440" s="182">
        <v>3</v>
      </c>
      <c r="I440" s="183"/>
      <c r="L440" s="179"/>
      <c r="M440" s="184"/>
      <c r="N440" s="185"/>
      <c r="O440" s="185"/>
      <c r="P440" s="185"/>
      <c r="Q440" s="185"/>
      <c r="R440" s="185"/>
      <c r="S440" s="185"/>
      <c r="T440" s="186"/>
      <c r="AT440" s="180" t="s">
        <v>147</v>
      </c>
      <c r="AU440" s="180" t="s">
        <v>84</v>
      </c>
      <c r="AV440" s="15" t="s">
        <v>143</v>
      </c>
      <c r="AW440" s="15" t="s">
        <v>31</v>
      </c>
      <c r="AX440" s="15" t="s">
        <v>32</v>
      </c>
      <c r="AY440" s="180" t="s">
        <v>136</v>
      </c>
    </row>
    <row r="441" spans="1:65" s="2" customFormat="1" ht="16.5" customHeight="1">
      <c r="A441" s="33"/>
      <c r="B441" s="144"/>
      <c r="C441" s="188" t="s">
        <v>563</v>
      </c>
      <c r="D441" s="188" t="s">
        <v>206</v>
      </c>
      <c r="E441" s="189" t="s">
        <v>564</v>
      </c>
      <c r="F441" s="190" t="s">
        <v>565</v>
      </c>
      <c r="G441" s="191" t="s">
        <v>447</v>
      </c>
      <c r="H441" s="192">
        <v>1.01</v>
      </c>
      <c r="I441" s="193"/>
      <c r="J441" s="194">
        <f>ROUND(I441*H441,2)</f>
        <v>0</v>
      </c>
      <c r="K441" s="190" t="s">
        <v>142</v>
      </c>
      <c r="L441" s="195"/>
      <c r="M441" s="196" t="s">
        <v>1</v>
      </c>
      <c r="N441" s="197" t="s">
        <v>40</v>
      </c>
      <c r="O441" s="59"/>
      <c r="P441" s="154">
        <f>O441*H441</f>
        <v>0</v>
      </c>
      <c r="Q441" s="154">
        <v>0.1215</v>
      </c>
      <c r="R441" s="154">
        <f>Q441*H441</f>
        <v>0.122715</v>
      </c>
      <c r="S441" s="154">
        <v>0</v>
      </c>
      <c r="T441" s="155">
        <f>S441*H441</f>
        <v>0</v>
      </c>
      <c r="U441" s="33"/>
      <c r="V441" s="33"/>
      <c r="W441" s="33"/>
      <c r="X441" s="33"/>
      <c r="Y441" s="33"/>
      <c r="Z441" s="33"/>
      <c r="AA441" s="33"/>
      <c r="AB441" s="33"/>
      <c r="AC441" s="33"/>
      <c r="AD441" s="33"/>
      <c r="AE441" s="33"/>
      <c r="AR441" s="156" t="s">
        <v>195</v>
      </c>
      <c r="AT441" s="156" t="s">
        <v>206</v>
      </c>
      <c r="AU441" s="156" t="s">
        <v>84</v>
      </c>
      <c r="AY441" s="18" t="s">
        <v>136</v>
      </c>
      <c r="BE441" s="157">
        <f>IF(N441="základní",J441,0)</f>
        <v>0</v>
      </c>
      <c r="BF441" s="157">
        <f>IF(N441="snížená",J441,0)</f>
        <v>0</v>
      </c>
      <c r="BG441" s="157">
        <f>IF(N441="zákl. přenesená",J441,0)</f>
        <v>0</v>
      </c>
      <c r="BH441" s="157">
        <f>IF(N441="sníž. přenesená",J441,0)</f>
        <v>0</v>
      </c>
      <c r="BI441" s="157">
        <f>IF(N441="nulová",J441,0)</f>
        <v>0</v>
      </c>
      <c r="BJ441" s="18" t="s">
        <v>32</v>
      </c>
      <c r="BK441" s="157">
        <f>ROUND(I441*H441,2)</f>
        <v>0</v>
      </c>
      <c r="BL441" s="18" t="s">
        <v>143</v>
      </c>
      <c r="BM441" s="156" t="s">
        <v>566</v>
      </c>
    </row>
    <row r="442" spans="2:51" s="14" customFormat="1" ht="11.25">
      <c r="B442" s="171"/>
      <c r="D442" s="164" t="s">
        <v>147</v>
      </c>
      <c r="F442" s="173" t="s">
        <v>458</v>
      </c>
      <c r="H442" s="174">
        <v>1.01</v>
      </c>
      <c r="I442" s="175"/>
      <c r="L442" s="171"/>
      <c r="M442" s="176"/>
      <c r="N442" s="177"/>
      <c r="O442" s="177"/>
      <c r="P442" s="177"/>
      <c r="Q442" s="177"/>
      <c r="R442" s="177"/>
      <c r="S442" s="177"/>
      <c r="T442" s="178"/>
      <c r="AT442" s="172" t="s">
        <v>147</v>
      </c>
      <c r="AU442" s="172" t="s">
        <v>84</v>
      </c>
      <c r="AV442" s="14" t="s">
        <v>84</v>
      </c>
      <c r="AW442" s="14" t="s">
        <v>3</v>
      </c>
      <c r="AX442" s="14" t="s">
        <v>32</v>
      </c>
      <c r="AY442" s="172" t="s">
        <v>136</v>
      </c>
    </row>
    <row r="443" spans="1:65" s="2" customFormat="1" ht="16.5" customHeight="1">
      <c r="A443" s="33"/>
      <c r="B443" s="144"/>
      <c r="C443" s="188" t="s">
        <v>567</v>
      </c>
      <c r="D443" s="188" t="s">
        <v>206</v>
      </c>
      <c r="E443" s="189" t="s">
        <v>568</v>
      </c>
      <c r="F443" s="190" t="s">
        <v>569</v>
      </c>
      <c r="G443" s="191" t="s">
        <v>447</v>
      </c>
      <c r="H443" s="192">
        <v>1.01</v>
      </c>
      <c r="I443" s="193"/>
      <c r="J443" s="194">
        <f>ROUND(I443*H443,2)</f>
        <v>0</v>
      </c>
      <c r="K443" s="190" t="s">
        <v>142</v>
      </c>
      <c r="L443" s="195"/>
      <c r="M443" s="196" t="s">
        <v>1</v>
      </c>
      <c r="N443" s="197" t="s">
        <v>40</v>
      </c>
      <c r="O443" s="59"/>
      <c r="P443" s="154">
        <f>O443*H443</f>
        <v>0</v>
      </c>
      <c r="Q443" s="154">
        <v>0.1205</v>
      </c>
      <c r="R443" s="154">
        <f>Q443*H443</f>
        <v>0.121705</v>
      </c>
      <c r="S443" s="154">
        <v>0</v>
      </c>
      <c r="T443" s="155">
        <f>S443*H443</f>
        <v>0</v>
      </c>
      <c r="U443" s="33"/>
      <c r="V443" s="33"/>
      <c r="W443" s="33"/>
      <c r="X443" s="33"/>
      <c r="Y443" s="33"/>
      <c r="Z443" s="33"/>
      <c r="AA443" s="33"/>
      <c r="AB443" s="33"/>
      <c r="AC443" s="33"/>
      <c r="AD443" s="33"/>
      <c r="AE443" s="33"/>
      <c r="AR443" s="156" t="s">
        <v>195</v>
      </c>
      <c r="AT443" s="156" t="s">
        <v>206</v>
      </c>
      <c r="AU443" s="156" t="s">
        <v>84</v>
      </c>
      <c r="AY443" s="18" t="s">
        <v>136</v>
      </c>
      <c r="BE443" s="157">
        <f>IF(N443="základní",J443,0)</f>
        <v>0</v>
      </c>
      <c r="BF443" s="157">
        <f>IF(N443="snížená",J443,0)</f>
        <v>0</v>
      </c>
      <c r="BG443" s="157">
        <f>IF(N443="zákl. přenesená",J443,0)</f>
        <v>0</v>
      </c>
      <c r="BH443" s="157">
        <f>IF(N443="sníž. přenesená",J443,0)</f>
        <v>0</v>
      </c>
      <c r="BI443" s="157">
        <f>IF(N443="nulová",J443,0)</f>
        <v>0</v>
      </c>
      <c r="BJ443" s="18" t="s">
        <v>32</v>
      </c>
      <c r="BK443" s="157">
        <f>ROUND(I443*H443,2)</f>
        <v>0</v>
      </c>
      <c r="BL443" s="18" t="s">
        <v>143</v>
      </c>
      <c r="BM443" s="156" t="s">
        <v>570</v>
      </c>
    </row>
    <row r="444" spans="2:51" s="14" customFormat="1" ht="11.25">
      <c r="B444" s="171"/>
      <c r="D444" s="164" t="s">
        <v>147</v>
      </c>
      <c r="F444" s="173" t="s">
        <v>458</v>
      </c>
      <c r="H444" s="174">
        <v>1.01</v>
      </c>
      <c r="I444" s="175"/>
      <c r="L444" s="171"/>
      <c r="M444" s="176"/>
      <c r="N444" s="177"/>
      <c r="O444" s="177"/>
      <c r="P444" s="177"/>
      <c r="Q444" s="177"/>
      <c r="R444" s="177"/>
      <c r="S444" s="177"/>
      <c r="T444" s="178"/>
      <c r="AT444" s="172" t="s">
        <v>147</v>
      </c>
      <c r="AU444" s="172" t="s">
        <v>84</v>
      </c>
      <c r="AV444" s="14" t="s">
        <v>84</v>
      </c>
      <c r="AW444" s="14" t="s">
        <v>3</v>
      </c>
      <c r="AX444" s="14" t="s">
        <v>32</v>
      </c>
      <c r="AY444" s="172" t="s">
        <v>136</v>
      </c>
    </row>
    <row r="445" spans="1:65" s="2" customFormat="1" ht="16.5" customHeight="1">
      <c r="A445" s="33"/>
      <c r="B445" s="144"/>
      <c r="C445" s="188" t="s">
        <v>571</v>
      </c>
      <c r="D445" s="188" t="s">
        <v>206</v>
      </c>
      <c r="E445" s="189" t="s">
        <v>572</v>
      </c>
      <c r="F445" s="190" t="s">
        <v>573</v>
      </c>
      <c r="G445" s="191" t="s">
        <v>447</v>
      </c>
      <c r="H445" s="192">
        <v>1.01</v>
      </c>
      <c r="I445" s="193"/>
      <c r="J445" s="194">
        <f>ROUND(I445*H445,2)</f>
        <v>0</v>
      </c>
      <c r="K445" s="190" t="s">
        <v>142</v>
      </c>
      <c r="L445" s="195"/>
      <c r="M445" s="196" t="s">
        <v>1</v>
      </c>
      <c r="N445" s="197" t="s">
        <v>40</v>
      </c>
      <c r="O445" s="59"/>
      <c r="P445" s="154">
        <f>O445*H445</f>
        <v>0</v>
      </c>
      <c r="Q445" s="154">
        <v>0.1275</v>
      </c>
      <c r="R445" s="154">
        <f>Q445*H445</f>
        <v>0.128775</v>
      </c>
      <c r="S445" s="154">
        <v>0</v>
      </c>
      <c r="T445" s="155">
        <f>S445*H445</f>
        <v>0</v>
      </c>
      <c r="U445" s="33"/>
      <c r="V445" s="33"/>
      <c r="W445" s="33"/>
      <c r="X445" s="33"/>
      <c r="Y445" s="33"/>
      <c r="Z445" s="33"/>
      <c r="AA445" s="33"/>
      <c r="AB445" s="33"/>
      <c r="AC445" s="33"/>
      <c r="AD445" s="33"/>
      <c r="AE445" s="33"/>
      <c r="AR445" s="156" t="s">
        <v>195</v>
      </c>
      <c r="AT445" s="156" t="s">
        <v>206</v>
      </c>
      <c r="AU445" s="156" t="s">
        <v>84</v>
      </c>
      <c r="AY445" s="18" t="s">
        <v>136</v>
      </c>
      <c r="BE445" s="157">
        <f>IF(N445="základní",J445,0)</f>
        <v>0</v>
      </c>
      <c r="BF445" s="157">
        <f>IF(N445="snížená",J445,0)</f>
        <v>0</v>
      </c>
      <c r="BG445" s="157">
        <f>IF(N445="zákl. přenesená",J445,0)</f>
        <v>0</v>
      </c>
      <c r="BH445" s="157">
        <f>IF(N445="sníž. přenesená",J445,0)</f>
        <v>0</v>
      </c>
      <c r="BI445" s="157">
        <f>IF(N445="nulová",J445,0)</f>
        <v>0</v>
      </c>
      <c r="BJ445" s="18" t="s">
        <v>32</v>
      </c>
      <c r="BK445" s="157">
        <f>ROUND(I445*H445,2)</f>
        <v>0</v>
      </c>
      <c r="BL445" s="18" t="s">
        <v>143</v>
      </c>
      <c r="BM445" s="156" t="s">
        <v>574</v>
      </c>
    </row>
    <row r="446" spans="2:51" s="14" customFormat="1" ht="11.25">
      <c r="B446" s="171"/>
      <c r="D446" s="164" t="s">
        <v>147</v>
      </c>
      <c r="F446" s="173" t="s">
        <v>458</v>
      </c>
      <c r="H446" s="174">
        <v>1.01</v>
      </c>
      <c r="I446" s="175"/>
      <c r="L446" s="171"/>
      <c r="M446" s="176"/>
      <c r="N446" s="177"/>
      <c r="O446" s="177"/>
      <c r="P446" s="177"/>
      <c r="Q446" s="177"/>
      <c r="R446" s="177"/>
      <c r="S446" s="177"/>
      <c r="T446" s="178"/>
      <c r="AT446" s="172" t="s">
        <v>147</v>
      </c>
      <c r="AU446" s="172" t="s">
        <v>84</v>
      </c>
      <c r="AV446" s="14" t="s">
        <v>84</v>
      </c>
      <c r="AW446" s="14" t="s">
        <v>3</v>
      </c>
      <c r="AX446" s="14" t="s">
        <v>32</v>
      </c>
      <c r="AY446" s="172" t="s">
        <v>136</v>
      </c>
    </row>
    <row r="447" spans="1:65" s="2" customFormat="1" ht="16.5" customHeight="1">
      <c r="A447" s="33"/>
      <c r="B447" s="144"/>
      <c r="C447" s="145" t="s">
        <v>575</v>
      </c>
      <c r="D447" s="145" t="s">
        <v>138</v>
      </c>
      <c r="E447" s="146" t="s">
        <v>576</v>
      </c>
      <c r="F447" s="147" t="s">
        <v>577</v>
      </c>
      <c r="G447" s="148" t="s">
        <v>447</v>
      </c>
      <c r="H447" s="149">
        <v>1</v>
      </c>
      <c r="I447" s="150"/>
      <c r="J447" s="151">
        <f>ROUND(I447*H447,2)</f>
        <v>0</v>
      </c>
      <c r="K447" s="147" t="s">
        <v>142</v>
      </c>
      <c r="L447" s="34"/>
      <c r="M447" s="152" t="s">
        <v>1</v>
      </c>
      <c r="N447" s="153" t="s">
        <v>40</v>
      </c>
      <c r="O447" s="59"/>
      <c r="P447" s="154">
        <f>O447*H447</f>
        <v>0</v>
      </c>
      <c r="Q447" s="154">
        <v>0.00162</v>
      </c>
      <c r="R447" s="154">
        <f>Q447*H447</f>
        <v>0.00162</v>
      </c>
      <c r="S447" s="154">
        <v>0</v>
      </c>
      <c r="T447" s="155">
        <f>S447*H447</f>
        <v>0</v>
      </c>
      <c r="U447" s="33"/>
      <c r="V447" s="33"/>
      <c r="W447" s="33"/>
      <c r="X447" s="33"/>
      <c r="Y447" s="33"/>
      <c r="Z447" s="33"/>
      <c r="AA447" s="33"/>
      <c r="AB447" s="33"/>
      <c r="AC447" s="33"/>
      <c r="AD447" s="33"/>
      <c r="AE447" s="33"/>
      <c r="AR447" s="156" t="s">
        <v>143</v>
      </c>
      <c r="AT447" s="156" t="s">
        <v>138</v>
      </c>
      <c r="AU447" s="156" t="s">
        <v>84</v>
      </c>
      <c r="AY447" s="18" t="s">
        <v>136</v>
      </c>
      <c r="BE447" s="157">
        <f>IF(N447="základní",J447,0)</f>
        <v>0</v>
      </c>
      <c r="BF447" s="157">
        <f>IF(N447="snížená",J447,0)</f>
        <v>0</v>
      </c>
      <c r="BG447" s="157">
        <f>IF(N447="zákl. přenesená",J447,0)</f>
        <v>0</v>
      </c>
      <c r="BH447" s="157">
        <f>IF(N447="sníž. přenesená",J447,0)</f>
        <v>0</v>
      </c>
      <c r="BI447" s="157">
        <f>IF(N447="nulová",J447,0)</f>
        <v>0</v>
      </c>
      <c r="BJ447" s="18" t="s">
        <v>32</v>
      </c>
      <c r="BK447" s="157">
        <f>ROUND(I447*H447,2)</f>
        <v>0</v>
      </c>
      <c r="BL447" s="18" t="s">
        <v>143</v>
      </c>
      <c r="BM447" s="156" t="s">
        <v>578</v>
      </c>
    </row>
    <row r="448" spans="1:47" s="2" customFormat="1" ht="11.25">
      <c r="A448" s="33"/>
      <c r="B448" s="34"/>
      <c r="C448" s="33"/>
      <c r="D448" s="158" t="s">
        <v>145</v>
      </c>
      <c r="E448" s="33"/>
      <c r="F448" s="159" t="s">
        <v>579</v>
      </c>
      <c r="G448" s="33"/>
      <c r="H448" s="33"/>
      <c r="I448" s="160"/>
      <c r="J448" s="33"/>
      <c r="K448" s="33"/>
      <c r="L448" s="34"/>
      <c r="M448" s="161"/>
      <c r="N448" s="162"/>
      <c r="O448" s="59"/>
      <c r="P448" s="59"/>
      <c r="Q448" s="59"/>
      <c r="R448" s="59"/>
      <c r="S448" s="59"/>
      <c r="T448" s="60"/>
      <c r="U448" s="33"/>
      <c r="V448" s="33"/>
      <c r="W448" s="33"/>
      <c r="X448" s="33"/>
      <c r="Y448" s="33"/>
      <c r="Z448" s="33"/>
      <c r="AA448" s="33"/>
      <c r="AB448" s="33"/>
      <c r="AC448" s="33"/>
      <c r="AD448" s="33"/>
      <c r="AE448" s="33"/>
      <c r="AT448" s="18" t="s">
        <v>145</v>
      </c>
      <c r="AU448" s="18" t="s">
        <v>84</v>
      </c>
    </row>
    <row r="449" spans="1:47" s="2" customFormat="1" ht="107.25">
      <c r="A449" s="33"/>
      <c r="B449" s="34"/>
      <c r="C449" s="33"/>
      <c r="D449" s="164" t="s">
        <v>201</v>
      </c>
      <c r="E449" s="33"/>
      <c r="F449" s="187" t="s">
        <v>580</v>
      </c>
      <c r="G449" s="33"/>
      <c r="H449" s="33"/>
      <c r="I449" s="160"/>
      <c r="J449" s="33"/>
      <c r="K449" s="33"/>
      <c r="L449" s="34"/>
      <c r="M449" s="161"/>
      <c r="N449" s="162"/>
      <c r="O449" s="59"/>
      <c r="P449" s="59"/>
      <c r="Q449" s="59"/>
      <c r="R449" s="59"/>
      <c r="S449" s="59"/>
      <c r="T449" s="60"/>
      <c r="U449" s="33"/>
      <c r="V449" s="33"/>
      <c r="W449" s="33"/>
      <c r="X449" s="33"/>
      <c r="Y449" s="33"/>
      <c r="Z449" s="33"/>
      <c r="AA449" s="33"/>
      <c r="AB449" s="33"/>
      <c r="AC449" s="33"/>
      <c r="AD449" s="33"/>
      <c r="AE449" s="33"/>
      <c r="AT449" s="18" t="s">
        <v>201</v>
      </c>
      <c r="AU449" s="18" t="s">
        <v>84</v>
      </c>
    </row>
    <row r="450" spans="2:51" s="13" customFormat="1" ht="11.25">
      <c r="B450" s="163"/>
      <c r="D450" s="164" t="s">
        <v>147</v>
      </c>
      <c r="E450" s="165" t="s">
        <v>1</v>
      </c>
      <c r="F450" s="166" t="s">
        <v>451</v>
      </c>
      <c r="H450" s="165" t="s">
        <v>1</v>
      </c>
      <c r="I450" s="167"/>
      <c r="L450" s="163"/>
      <c r="M450" s="168"/>
      <c r="N450" s="169"/>
      <c r="O450" s="169"/>
      <c r="P450" s="169"/>
      <c r="Q450" s="169"/>
      <c r="R450" s="169"/>
      <c r="S450" s="169"/>
      <c r="T450" s="170"/>
      <c r="AT450" s="165" t="s">
        <v>147</v>
      </c>
      <c r="AU450" s="165" t="s">
        <v>84</v>
      </c>
      <c r="AV450" s="13" t="s">
        <v>32</v>
      </c>
      <c r="AW450" s="13" t="s">
        <v>31</v>
      </c>
      <c r="AX450" s="13" t="s">
        <v>75</v>
      </c>
      <c r="AY450" s="165" t="s">
        <v>136</v>
      </c>
    </row>
    <row r="451" spans="2:51" s="14" customFormat="1" ht="11.25">
      <c r="B451" s="171"/>
      <c r="D451" s="164" t="s">
        <v>147</v>
      </c>
      <c r="E451" s="172" t="s">
        <v>1</v>
      </c>
      <c r="F451" s="173" t="s">
        <v>387</v>
      </c>
      <c r="H451" s="174">
        <v>1</v>
      </c>
      <c r="I451" s="175"/>
      <c r="L451" s="171"/>
      <c r="M451" s="176"/>
      <c r="N451" s="177"/>
      <c r="O451" s="177"/>
      <c r="P451" s="177"/>
      <c r="Q451" s="177"/>
      <c r="R451" s="177"/>
      <c r="S451" s="177"/>
      <c r="T451" s="178"/>
      <c r="AT451" s="172" t="s">
        <v>147</v>
      </c>
      <c r="AU451" s="172" t="s">
        <v>84</v>
      </c>
      <c r="AV451" s="14" t="s">
        <v>84</v>
      </c>
      <c r="AW451" s="14" t="s">
        <v>31</v>
      </c>
      <c r="AX451" s="14" t="s">
        <v>75</v>
      </c>
      <c r="AY451" s="172" t="s">
        <v>136</v>
      </c>
    </row>
    <row r="452" spans="2:51" s="15" customFormat="1" ht="11.25">
      <c r="B452" s="179"/>
      <c r="D452" s="164" t="s">
        <v>147</v>
      </c>
      <c r="E452" s="180" t="s">
        <v>1</v>
      </c>
      <c r="F452" s="181" t="s">
        <v>151</v>
      </c>
      <c r="H452" s="182">
        <v>1</v>
      </c>
      <c r="I452" s="183"/>
      <c r="L452" s="179"/>
      <c r="M452" s="184"/>
      <c r="N452" s="185"/>
      <c r="O452" s="185"/>
      <c r="P452" s="185"/>
      <c r="Q452" s="185"/>
      <c r="R452" s="185"/>
      <c r="S452" s="185"/>
      <c r="T452" s="186"/>
      <c r="AT452" s="180" t="s">
        <v>147</v>
      </c>
      <c r="AU452" s="180" t="s">
        <v>84</v>
      </c>
      <c r="AV452" s="15" t="s">
        <v>143</v>
      </c>
      <c r="AW452" s="15" t="s">
        <v>31</v>
      </c>
      <c r="AX452" s="15" t="s">
        <v>32</v>
      </c>
      <c r="AY452" s="180" t="s">
        <v>136</v>
      </c>
    </row>
    <row r="453" spans="1:65" s="2" customFormat="1" ht="16.5" customHeight="1">
      <c r="A453" s="33"/>
      <c r="B453" s="144"/>
      <c r="C453" s="188" t="s">
        <v>581</v>
      </c>
      <c r="D453" s="188" t="s">
        <v>206</v>
      </c>
      <c r="E453" s="189" t="s">
        <v>582</v>
      </c>
      <c r="F453" s="190" t="s">
        <v>583</v>
      </c>
      <c r="G453" s="191" t="s">
        <v>447</v>
      </c>
      <c r="H453" s="192">
        <v>1</v>
      </c>
      <c r="I453" s="193"/>
      <c r="J453" s="194">
        <f>ROUND(I453*H453,2)</f>
        <v>0</v>
      </c>
      <c r="K453" s="190" t="s">
        <v>142</v>
      </c>
      <c r="L453" s="195"/>
      <c r="M453" s="196" t="s">
        <v>1</v>
      </c>
      <c r="N453" s="197" t="s">
        <v>40</v>
      </c>
      <c r="O453" s="59"/>
      <c r="P453" s="154">
        <f>O453*H453</f>
        <v>0</v>
      </c>
      <c r="Q453" s="154">
        <v>0.018</v>
      </c>
      <c r="R453" s="154">
        <f>Q453*H453</f>
        <v>0.018</v>
      </c>
      <c r="S453" s="154">
        <v>0</v>
      </c>
      <c r="T453" s="155">
        <f>S453*H453</f>
        <v>0</v>
      </c>
      <c r="U453" s="33"/>
      <c r="V453" s="33"/>
      <c r="W453" s="33"/>
      <c r="X453" s="33"/>
      <c r="Y453" s="33"/>
      <c r="Z453" s="33"/>
      <c r="AA453" s="33"/>
      <c r="AB453" s="33"/>
      <c r="AC453" s="33"/>
      <c r="AD453" s="33"/>
      <c r="AE453" s="33"/>
      <c r="AR453" s="156" t="s">
        <v>195</v>
      </c>
      <c r="AT453" s="156" t="s">
        <v>206</v>
      </c>
      <c r="AU453" s="156" t="s">
        <v>84</v>
      </c>
      <c r="AY453" s="18" t="s">
        <v>136</v>
      </c>
      <c r="BE453" s="157">
        <f>IF(N453="základní",J453,0)</f>
        <v>0</v>
      </c>
      <c r="BF453" s="157">
        <f>IF(N453="snížená",J453,0)</f>
        <v>0</v>
      </c>
      <c r="BG453" s="157">
        <f>IF(N453="zákl. přenesená",J453,0)</f>
        <v>0</v>
      </c>
      <c r="BH453" s="157">
        <f>IF(N453="sníž. přenesená",J453,0)</f>
        <v>0</v>
      </c>
      <c r="BI453" s="157">
        <f>IF(N453="nulová",J453,0)</f>
        <v>0</v>
      </c>
      <c r="BJ453" s="18" t="s">
        <v>32</v>
      </c>
      <c r="BK453" s="157">
        <f>ROUND(I453*H453,2)</f>
        <v>0</v>
      </c>
      <c r="BL453" s="18" t="s">
        <v>143</v>
      </c>
      <c r="BM453" s="156" t="s">
        <v>584</v>
      </c>
    </row>
    <row r="454" spans="1:65" s="2" customFormat="1" ht="16.5" customHeight="1">
      <c r="A454" s="33"/>
      <c r="B454" s="144"/>
      <c r="C454" s="188" t="s">
        <v>585</v>
      </c>
      <c r="D454" s="188" t="s">
        <v>206</v>
      </c>
      <c r="E454" s="189" t="s">
        <v>586</v>
      </c>
      <c r="F454" s="190" t="s">
        <v>587</v>
      </c>
      <c r="G454" s="191" t="s">
        <v>447</v>
      </c>
      <c r="H454" s="192">
        <v>1</v>
      </c>
      <c r="I454" s="193"/>
      <c r="J454" s="194">
        <f>ROUND(I454*H454,2)</f>
        <v>0</v>
      </c>
      <c r="K454" s="190" t="s">
        <v>1</v>
      </c>
      <c r="L454" s="195"/>
      <c r="M454" s="196" t="s">
        <v>1</v>
      </c>
      <c r="N454" s="197" t="s">
        <v>40</v>
      </c>
      <c r="O454" s="59"/>
      <c r="P454" s="154">
        <f>O454*H454</f>
        <v>0</v>
      </c>
      <c r="Q454" s="154">
        <v>0.0035</v>
      </c>
      <c r="R454" s="154">
        <f>Q454*H454</f>
        <v>0.0035</v>
      </c>
      <c r="S454" s="154">
        <v>0</v>
      </c>
      <c r="T454" s="155">
        <f>S454*H454</f>
        <v>0</v>
      </c>
      <c r="U454" s="33"/>
      <c r="V454" s="33"/>
      <c r="W454" s="33"/>
      <c r="X454" s="33"/>
      <c r="Y454" s="33"/>
      <c r="Z454" s="33"/>
      <c r="AA454" s="33"/>
      <c r="AB454" s="33"/>
      <c r="AC454" s="33"/>
      <c r="AD454" s="33"/>
      <c r="AE454" s="33"/>
      <c r="AR454" s="156" t="s">
        <v>195</v>
      </c>
      <c r="AT454" s="156" t="s">
        <v>206</v>
      </c>
      <c r="AU454" s="156" t="s">
        <v>84</v>
      </c>
      <c r="AY454" s="18" t="s">
        <v>136</v>
      </c>
      <c r="BE454" s="157">
        <f>IF(N454="základní",J454,0)</f>
        <v>0</v>
      </c>
      <c r="BF454" s="157">
        <f>IF(N454="snížená",J454,0)</f>
        <v>0</v>
      </c>
      <c r="BG454" s="157">
        <f>IF(N454="zákl. přenesená",J454,0)</f>
        <v>0</v>
      </c>
      <c r="BH454" s="157">
        <f>IF(N454="sníž. přenesená",J454,0)</f>
        <v>0</v>
      </c>
      <c r="BI454" s="157">
        <f>IF(N454="nulová",J454,0)</f>
        <v>0</v>
      </c>
      <c r="BJ454" s="18" t="s">
        <v>32</v>
      </c>
      <c r="BK454" s="157">
        <f>ROUND(I454*H454,2)</f>
        <v>0</v>
      </c>
      <c r="BL454" s="18" t="s">
        <v>143</v>
      </c>
      <c r="BM454" s="156" t="s">
        <v>588</v>
      </c>
    </row>
    <row r="455" spans="1:65" s="2" customFormat="1" ht="16.5" customHeight="1">
      <c r="A455" s="33"/>
      <c r="B455" s="144"/>
      <c r="C455" s="145" t="s">
        <v>589</v>
      </c>
      <c r="D455" s="145" t="s">
        <v>138</v>
      </c>
      <c r="E455" s="146" t="s">
        <v>590</v>
      </c>
      <c r="F455" s="147" t="s">
        <v>591</v>
      </c>
      <c r="G455" s="148" t="s">
        <v>447</v>
      </c>
      <c r="H455" s="149">
        <v>1</v>
      </c>
      <c r="I455" s="150"/>
      <c r="J455" s="151">
        <f>ROUND(I455*H455,2)</f>
        <v>0</v>
      </c>
      <c r="K455" s="147" t="s">
        <v>142</v>
      </c>
      <c r="L455" s="34"/>
      <c r="M455" s="152" t="s">
        <v>1</v>
      </c>
      <c r="N455" s="153" t="s">
        <v>40</v>
      </c>
      <c r="O455" s="59"/>
      <c r="P455" s="154">
        <f>O455*H455</f>
        <v>0</v>
      </c>
      <c r="Q455" s="154">
        <v>0.00159</v>
      </c>
      <c r="R455" s="154">
        <f>Q455*H455</f>
        <v>0.00159</v>
      </c>
      <c r="S455" s="154">
        <v>0</v>
      </c>
      <c r="T455" s="155">
        <f>S455*H455</f>
        <v>0</v>
      </c>
      <c r="U455" s="33"/>
      <c r="V455" s="33"/>
      <c r="W455" s="33"/>
      <c r="X455" s="33"/>
      <c r="Y455" s="33"/>
      <c r="Z455" s="33"/>
      <c r="AA455" s="33"/>
      <c r="AB455" s="33"/>
      <c r="AC455" s="33"/>
      <c r="AD455" s="33"/>
      <c r="AE455" s="33"/>
      <c r="AR455" s="156" t="s">
        <v>143</v>
      </c>
      <c r="AT455" s="156" t="s">
        <v>138</v>
      </c>
      <c r="AU455" s="156" t="s">
        <v>84</v>
      </c>
      <c r="AY455" s="18" t="s">
        <v>136</v>
      </c>
      <c r="BE455" s="157">
        <f>IF(N455="základní",J455,0)</f>
        <v>0</v>
      </c>
      <c r="BF455" s="157">
        <f>IF(N455="snížená",J455,0)</f>
        <v>0</v>
      </c>
      <c r="BG455" s="157">
        <f>IF(N455="zákl. přenesená",J455,0)</f>
        <v>0</v>
      </c>
      <c r="BH455" s="157">
        <f>IF(N455="sníž. přenesená",J455,0)</f>
        <v>0</v>
      </c>
      <c r="BI455" s="157">
        <f>IF(N455="nulová",J455,0)</f>
        <v>0</v>
      </c>
      <c r="BJ455" s="18" t="s">
        <v>32</v>
      </c>
      <c r="BK455" s="157">
        <f>ROUND(I455*H455,2)</f>
        <v>0</v>
      </c>
      <c r="BL455" s="18" t="s">
        <v>143</v>
      </c>
      <c r="BM455" s="156" t="s">
        <v>592</v>
      </c>
    </row>
    <row r="456" spans="1:47" s="2" customFormat="1" ht="11.25">
      <c r="A456" s="33"/>
      <c r="B456" s="34"/>
      <c r="C456" s="33"/>
      <c r="D456" s="158" t="s">
        <v>145</v>
      </c>
      <c r="E456" s="33"/>
      <c r="F456" s="159" t="s">
        <v>593</v>
      </c>
      <c r="G456" s="33"/>
      <c r="H456" s="33"/>
      <c r="I456" s="160"/>
      <c r="J456" s="33"/>
      <c r="K456" s="33"/>
      <c r="L456" s="34"/>
      <c r="M456" s="161"/>
      <c r="N456" s="162"/>
      <c r="O456" s="59"/>
      <c r="P456" s="59"/>
      <c r="Q456" s="59"/>
      <c r="R456" s="59"/>
      <c r="S456" s="59"/>
      <c r="T456" s="60"/>
      <c r="U456" s="33"/>
      <c r="V456" s="33"/>
      <c r="W456" s="33"/>
      <c r="X456" s="33"/>
      <c r="Y456" s="33"/>
      <c r="Z456" s="33"/>
      <c r="AA456" s="33"/>
      <c r="AB456" s="33"/>
      <c r="AC456" s="33"/>
      <c r="AD456" s="33"/>
      <c r="AE456" s="33"/>
      <c r="AT456" s="18" t="s">
        <v>145</v>
      </c>
      <c r="AU456" s="18" t="s">
        <v>84</v>
      </c>
    </row>
    <row r="457" spans="1:47" s="2" customFormat="1" ht="107.25">
      <c r="A457" s="33"/>
      <c r="B457" s="34"/>
      <c r="C457" s="33"/>
      <c r="D457" s="164" t="s">
        <v>201</v>
      </c>
      <c r="E457" s="33"/>
      <c r="F457" s="187" t="s">
        <v>580</v>
      </c>
      <c r="G457" s="33"/>
      <c r="H457" s="33"/>
      <c r="I457" s="160"/>
      <c r="J457" s="33"/>
      <c r="K457" s="33"/>
      <c r="L457" s="34"/>
      <c r="M457" s="161"/>
      <c r="N457" s="162"/>
      <c r="O457" s="59"/>
      <c r="P457" s="59"/>
      <c r="Q457" s="59"/>
      <c r="R457" s="59"/>
      <c r="S457" s="59"/>
      <c r="T457" s="60"/>
      <c r="U457" s="33"/>
      <c r="V457" s="33"/>
      <c r="W457" s="33"/>
      <c r="X457" s="33"/>
      <c r="Y457" s="33"/>
      <c r="Z457" s="33"/>
      <c r="AA457" s="33"/>
      <c r="AB457" s="33"/>
      <c r="AC457" s="33"/>
      <c r="AD457" s="33"/>
      <c r="AE457" s="33"/>
      <c r="AT457" s="18" t="s">
        <v>201</v>
      </c>
      <c r="AU457" s="18" t="s">
        <v>84</v>
      </c>
    </row>
    <row r="458" spans="2:51" s="13" customFormat="1" ht="11.25">
      <c r="B458" s="163"/>
      <c r="D458" s="164" t="s">
        <v>147</v>
      </c>
      <c r="E458" s="165" t="s">
        <v>1</v>
      </c>
      <c r="F458" s="166" t="s">
        <v>451</v>
      </c>
      <c r="H458" s="165" t="s">
        <v>1</v>
      </c>
      <c r="I458" s="167"/>
      <c r="L458" s="163"/>
      <c r="M458" s="168"/>
      <c r="N458" s="169"/>
      <c r="O458" s="169"/>
      <c r="P458" s="169"/>
      <c r="Q458" s="169"/>
      <c r="R458" s="169"/>
      <c r="S458" s="169"/>
      <c r="T458" s="170"/>
      <c r="AT458" s="165" t="s">
        <v>147</v>
      </c>
      <c r="AU458" s="165" t="s">
        <v>84</v>
      </c>
      <c r="AV458" s="13" t="s">
        <v>32</v>
      </c>
      <c r="AW458" s="13" t="s">
        <v>31</v>
      </c>
      <c r="AX458" s="13" t="s">
        <v>75</v>
      </c>
      <c r="AY458" s="165" t="s">
        <v>136</v>
      </c>
    </row>
    <row r="459" spans="2:51" s="14" customFormat="1" ht="11.25">
      <c r="B459" s="171"/>
      <c r="D459" s="164" t="s">
        <v>147</v>
      </c>
      <c r="E459" s="172" t="s">
        <v>1</v>
      </c>
      <c r="F459" s="173" t="s">
        <v>387</v>
      </c>
      <c r="H459" s="174">
        <v>1</v>
      </c>
      <c r="I459" s="175"/>
      <c r="L459" s="171"/>
      <c r="M459" s="176"/>
      <c r="N459" s="177"/>
      <c r="O459" s="177"/>
      <c r="P459" s="177"/>
      <c r="Q459" s="177"/>
      <c r="R459" s="177"/>
      <c r="S459" s="177"/>
      <c r="T459" s="178"/>
      <c r="AT459" s="172" t="s">
        <v>147</v>
      </c>
      <c r="AU459" s="172" t="s">
        <v>84</v>
      </c>
      <c r="AV459" s="14" t="s">
        <v>84</v>
      </c>
      <c r="AW459" s="14" t="s">
        <v>31</v>
      </c>
      <c r="AX459" s="14" t="s">
        <v>75</v>
      </c>
      <c r="AY459" s="172" t="s">
        <v>136</v>
      </c>
    </row>
    <row r="460" spans="2:51" s="15" customFormat="1" ht="11.25">
      <c r="B460" s="179"/>
      <c r="D460" s="164" t="s">
        <v>147</v>
      </c>
      <c r="E460" s="180" t="s">
        <v>1</v>
      </c>
      <c r="F460" s="181" t="s">
        <v>151</v>
      </c>
      <c r="H460" s="182">
        <v>1</v>
      </c>
      <c r="I460" s="183"/>
      <c r="L460" s="179"/>
      <c r="M460" s="184"/>
      <c r="N460" s="185"/>
      <c r="O460" s="185"/>
      <c r="P460" s="185"/>
      <c r="Q460" s="185"/>
      <c r="R460" s="185"/>
      <c r="S460" s="185"/>
      <c r="T460" s="186"/>
      <c r="AT460" s="180" t="s">
        <v>147</v>
      </c>
      <c r="AU460" s="180" t="s">
        <v>84</v>
      </c>
      <c r="AV460" s="15" t="s">
        <v>143</v>
      </c>
      <c r="AW460" s="15" t="s">
        <v>31</v>
      </c>
      <c r="AX460" s="15" t="s">
        <v>32</v>
      </c>
      <c r="AY460" s="180" t="s">
        <v>136</v>
      </c>
    </row>
    <row r="461" spans="1:65" s="2" customFormat="1" ht="16.5" customHeight="1">
      <c r="A461" s="33"/>
      <c r="B461" s="144"/>
      <c r="C461" s="188" t="s">
        <v>594</v>
      </c>
      <c r="D461" s="188" t="s">
        <v>206</v>
      </c>
      <c r="E461" s="189" t="s">
        <v>595</v>
      </c>
      <c r="F461" s="190" t="s">
        <v>596</v>
      </c>
      <c r="G461" s="191" t="s">
        <v>447</v>
      </c>
      <c r="H461" s="192">
        <v>1.01</v>
      </c>
      <c r="I461" s="193"/>
      <c r="J461" s="194">
        <f>ROUND(I461*H461,2)</f>
        <v>0</v>
      </c>
      <c r="K461" s="190" t="s">
        <v>142</v>
      </c>
      <c r="L461" s="195"/>
      <c r="M461" s="196" t="s">
        <v>1</v>
      </c>
      <c r="N461" s="197" t="s">
        <v>40</v>
      </c>
      <c r="O461" s="59"/>
      <c r="P461" s="154">
        <f>O461*H461</f>
        <v>0</v>
      </c>
      <c r="Q461" s="154">
        <v>0.0171</v>
      </c>
      <c r="R461" s="154">
        <f>Q461*H461</f>
        <v>0.017271</v>
      </c>
      <c r="S461" s="154">
        <v>0</v>
      </c>
      <c r="T461" s="155">
        <f>S461*H461</f>
        <v>0</v>
      </c>
      <c r="U461" s="33"/>
      <c r="V461" s="33"/>
      <c r="W461" s="33"/>
      <c r="X461" s="33"/>
      <c r="Y461" s="33"/>
      <c r="Z461" s="33"/>
      <c r="AA461" s="33"/>
      <c r="AB461" s="33"/>
      <c r="AC461" s="33"/>
      <c r="AD461" s="33"/>
      <c r="AE461" s="33"/>
      <c r="AR461" s="156" t="s">
        <v>195</v>
      </c>
      <c r="AT461" s="156" t="s">
        <v>206</v>
      </c>
      <c r="AU461" s="156" t="s">
        <v>84</v>
      </c>
      <c r="AY461" s="18" t="s">
        <v>136</v>
      </c>
      <c r="BE461" s="157">
        <f>IF(N461="základní",J461,0)</f>
        <v>0</v>
      </c>
      <c r="BF461" s="157">
        <f>IF(N461="snížená",J461,0)</f>
        <v>0</v>
      </c>
      <c r="BG461" s="157">
        <f>IF(N461="zákl. přenesená",J461,0)</f>
        <v>0</v>
      </c>
      <c r="BH461" s="157">
        <f>IF(N461="sníž. přenesená",J461,0)</f>
        <v>0</v>
      </c>
      <c r="BI461" s="157">
        <f>IF(N461="nulová",J461,0)</f>
        <v>0</v>
      </c>
      <c r="BJ461" s="18" t="s">
        <v>32</v>
      </c>
      <c r="BK461" s="157">
        <f>ROUND(I461*H461,2)</f>
        <v>0</v>
      </c>
      <c r="BL461" s="18" t="s">
        <v>143</v>
      </c>
      <c r="BM461" s="156" t="s">
        <v>597</v>
      </c>
    </row>
    <row r="462" spans="2:51" s="14" customFormat="1" ht="11.25">
      <c r="B462" s="171"/>
      <c r="D462" s="164" t="s">
        <v>147</v>
      </c>
      <c r="F462" s="173" t="s">
        <v>458</v>
      </c>
      <c r="H462" s="174">
        <v>1.01</v>
      </c>
      <c r="I462" s="175"/>
      <c r="L462" s="171"/>
      <c r="M462" s="176"/>
      <c r="N462" s="177"/>
      <c r="O462" s="177"/>
      <c r="P462" s="177"/>
      <c r="Q462" s="177"/>
      <c r="R462" s="177"/>
      <c r="S462" s="177"/>
      <c r="T462" s="178"/>
      <c r="AT462" s="172" t="s">
        <v>147</v>
      </c>
      <c r="AU462" s="172" t="s">
        <v>84</v>
      </c>
      <c r="AV462" s="14" t="s">
        <v>84</v>
      </c>
      <c r="AW462" s="14" t="s">
        <v>3</v>
      </c>
      <c r="AX462" s="14" t="s">
        <v>32</v>
      </c>
      <c r="AY462" s="172" t="s">
        <v>136</v>
      </c>
    </row>
    <row r="463" spans="1:65" s="2" customFormat="1" ht="16.5" customHeight="1">
      <c r="A463" s="33"/>
      <c r="B463" s="144"/>
      <c r="C463" s="145" t="s">
        <v>598</v>
      </c>
      <c r="D463" s="145" t="s">
        <v>138</v>
      </c>
      <c r="E463" s="146" t="s">
        <v>599</v>
      </c>
      <c r="F463" s="147" t="s">
        <v>600</v>
      </c>
      <c r="G463" s="148" t="s">
        <v>447</v>
      </c>
      <c r="H463" s="149">
        <v>1</v>
      </c>
      <c r="I463" s="150"/>
      <c r="J463" s="151">
        <f>ROUND(I463*H463,2)</f>
        <v>0</v>
      </c>
      <c r="K463" s="147" t="s">
        <v>142</v>
      </c>
      <c r="L463" s="34"/>
      <c r="M463" s="152" t="s">
        <v>1</v>
      </c>
      <c r="N463" s="153" t="s">
        <v>40</v>
      </c>
      <c r="O463" s="59"/>
      <c r="P463" s="154">
        <f>O463*H463</f>
        <v>0</v>
      </c>
      <c r="Q463" s="154">
        <v>0.00165</v>
      </c>
      <c r="R463" s="154">
        <f>Q463*H463</f>
        <v>0.00165</v>
      </c>
      <c r="S463" s="154">
        <v>0</v>
      </c>
      <c r="T463" s="155">
        <f>S463*H463</f>
        <v>0</v>
      </c>
      <c r="U463" s="33"/>
      <c r="V463" s="33"/>
      <c r="W463" s="33"/>
      <c r="X463" s="33"/>
      <c r="Y463" s="33"/>
      <c r="Z463" s="33"/>
      <c r="AA463" s="33"/>
      <c r="AB463" s="33"/>
      <c r="AC463" s="33"/>
      <c r="AD463" s="33"/>
      <c r="AE463" s="33"/>
      <c r="AR463" s="156" t="s">
        <v>143</v>
      </c>
      <c r="AT463" s="156" t="s">
        <v>138</v>
      </c>
      <c r="AU463" s="156" t="s">
        <v>84</v>
      </c>
      <c r="AY463" s="18" t="s">
        <v>136</v>
      </c>
      <c r="BE463" s="157">
        <f>IF(N463="základní",J463,0)</f>
        <v>0</v>
      </c>
      <c r="BF463" s="157">
        <f>IF(N463="snížená",J463,0)</f>
        <v>0</v>
      </c>
      <c r="BG463" s="157">
        <f>IF(N463="zákl. přenesená",J463,0)</f>
        <v>0</v>
      </c>
      <c r="BH463" s="157">
        <f>IF(N463="sníž. přenesená",J463,0)</f>
        <v>0</v>
      </c>
      <c r="BI463" s="157">
        <f>IF(N463="nulová",J463,0)</f>
        <v>0</v>
      </c>
      <c r="BJ463" s="18" t="s">
        <v>32</v>
      </c>
      <c r="BK463" s="157">
        <f>ROUND(I463*H463,2)</f>
        <v>0</v>
      </c>
      <c r="BL463" s="18" t="s">
        <v>143</v>
      </c>
      <c r="BM463" s="156" t="s">
        <v>601</v>
      </c>
    </row>
    <row r="464" spans="1:47" s="2" customFormat="1" ht="11.25">
      <c r="A464" s="33"/>
      <c r="B464" s="34"/>
      <c r="C464" s="33"/>
      <c r="D464" s="158" t="s">
        <v>145</v>
      </c>
      <c r="E464" s="33"/>
      <c r="F464" s="159" t="s">
        <v>602</v>
      </c>
      <c r="G464" s="33"/>
      <c r="H464" s="33"/>
      <c r="I464" s="160"/>
      <c r="J464" s="33"/>
      <c r="K464" s="33"/>
      <c r="L464" s="34"/>
      <c r="M464" s="161"/>
      <c r="N464" s="162"/>
      <c r="O464" s="59"/>
      <c r="P464" s="59"/>
      <c r="Q464" s="59"/>
      <c r="R464" s="59"/>
      <c r="S464" s="59"/>
      <c r="T464" s="60"/>
      <c r="U464" s="33"/>
      <c r="V464" s="33"/>
      <c r="W464" s="33"/>
      <c r="X464" s="33"/>
      <c r="Y464" s="33"/>
      <c r="Z464" s="33"/>
      <c r="AA464" s="33"/>
      <c r="AB464" s="33"/>
      <c r="AC464" s="33"/>
      <c r="AD464" s="33"/>
      <c r="AE464" s="33"/>
      <c r="AT464" s="18" t="s">
        <v>145</v>
      </c>
      <c r="AU464" s="18" t="s">
        <v>84</v>
      </c>
    </row>
    <row r="465" spans="1:47" s="2" customFormat="1" ht="107.25">
      <c r="A465" s="33"/>
      <c r="B465" s="34"/>
      <c r="C465" s="33"/>
      <c r="D465" s="164" t="s">
        <v>201</v>
      </c>
      <c r="E465" s="33"/>
      <c r="F465" s="187" t="s">
        <v>580</v>
      </c>
      <c r="G465" s="33"/>
      <c r="H465" s="33"/>
      <c r="I465" s="160"/>
      <c r="J465" s="33"/>
      <c r="K465" s="33"/>
      <c r="L465" s="34"/>
      <c r="M465" s="161"/>
      <c r="N465" s="162"/>
      <c r="O465" s="59"/>
      <c r="P465" s="59"/>
      <c r="Q465" s="59"/>
      <c r="R465" s="59"/>
      <c r="S465" s="59"/>
      <c r="T465" s="60"/>
      <c r="U465" s="33"/>
      <c r="V465" s="33"/>
      <c r="W465" s="33"/>
      <c r="X465" s="33"/>
      <c r="Y465" s="33"/>
      <c r="Z465" s="33"/>
      <c r="AA465" s="33"/>
      <c r="AB465" s="33"/>
      <c r="AC465" s="33"/>
      <c r="AD465" s="33"/>
      <c r="AE465" s="33"/>
      <c r="AT465" s="18" t="s">
        <v>201</v>
      </c>
      <c r="AU465" s="18" t="s">
        <v>84</v>
      </c>
    </row>
    <row r="466" spans="2:51" s="13" customFormat="1" ht="11.25">
      <c r="B466" s="163"/>
      <c r="D466" s="164" t="s">
        <v>147</v>
      </c>
      <c r="E466" s="165" t="s">
        <v>1</v>
      </c>
      <c r="F466" s="166" t="s">
        <v>451</v>
      </c>
      <c r="H466" s="165" t="s">
        <v>1</v>
      </c>
      <c r="I466" s="167"/>
      <c r="L466" s="163"/>
      <c r="M466" s="168"/>
      <c r="N466" s="169"/>
      <c r="O466" s="169"/>
      <c r="P466" s="169"/>
      <c r="Q466" s="169"/>
      <c r="R466" s="169"/>
      <c r="S466" s="169"/>
      <c r="T466" s="170"/>
      <c r="AT466" s="165" t="s">
        <v>147</v>
      </c>
      <c r="AU466" s="165" t="s">
        <v>84</v>
      </c>
      <c r="AV466" s="13" t="s">
        <v>32</v>
      </c>
      <c r="AW466" s="13" t="s">
        <v>31</v>
      </c>
      <c r="AX466" s="13" t="s">
        <v>75</v>
      </c>
      <c r="AY466" s="165" t="s">
        <v>136</v>
      </c>
    </row>
    <row r="467" spans="2:51" s="14" customFormat="1" ht="11.25">
      <c r="B467" s="171"/>
      <c r="D467" s="164" t="s">
        <v>147</v>
      </c>
      <c r="E467" s="172" t="s">
        <v>1</v>
      </c>
      <c r="F467" s="173" t="s">
        <v>387</v>
      </c>
      <c r="H467" s="174">
        <v>1</v>
      </c>
      <c r="I467" s="175"/>
      <c r="L467" s="171"/>
      <c r="M467" s="176"/>
      <c r="N467" s="177"/>
      <c r="O467" s="177"/>
      <c r="P467" s="177"/>
      <c r="Q467" s="177"/>
      <c r="R467" s="177"/>
      <c r="S467" s="177"/>
      <c r="T467" s="178"/>
      <c r="AT467" s="172" t="s">
        <v>147</v>
      </c>
      <c r="AU467" s="172" t="s">
        <v>84</v>
      </c>
      <c r="AV467" s="14" t="s">
        <v>84</v>
      </c>
      <c r="AW467" s="14" t="s">
        <v>31</v>
      </c>
      <c r="AX467" s="14" t="s">
        <v>75</v>
      </c>
      <c r="AY467" s="172" t="s">
        <v>136</v>
      </c>
    </row>
    <row r="468" spans="2:51" s="15" customFormat="1" ht="11.25">
      <c r="B468" s="179"/>
      <c r="D468" s="164" t="s">
        <v>147</v>
      </c>
      <c r="E468" s="180" t="s">
        <v>1</v>
      </c>
      <c r="F468" s="181" t="s">
        <v>151</v>
      </c>
      <c r="H468" s="182">
        <v>1</v>
      </c>
      <c r="I468" s="183"/>
      <c r="L468" s="179"/>
      <c r="M468" s="184"/>
      <c r="N468" s="185"/>
      <c r="O468" s="185"/>
      <c r="P468" s="185"/>
      <c r="Q468" s="185"/>
      <c r="R468" s="185"/>
      <c r="S468" s="185"/>
      <c r="T468" s="186"/>
      <c r="AT468" s="180" t="s">
        <v>147</v>
      </c>
      <c r="AU468" s="180" t="s">
        <v>84</v>
      </c>
      <c r="AV468" s="15" t="s">
        <v>143</v>
      </c>
      <c r="AW468" s="15" t="s">
        <v>31</v>
      </c>
      <c r="AX468" s="15" t="s">
        <v>32</v>
      </c>
      <c r="AY468" s="180" t="s">
        <v>136</v>
      </c>
    </row>
    <row r="469" spans="1:65" s="2" customFormat="1" ht="16.5" customHeight="1">
      <c r="A469" s="33"/>
      <c r="B469" s="144"/>
      <c r="C469" s="188" t="s">
        <v>603</v>
      </c>
      <c r="D469" s="188" t="s">
        <v>206</v>
      </c>
      <c r="E469" s="189" t="s">
        <v>604</v>
      </c>
      <c r="F469" s="190" t="s">
        <v>605</v>
      </c>
      <c r="G469" s="191" t="s">
        <v>447</v>
      </c>
      <c r="H469" s="192">
        <v>1</v>
      </c>
      <c r="I469" s="193"/>
      <c r="J469" s="194">
        <f>ROUND(I469*H469,2)</f>
        <v>0</v>
      </c>
      <c r="K469" s="190" t="s">
        <v>1</v>
      </c>
      <c r="L469" s="195"/>
      <c r="M469" s="196" t="s">
        <v>1</v>
      </c>
      <c r="N469" s="197" t="s">
        <v>40</v>
      </c>
      <c r="O469" s="59"/>
      <c r="P469" s="154">
        <f>O469*H469</f>
        <v>0</v>
      </c>
      <c r="Q469" s="154">
        <v>0.023</v>
      </c>
      <c r="R469" s="154">
        <f>Q469*H469</f>
        <v>0.023</v>
      </c>
      <c r="S469" s="154">
        <v>0</v>
      </c>
      <c r="T469" s="155">
        <f>S469*H469</f>
        <v>0</v>
      </c>
      <c r="U469" s="33"/>
      <c r="V469" s="33"/>
      <c r="W469" s="33"/>
      <c r="X469" s="33"/>
      <c r="Y469" s="33"/>
      <c r="Z469" s="33"/>
      <c r="AA469" s="33"/>
      <c r="AB469" s="33"/>
      <c r="AC469" s="33"/>
      <c r="AD469" s="33"/>
      <c r="AE469" s="33"/>
      <c r="AR469" s="156" t="s">
        <v>195</v>
      </c>
      <c r="AT469" s="156" t="s">
        <v>206</v>
      </c>
      <c r="AU469" s="156" t="s">
        <v>84</v>
      </c>
      <c r="AY469" s="18" t="s">
        <v>136</v>
      </c>
      <c r="BE469" s="157">
        <f>IF(N469="základní",J469,0)</f>
        <v>0</v>
      </c>
      <c r="BF469" s="157">
        <f>IF(N469="snížená",J469,0)</f>
        <v>0</v>
      </c>
      <c r="BG469" s="157">
        <f>IF(N469="zákl. přenesená",J469,0)</f>
        <v>0</v>
      </c>
      <c r="BH469" s="157">
        <f>IF(N469="sníž. přenesená",J469,0)</f>
        <v>0</v>
      </c>
      <c r="BI469" s="157">
        <f>IF(N469="nulová",J469,0)</f>
        <v>0</v>
      </c>
      <c r="BJ469" s="18" t="s">
        <v>32</v>
      </c>
      <c r="BK469" s="157">
        <f>ROUND(I469*H469,2)</f>
        <v>0</v>
      </c>
      <c r="BL469" s="18" t="s">
        <v>143</v>
      </c>
      <c r="BM469" s="156" t="s">
        <v>606</v>
      </c>
    </row>
    <row r="470" spans="1:65" s="2" customFormat="1" ht="16.5" customHeight="1">
      <c r="A470" s="33"/>
      <c r="B470" s="144"/>
      <c r="C470" s="188" t="s">
        <v>607</v>
      </c>
      <c r="D470" s="188" t="s">
        <v>206</v>
      </c>
      <c r="E470" s="189" t="s">
        <v>608</v>
      </c>
      <c r="F470" s="190" t="s">
        <v>609</v>
      </c>
      <c r="G470" s="191" t="s">
        <v>447</v>
      </c>
      <c r="H470" s="192">
        <v>1</v>
      </c>
      <c r="I470" s="193"/>
      <c r="J470" s="194">
        <f>ROUND(I470*H470,2)</f>
        <v>0</v>
      </c>
      <c r="K470" s="190" t="s">
        <v>1</v>
      </c>
      <c r="L470" s="195"/>
      <c r="M470" s="196" t="s">
        <v>1</v>
      </c>
      <c r="N470" s="197" t="s">
        <v>40</v>
      </c>
      <c r="O470" s="59"/>
      <c r="P470" s="154">
        <f>O470*H470</f>
        <v>0</v>
      </c>
      <c r="Q470" s="154">
        <v>0.004</v>
      </c>
      <c r="R470" s="154">
        <f>Q470*H470</f>
        <v>0.004</v>
      </c>
      <c r="S470" s="154">
        <v>0</v>
      </c>
      <c r="T470" s="155">
        <f>S470*H470</f>
        <v>0</v>
      </c>
      <c r="U470" s="33"/>
      <c r="V470" s="33"/>
      <c r="W470" s="33"/>
      <c r="X470" s="33"/>
      <c r="Y470" s="33"/>
      <c r="Z470" s="33"/>
      <c r="AA470" s="33"/>
      <c r="AB470" s="33"/>
      <c r="AC470" s="33"/>
      <c r="AD470" s="33"/>
      <c r="AE470" s="33"/>
      <c r="AR470" s="156" t="s">
        <v>195</v>
      </c>
      <c r="AT470" s="156" t="s">
        <v>206</v>
      </c>
      <c r="AU470" s="156" t="s">
        <v>84</v>
      </c>
      <c r="AY470" s="18" t="s">
        <v>136</v>
      </c>
      <c r="BE470" s="157">
        <f>IF(N470="základní",J470,0)</f>
        <v>0</v>
      </c>
      <c r="BF470" s="157">
        <f>IF(N470="snížená",J470,0)</f>
        <v>0</v>
      </c>
      <c r="BG470" s="157">
        <f>IF(N470="zákl. přenesená",J470,0)</f>
        <v>0</v>
      </c>
      <c r="BH470" s="157">
        <f>IF(N470="sníž. přenesená",J470,0)</f>
        <v>0</v>
      </c>
      <c r="BI470" s="157">
        <f>IF(N470="nulová",J470,0)</f>
        <v>0</v>
      </c>
      <c r="BJ470" s="18" t="s">
        <v>32</v>
      </c>
      <c r="BK470" s="157">
        <f>ROUND(I470*H470,2)</f>
        <v>0</v>
      </c>
      <c r="BL470" s="18" t="s">
        <v>143</v>
      </c>
      <c r="BM470" s="156" t="s">
        <v>610</v>
      </c>
    </row>
    <row r="471" spans="1:65" s="2" customFormat="1" ht="16.5" customHeight="1">
      <c r="A471" s="33"/>
      <c r="B471" s="144"/>
      <c r="C471" s="145" t="s">
        <v>611</v>
      </c>
      <c r="D471" s="145" t="s">
        <v>138</v>
      </c>
      <c r="E471" s="146" t="s">
        <v>612</v>
      </c>
      <c r="F471" s="147" t="s">
        <v>613</v>
      </c>
      <c r="G471" s="148" t="s">
        <v>447</v>
      </c>
      <c r="H471" s="149">
        <v>1</v>
      </c>
      <c r="I471" s="150"/>
      <c r="J471" s="151">
        <f>ROUND(I471*H471,2)</f>
        <v>0</v>
      </c>
      <c r="K471" s="147" t="s">
        <v>142</v>
      </c>
      <c r="L471" s="34"/>
      <c r="M471" s="152" t="s">
        <v>1</v>
      </c>
      <c r="N471" s="153" t="s">
        <v>40</v>
      </c>
      <c r="O471" s="59"/>
      <c r="P471" s="154">
        <f>O471*H471</f>
        <v>0</v>
      </c>
      <c r="Q471" s="154">
        <v>0.00166</v>
      </c>
      <c r="R471" s="154">
        <f>Q471*H471</f>
        <v>0.00166</v>
      </c>
      <c r="S471" s="154">
        <v>0</v>
      </c>
      <c r="T471" s="155">
        <f>S471*H471</f>
        <v>0</v>
      </c>
      <c r="U471" s="33"/>
      <c r="V471" s="33"/>
      <c r="W471" s="33"/>
      <c r="X471" s="33"/>
      <c r="Y471" s="33"/>
      <c r="Z471" s="33"/>
      <c r="AA471" s="33"/>
      <c r="AB471" s="33"/>
      <c r="AC471" s="33"/>
      <c r="AD471" s="33"/>
      <c r="AE471" s="33"/>
      <c r="AR471" s="156" t="s">
        <v>143</v>
      </c>
      <c r="AT471" s="156" t="s">
        <v>138</v>
      </c>
      <c r="AU471" s="156" t="s">
        <v>84</v>
      </c>
      <c r="AY471" s="18" t="s">
        <v>136</v>
      </c>
      <c r="BE471" s="157">
        <f>IF(N471="základní",J471,0)</f>
        <v>0</v>
      </c>
      <c r="BF471" s="157">
        <f>IF(N471="snížená",J471,0)</f>
        <v>0</v>
      </c>
      <c r="BG471" s="157">
        <f>IF(N471="zákl. přenesená",J471,0)</f>
        <v>0</v>
      </c>
      <c r="BH471" s="157">
        <f>IF(N471="sníž. přenesená",J471,0)</f>
        <v>0</v>
      </c>
      <c r="BI471" s="157">
        <f>IF(N471="nulová",J471,0)</f>
        <v>0</v>
      </c>
      <c r="BJ471" s="18" t="s">
        <v>32</v>
      </c>
      <c r="BK471" s="157">
        <f>ROUND(I471*H471,2)</f>
        <v>0</v>
      </c>
      <c r="BL471" s="18" t="s">
        <v>143</v>
      </c>
      <c r="BM471" s="156" t="s">
        <v>614</v>
      </c>
    </row>
    <row r="472" spans="1:47" s="2" customFormat="1" ht="11.25">
      <c r="A472" s="33"/>
      <c r="B472" s="34"/>
      <c r="C472" s="33"/>
      <c r="D472" s="158" t="s">
        <v>145</v>
      </c>
      <c r="E472" s="33"/>
      <c r="F472" s="159" t="s">
        <v>615</v>
      </c>
      <c r="G472" s="33"/>
      <c r="H472" s="33"/>
      <c r="I472" s="160"/>
      <c r="J472" s="33"/>
      <c r="K472" s="33"/>
      <c r="L472" s="34"/>
      <c r="M472" s="161"/>
      <c r="N472" s="162"/>
      <c r="O472" s="59"/>
      <c r="P472" s="59"/>
      <c r="Q472" s="59"/>
      <c r="R472" s="59"/>
      <c r="S472" s="59"/>
      <c r="T472" s="60"/>
      <c r="U472" s="33"/>
      <c r="V472" s="33"/>
      <c r="W472" s="33"/>
      <c r="X472" s="33"/>
      <c r="Y472" s="33"/>
      <c r="Z472" s="33"/>
      <c r="AA472" s="33"/>
      <c r="AB472" s="33"/>
      <c r="AC472" s="33"/>
      <c r="AD472" s="33"/>
      <c r="AE472" s="33"/>
      <c r="AT472" s="18" t="s">
        <v>145</v>
      </c>
      <c r="AU472" s="18" t="s">
        <v>84</v>
      </c>
    </row>
    <row r="473" spans="1:47" s="2" customFormat="1" ht="107.25">
      <c r="A473" s="33"/>
      <c r="B473" s="34"/>
      <c r="C473" s="33"/>
      <c r="D473" s="164" t="s">
        <v>201</v>
      </c>
      <c r="E473" s="33"/>
      <c r="F473" s="187" t="s">
        <v>580</v>
      </c>
      <c r="G473" s="33"/>
      <c r="H473" s="33"/>
      <c r="I473" s="160"/>
      <c r="J473" s="33"/>
      <c r="K473" s="33"/>
      <c r="L473" s="34"/>
      <c r="M473" s="161"/>
      <c r="N473" s="162"/>
      <c r="O473" s="59"/>
      <c r="P473" s="59"/>
      <c r="Q473" s="59"/>
      <c r="R473" s="59"/>
      <c r="S473" s="59"/>
      <c r="T473" s="60"/>
      <c r="U473" s="33"/>
      <c r="V473" s="33"/>
      <c r="W473" s="33"/>
      <c r="X473" s="33"/>
      <c r="Y473" s="33"/>
      <c r="Z473" s="33"/>
      <c r="AA473" s="33"/>
      <c r="AB473" s="33"/>
      <c r="AC473" s="33"/>
      <c r="AD473" s="33"/>
      <c r="AE473" s="33"/>
      <c r="AT473" s="18" t="s">
        <v>201</v>
      </c>
      <c r="AU473" s="18" t="s">
        <v>84</v>
      </c>
    </row>
    <row r="474" spans="2:51" s="13" customFormat="1" ht="11.25">
      <c r="B474" s="163"/>
      <c r="D474" s="164" t="s">
        <v>147</v>
      </c>
      <c r="E474" s="165" t="s">
        <v>1</v>
      </c>
      <c r="F474" s="166" t="s">
        <v>451</v>
      </c>
      <c r="H474" s="165" t="s">
        <v>1</v>
      </c>
      <c r="I474" s="167"/>
      <c r="L474" s="163"/>
      <c r="M474" s="168"/>
      <c r="N474" s="169"/>
      <c r="O474" s="169"/>
      <c r="P474" s="169"/>
      <c r="Q474" s="169"/>
      <c r="R474" s="169"/>
      <c r="S474" s="169"/>
      <c r="T474" s="170"/>
      <c r="AT474" s="165" t="s">
        <v>147</v>
      </c>
      <c r="AU474" s="165" t="s">
        <v>84</v>
      </c>
      <c r="AV474" s="13" t="s">
        <v>32</v>
      </c>
      <c r="AW474" s="13" t="s">
        <v>31</v>
      </c>
      <c r="AX474" s="13" t="s">
        <v>75</v>
      </c>
      <c r="AY474" s="165" t="s">
        <v>136</v>
      </c>
    </row>
    <row r="475" spans="2:51" s="14" customFormat="1" ht="11.25">
      <c r="B475" s="171"/>
      <c r="D475" s="164" t="s">
        <v>147</v>
      </c>
      <c r="E475" s="172" t="s">
        <v>1</v>
      </c>
      <c r="F475" s="173" t="s">
        <v>387</v>
      </c>
      <c r="H475" s="174">
        <v>1</v>
      </c>
      <c r="I475" s="175"/>
      <c r="L475" s="171"/>
      <c r="M475" s="176"/>
      <c r="N475" s="177"/>
      <c r="O475" s="177"/>
      <c r="P475" s="177"/>
      <c r="Q475" s="177"/>
      <c r="R475" s="177"/>
      <c r="S475" s="177"/>
      <c r="T475" s="178"/>
      <c r="AT475" s="172" t="s">
        <v>147</v>
      </c>
      <c r="AU475" s="172" t="s">
        <v>84</v>
      </c>
      <c r="AV475" s="14" t="s">
        <v>84</v>
      </c>
      <c r="AW475" s="14" t="s">
        <v>31</v>
      </c>
      <c r="AX475" s="14" t="s">
        <v>75</v>
      </c>
      <c r="AY475" s="172" t="s">
        <v>136</v>
      </c>
    </row>
    <row r="476" spans="2:51" s="15" customFormat="1" ht="11.25">
      <c r="B476" s="179"/>
      <c r="D476" s="164" t="s">
        <v>147</v>
      </c>
      <c r="E476" s="180" t="s">
        <v>1</v>
      </c>
      <c r="F476" s="181" t="s">
        <v>151</v>
      </c>
      <c r="H476" s="182">
        <v>1</v>
      </c>
      <c r="I476" s="183"/>
      <c r="L476" s="179"/>
      <c r="M476" s="184"/>
      <c r="N476" s="185"/>
      <c r="O476" s="185"/>
      <c r="P476" s="185"/>
      <c r="Q476" s="185"/>
      <c r="R476" s="185"/>
      <c r="S476" s="185"/>
      <c r="T476" s="186"/>
      <c r="AT476" s="180" t="s">
        <v>147</v>
      </c>
      <c r="AU476" s="180" t="s">
        <v>84</v>
      </c>
      <c r="AV476" s="15" t="s">
        <v>143</v>
      </c>
      <c r="AW476" s="15" t="s">
        <v>31</v>
      </c>
      <c r="AX476" s="15" t="s">
        <v>32</v>
      </c>
      <c r="AY476" s="180" t="s">
        <v>136</v>
      </c>
    </row>
    <row r="477" spans="1:65" s="2" customFormat="1" ht="16.5" customHeight="1">
      <c r="A477" s="33"/>
      <c r="B477" s="144"/>
      <c r="C477" s="188" t="s">
        <v>616</v>
      </c>
      <c r="D477" s="188" t="s">
        <v>206</v>
      </c>
      <c r="E477" s="189" t="s">
        <v>617</v>
      </c>
      <c r="F477" s="190" t="s">
        <v>618</v>
      </c>
      <c r="G477" s="191" t="s">
        <v>447</v>
      </c>
      <c r="H477" s="192">
        <v>1.01</v>
      </c>
      <c r="I477" s="193"/>
      <c r="J477" s="194">
        <f>ROUND(I477*H477,2)</f>
        <v>0</v>
      </c>
      <c r="K477" s="190" t="s">
        <v>1</v>
      </c>
      <c r="L477" s="195"/>
      <c r="M477" s="196" t="s">
        <v>1</v>
      </c>
      <c r="N477" s="197" t="s">
        <v>40</v>
      </c>
      <c r="O477" s="59"/>
      <c r="P477" s="154">
        <f>O477*H477</f>
        <v>0</v>
      </c>
      <c r="Q477" s="154">
        <v>0.004</v>
      </c>
      <c r="R477" s="154">
        <f>Q477*H477</f>
        <v>0.00404</v>
      </c>
      <c r="S477" s="154">
        <v>0</v>
      </c>
      <c r="T477" s="155">
        <f>S477*H477</f>
        <v>0</v>
      </c>
      <c r="U477" s="33"/>
      <c r="V477" s="33"/>
      <c r="W477" s="33"/>
      <c r="X477" s="33"/>
      <c r="Y477" s="33"/>
      <c r="Z477" s="33"/>
      <c r="AA477" s="33"/>
      <c r="AB477" s="33"/>
      <c r="AC477" s="33"/>
      <c r="AD477" s="33"/>
      <c r="AE477" s="33"/>
      <c r="AR477" s="156" t="s">
        <v>195</v>
      </c>
      <c r="AT477" s="156" t="s">
        <v>206</v>
      </c>
      <c r="AU477" s="156" t="s">
        <v>84</v>
      </c>
      <c r="AY477" s="18" t="s">
        <v>136</v>
      </c>
      <c r="BE477" s="157">
        <f>IF(N477="základní",J477,0)</f>
        <v>0</v>
      </c>
      <c r="BF477" s="157">
        <f>IF(N477="snížená",J477,0)</f>
        <v>0</v>
      </c>
      <c r="BG477" s="157">
        <f>IF(N477="zákl. přenesená",J477,0)</f>
        <v>0</v>
      </c>
      <c r="BH477" s="157">
        <f>IF(N477="sníž. přenesená",J477,0)</f>
        <v>0</v>
      </c>
      <c r="BI477" s="157">
        <f>IF(N477="nulová",J477,0)</f>
        <v>0</v>
      </c>
      <c r="BJ477" s="18" t="s">
        <v>32</v>
      </c>
      <c r="BK477" s="157">
        <f>ROUND(I477*H477,2)</f>
        <v>0</v>
      </c>
      <c r="BL477" s="18" t="s">
        <v>143</v>
      </c>
      <c r="BM477" s="156" t="s">
        <v>619</v>
      </c>
    </row>
    <row r="478" spans="2:51" s="14" customFormat="1" ht="11.25">
      <c r="B478" s="171"/>
      <c r="D478" s="164" t="s">
        <v>147</v>
      </c>
      <c r="F478" s="173" t="s">
        <v>458</v>
      </c>
      <c r="H478" s="174">
        <v>1.01</v>
      </c>
      <c r="I478" s="175"/>
      <c r="L478" s="171"/>
      <c r="M478" s="176"/>
      <c r="N478" s="177"/>
      <c r="O478" s="177"/>
      <c r="P478" s="177"/>
      <c r="Q478" s="177"/>
      <c r="R478" s="177"/>
      <c r="S478" s="177"/>
      <c r="T478" s="178"/>
      <c r="AT478" s="172" t="s">
        <v>147</v>
      </c>
      <c r="AU478" s="172" t="s">
        <v>84</v>
      </c>
      <c r="AV478" s="14" t="s">
        <v>84</v>
      </c>
      <c r="AW478" s="14" t="s">
        <v>3</v>
      </c>
      <c r="AX478" s="14" t="s">
        <v>32</v>
      </c>
      <c r="AY478" s="172" t="s">
        <v>136</v>
      </c>
    </row>
    <row r="479" spans="1:65" s="2" customFormat="1" ht="16.5" customHeight="1">
      <c r="A479" s="33"/>
      <c r="B479" s="144"/>
      <c r="C479" s="145" t="s">
        <v>620</v>
      </c>
      <c r="D479" s="145" t="s">
        <v>138</v>
      </c>
      <c r="E479" s="146" t="s">
        <v>621</v>
      </c>
      <c r="F479" s="147" t="s">
        <v>622</v>
      </c>
      <c r="G479" s="148" t="s">
        <v>447</v>
      </c>
      <c r="H479" s="149">
        <v>1</v>
      </c>
      <c r="I479" s="150"/>
      <c r="J479" s="151">
        <f>ROUND(I479*H479,2)</f>
        <v>0</v>
      </c>
      <c r="K479" s="147" t="s">
        <v>142</v>
      </c>
      <c r="L479" s="34"/>
      <c r="M479" s="152" t="s">
        <v>1</v>
      </c>
      <c r="N479" s="153" t="s">
        <v>40</v>
      </c>
      <c r="O479" s="59"/>
      <c r="P479" s="154">
        <f>O479*H479</f>
        <v>0</v>
      </c>
      <c r="Q479" s="154">
        <v>0.00716</v>
      </c>
      <c r="R479" s="154">
        <f>Q479*H479</f>
        <v>0.00716</v>
      </c>
      <c r="S479" s="154">
        <v>0</v>
      </c>
      <c r="T479" s="155">
        <f>S479*H479</f>
        <v>0</v>
      </c>
      <c r="U479" s="33"/>
      <c r="V479" s="33"/>
      <c r="W479" s="33"/>
      <c r="X479" s="33"/>
      <c r="Y479" s="33"/>
      <c r="Z479" s="33"/>
      <c r="AA479" s="33"/>
      <c r="AB479" s="33"/>
      <c r="AC479" s="33"/>
      <c r="AD479" s="33"/>
      <c r="AE479" s="33"/>
      <c r="AR479" s="156" t="s">
        <v>143</v>
      </c>
      <c r="AT479" s="156" t="s">
        <v>138</v>
      </c>
      <c r="AU479" s="156" t="s">
        <v>84</v>
      </c>
      <c r="AY479" s="18" t="s">
        <v>136</v>
      </c>
      <c r="BE479" s="157">
        <f>IF(N479="základní",J479,0)</f>
        <v>0</v>
      </c>
      <c r="BF479" s="157">
        <f>IF(N479="snížená",J479,0)</f>
        <v>0</v>
      </c>
      <c r="BG479" s="157">
        <f>IF(N479="zákl. přenesená",J479,0)</f>
        <v>0</v>
      </c>
      <c r="BH479" s="157">
        <f>IF(N479="sníž. přenesená",J479,0)</f>
        <v>0</v>
      </c>
      <c r="BI479" s="157">
        <f>IF(N479="nulová",J479,0)</f>
        <v>0</v>
      </c>
      <c r="BJ479" s="18" t="s">
        <v>32</v>
      </c>
      <c r="BK479" s="157">
        <f>ROUND(I479*H479,2)</f>
        <v>0</v>
      </c>
      <c r="BL479" s="18" t="s">
        <v>143</v>
      </c>
      <c r="BM479" s="156" t="s">
        <v>623</v>
      </c>
    </row>
    <row r="480" spans="1:47" s="2" customFormat="1" ht="11.25">
      <c r="A480" s="33"/>
      <c r="B480" s="34"/>
      <c r="C480" s="33"/>
      <c r="D480" s="158" t="s">
        <v>145</v>
      </c>
      <c r="E480" s="33"/>
      <c r="F480" s="159" t="s">
        <v>624</v>
      </c>
      <c r="G480" s="33"/>
      <c r="H480" s="33"/>
      <c r="I480" s="160"/>
      <c r="J480" s="33"/>
      <c r="K480" s="33"/>
      <c r="L480" s="34"/>
      <c r="M480" s="161"/>
      <c r="N480" s="162"/>
      <c r="O480" s="59"/>
      <c r="P480" s="59"/>
      <c r="Q480" s="59"/>
      <c r="R480" s="59"/>
      <c r="S480" s="59"/>
      <c r="T480" s="60"/>
      <c r="U480" s="33"/>
      <c r="V480" s="33"/>
      <c r="W480" s="33"/>
      <c r="X480" s="33"/>
      <c r="Y480" s="33"/>
      <c r="Z480" s="33"/>
      <c r="AA480" s="33"/>
      <c r="AB480" s="33"/>
      <c r="AC480" s="33"/>
      <c r="AD480" s="33"/>
      <c r="AE480" s="33"/>
      <c r="AT480" s="18" t="s">
        <v>145</v>
      </c>
      <c r="AU480" s="18" t="s">
        <v>84</v>
      </c>
    </row>
    <row r="481" spans="1:47" s="2" customFormat="1" ht="107.25">
      <c r="A481" s="33"/>
      <c r="B481" s="34"/>
      <c r="C481" s="33"/>
      <c r="D481" s="164" t="s">
        <v>201</v>
      </c>
      <c r="E481" s="33"/>
      <c r="F481" s="187" t="s">
        <v>580</v>
      </c>
      <c r="G481" s="33"/>
      <c r="H481" s="33"/>
      <c r="I481" s="160"/>
      <c r="J481" s="33"/>
      <c r="K481" s="33"/>
      <c r="L481" s="34"/>
      <c r="M481" s="161"/>
      <c r="N481" s="162"/>
      <c r="O481" s="59"/>
      <c r="P481" s="59"/>
      <c r="Q481" s="59"/>
      <c r="R481" s="59"/>
      <c r="S481" s="59"/>
      <c r="T481" s="60"/>
      <c r="U481" s="33"/>
      <c r="V481" s="33"/>
      <c r="W481" s="33"/>
      <c r="X481" s="33"/>
      <c r="Y481" s="33"/>
      <c r="Z481" s="33"/>
      <c r="AA481" s="33"/>
      <c r="AB481" s="33"/>
      <c r="AC481" s="33"/>
      <c r="AD481" s="33"/>
      <c r="AE481" s="33"/>
      <c r="AT481" s="18" t="s">
        <v>201</v>
      </c>
      <c r="AU481" s="18" t="s">
        <v>84</v>
      </c>
    </row>
    <row r="482" spans="2:51" s="13" customFormat="1" ht="11.25">
      <c r="B482" s="163"/>
      <c r="D482" s="164" t="s">
        <v>147</v>
      </c>
      <c r="E482" s="165" t="s">
        <v>1</v>
      </c>
      <c r="F482" s="166" t="s">
        <v>451</v>
      </c>
      <c r="H482" s="165" t="s">
        <v>1</v>
      </c>
      <c r="I482" s="167"/>
      <c r="L482" s="163"/>
      <c r="M482" s="168"/>
      <c r="N482" s="169"/>
      <c r="O482" s="169"/>
      <c r="P482" s="169"/>
      <c r="Q482" s="169"/>
      <c r="R482" s="169"/>
      <c r="S482" s="169"/>
      <c r="T482" s="170"/>
      <c r="AT482" s="165" t="s">
        <v>147</v>
      </c>
      <c r="AU482" s="165" t="s">
        <v>84</v>
      </c>
      <c r="AV482" s="13" t="s">
        <v>32</v>
      </c>
      <c r="AW482" s="13" t="s">
        <v>31</v>
      </c>
      <c r="AX482" s="13" t="s">
        <v>75</v>
      </c>
      <c r="AY482" s="165" t="s">
        <v>136</v>
      </c>
    </row>
    <row r="483" spans="2:51" s="14" customFormat="1" ht="11.25">
      <c r="B483" s="171"/>
      <c r="D483" s="164" t="s">
        <v>147</v>
      </c>
      <c r="E483" s="172" t="s">
        <v>1</v>
      </c>
      <c r="F483" s="173" t="s">
        <v>625</v>
      </c>
      <c r="H483" s="174">
        <v>1</v>
      </c>
      <c r="I483" s="175"/>
      <c r="L483" s="171"/>
      <c r="M483" s="176"/>
      <c r="N483" s="177"/>
      <c r="O483" s="177"/>
      <c r="P483" s="177"/>
      <c r="Q483" s="177"/>
      <c r="R483" s="177"/>
      <c r="S483" s="177"/>
      <c r="T483" s="178"/>
      <c r="AT483" s="172" t="s">
        <v>147</v>
      </c>
      <c r="AU483" s="172" t="s">
        <v>84</v>
      </c>
      <c r="AV483" s="14" t="s">
        <v>84</v>
      </c>
      <c r="AW483" s="14" t="s">
        <v>31</v>
      </c>
      <c r="AX483" s="14" t="s">
        <v>75</v>
      </c>
      <c r="AY483" s="172" t="s">
        <v>136</v>
      </c>
    </row>
    <row r="484" spans="2:51" s="15" customFormat="1" ht="11.25">
      <c r="B484" s="179"/>
      <c r="D484" s="164" t="s">
        <v>147</v>
      </c>
      <c r="E484" s="180" t="s">
        <v>1</v>
      </c>
      <c r="F484" s="181" t="s">
        <v>151</v>
      </c>
      <c r="H484" s="182">
        <v>1</v>
      </c>
      <c r="I484" s="183"/>
      <c r="L484" s="179"/>
      <c r="M484" s="184"/>
      <c r="N484" s="185"/>
      <c r="O484" s="185"/>
      <c r="P484" s="185"/>
      <c r="Q484" s="185"/>
      <c r="R484" s="185"/>
      <c r="S484" s="185"/>
      <c r="T484" s="186"/>
      <c r="AT484" s="180" t="s">
        <v>147</v>
      </c>
      <c r="AU484" s="180" t="s">
        <v>84</v>
      </c>
      <c r="AV484" s="15" t="s">
        <v>143</v>
      </c>
      <c r="AW484" s="15" t="s">
        <v>31</v>
      </c>
      <c r="AX484" s="15" t="s">
        <v>32</v>
      </c>
      <c r="AY484" s="180" t="s">
        <v>136</v>
      </c>
    </row>
    <row r="485" spans="1:65" s="2" customFormat="1" ht="16.5" customHeight="1">
      <c r="A485" s="33"/>
      <c r="B485" s="144"/>
      <c r="C485" s="188" t="s">
        <v>626</v>
      </c>
      <c r="D485" s="188" t="s">
        <v>206</v>
      </c>
      <c r="E485" s="189" t="s">
        <v>627</v>
      </c>
      <c r="F485" s="190" t="s">
        <v>628</v>
      </c>
      <c r="G485" s="191" t="s">
        <v>447</v>
      </c>
      <c r="H485" s="192">
        <v>1.01</v>
      </c>
      <c r="I485" s="193"/>
      <c r="J485" s="194">
        <f>ROUND(I485*H485,2)</f>
        <v>0</v>
      </c>
      <c r="K485" s="190" t="s">
        <v>1</v>
      </c>
      <c r="L485" s="195"/>
      <c r="M485" s="196" t="s">
        <v>1</v>
      </c>
      <c r="N485" s="197" t="s">
        <v>40</v>
      </c>
      <c r="O485" s="59"/>
      <c r="P485" s="154">
        <f>O485*H485</f>
        <v>0</v>
      </c>
      <c r="Q485" s="154">
        <v>0.0453</v>
      </c>
      <c r="R485" s="154">
        <f>Q485*H485</f>
        <v>0.045753</v>
      </c>
      <c r="S485" s="154">
        <v>0</v>
      </c>
      <c r="T485" s="155">
        <f>S485*H485</f>
        <v>0</v>
      </c>
      <c r="U485" s="33"/>
      <c r="V485" s="33"/>
      <c r="W485" s="33"/>
      <c r="X485" s="33"/>
      <c r="Y485" s="33"/>
      <c r="Z485" s="33"/>
      <c r="AA485" s="33"/>
      <c r="AB485" s="33"/>
      <c r="AC485" s="33"/>
      <c r="AD485" s="33"/>
      <c r="AE485" s="33"/>
      <c r="AR485" s="156" t="s">
        <v>195</v>
      </c>
      <c r="AT485" s="156" t="s">
        <v>206</v>
      </c>
      <c r="AU485" s="156" t="s">
        <v>84</v>
      </c>
      <c r="AY485" s="18" t="s">
        <v>136</v>
      </c>
      <c r="BE485" s="157">
        <f>IF(N485="základní",J485,0)</f>
        <v>0</v>
      </c>
      <c r="BF485" s="157">
        <f>IF(N485="snížená",J485,0)</f>
        <v>0</v>
      </c>
      <c r="BG485" s="157">
        <f>IF(N485="zákl. přenesená",J485,0)</f>
        <v>0</v>
      </c>
      <c r="BH485" s="157">
        <f>IF(N485="sníž. přenesená",J485,0)</f>
        <v>0</v>
      </c>
      <c r="BI485" s="157">
        <f>IF(N485="nulová",J485,0)</f>
        <v>0</v>
      </c>
      <c r="BJ485" s="18" t="s">
        <v>32</v>
      </c>
      <c r="BK485" s="157">
        <f>ROUND(I485*H485,2)</f>
        <v>0</v>
      </c>
      <c r="BL485" s="18" t="s">
        <v>143</v>
      </c>
      <c r="BM485" s="156" t="s">
        <v>629</v>
      </c>
    </row>
    <row r="486" spans="2:51" s="14" customFormat="1" ht="11.25">
      <c r="B486" s="171"/>
      <c r="D486" s="164" t="s">
        <v>147</v>
      </c>
      <c r="F486" s="173" t="s">
        <v>458</v>
      </c>
      <c r="H486" s="174">
        <v>1.01</v>
      </c>
      <c r="I486" s="175"/>
      <c r="L486" s="171"/>
      <c r="M486" s="176"/>
      <c r="N486" s="177"/>
      <c r="O486" s="177"/>
      <c r="P486" s="177"/>
      <c r="Q486" s="177"/>
      <c r="R486" s="177"/>
      <c r="S486" s="177"/>
      <c r="T486" s="178"/>
      <c r="AT486" s="172" t="s">
        <v>147</v>
      </c>
      <c r="AU486" s="172" t="s">
        <v>84</v>
      </c>
      <c r="AV486" s="14" t="s">
        <v>84</v>
      </c>
      <c r="AW486" s="14" t="s">
        <v>3</v>
      </c>
      <c r="AX486" s="14" t="s">
        <v>32</v>
      </c>
      <c r="AY486" s="172" t="s">
        <v>136</v>
      </c>
    </row>
    <row r="487" spans="1:65" s="2" customFormat="1" ht="16.5" customHeight="1">
      <c r="A487" s="33"/>
      <c r="B487" s="144"/>
      <c r="C487" s="145" t="s">
        <v>630</v>
      </c>
      <c r="D487" s="145" t="s">
        <v>138</v>
      </c>
      <c r="E487" s="146" t="s">
        <v>631</v>
      </c>
      <c r="F487" s="147" t="s">
        <v>632</v>
      </c>
      <c r="G487" s="148" t="s">
        <v>447</v>
      </c>
      <c r="H487" s="149">
        <v>1</v>
      </c>
      <c r="I487" s="150"/>
      <c r="J487" s="151">
        <f>ROUND(I487*H487,2)</f>
        <v>0</v>
      </c>
      <c r="K487" s="147" t="s">
        <v>142</v>
      </c>
      <c r="L487" s="34"/>
      <c r="M487" s="152" t="s">
        <v>1</v>
      </c>
      <c r="N487" s="153" t="s">
        <v>40</v>
      </c>
      <c r="O487" s="59"/>
      <c r="P487" s="154">
        <f>O487*H487</f>
        <v>0</v>
      </c>
      <c r="Q487" s="154">
        <v>0.00669</v>
      </c>
      <c r="R487" s="154">
        <f>Q487*H487</f>
        <v>0.00669</v>
      </c>
      <c r="S487" s="154">
        <v>0</v>
      </c>
      <c r="T487" s="155">
        <f>S487*H487</f>
        <v>0</v>
      </c>
      <c r="U487" s="33"/>
      <c r="V487" s="33"/>
      <c r="W487" s="33"/>
      <c r="X487" s="33"/>
      <c r="Y487" s="33"/>
      <c r="Z487" s="33"/>
      <c r="AA487" s="33"/>
      <c r="AB487" s="33"/>
      <c r="AC487" s="33"/>
      <c r="AD487" s="33"/>
      <c r="AE487" s="33"/>
      <c r="AR487" s="156" t="s">
        <v>143</v>
      </c>
      <c r="AT487" s="156" t="s">
        <v>138</v>
      </c>
      <c r="AU487" s="156" t="s">
        <v>84</v>
      </c>
      <c r="AY487" s="18" t="s">
        <v>136</v>
      </c>
      <c r="BE487" s="157">
        <f>IF(N487="základní",J487,0)</f>
        <v>0</v>
      </c>
      <c r="BF487" s="157">
        <f>IF(N487="snížená",J487,0)</f>
        <v>0</v>
      </c>
      <c r="BG487" s="157">
        <f>IF(N487="zákl. přenesená",J487,0)</f>
        <v>0</v>
      </c>
      <c r="BH487" s="157">
        <f>IF(N487="sníž. přenesená",J487,0)</f>
        <v>0</v>
      </c>
      <c r="BI487" s="157">
        <f>IF(N487="nulová",J487,0)</f>
        <v>0</v>
      </c>
      <c r="BJ487" s="18" t="s">
        <v>32</v>
      </c>
      <c r="BK487" s="157">
        <f>ROUND(I487*H487,2)</f>
        <v>0</v>
      </c>
      <c r="BL487" s="18" t="s">
        <v>143</v>
      </c>
      <c r="BM487" s="156" t="s">
        <v>633</v>
      </c>
    </row>
    <row r="488" spans="1:47" s="2" customFormat="1" ht="11.25">
      <c r="A488" s="33"/>
      <c r="B488" s="34"/>
      <c r="C488" s="33"/>
      <c r="D488" s="158" t="s">
        <v>145</v>
      </c>
      <c r="E488" s="33"/>
      <c r="F488" s="159" t="s">
        <v>634</v>
      </c>
      <c r="G488" s="33"/>
      <c r="H488" s="33"/>
      <c r="I488" s="160"/>
      <c r="J488" s="33"/>
      <c r="K488" s="33"/>
      <c r="L488" s="34"/>
      <c r="M488" s="161"/>
      <c r="N488" s="162"/>
      <c r="O488" s="59"/>
      <c r="P488" s="59"/>
      <c r="Q488" s="59"/>
      <c r="R488" s="59"/>
      <c r="S488" s="59"/>
      <c r="T488" s="60"/>
      <c r="U488" s="33"/>
      <c r="V488" s="33"/>
      <c r="W488" s="33"/>
      <c r="X488" s="33"/>
      <c r="Y488" s="33"/>
      <c r="Z488" s="33"/>
      <c r="AA488" s="33"/>
      <c r="AB488" s="33"/>
      <c r="AC488" s="33"/>
      <c r="AD488" s="33"/>
      <c r="AE488" s="33"/>
      <c r="AT488" s="18" t="s">
        <v>145</v>
      </c>
      <c r="AU488" s="18" t="s">
        <v>84</v>
      </c>
    </row>
    <row r="489" spans="1:47" s="2" customFormat="1" ht="107.25">
      <c r="A489" s="33"/>
      <c r="B489" s="34"/>
      <c r="C489" s="33"/>
      <c r="D489" s="164" t="s">
        <v>201</v>
      </c>
      <c r="E489" s="33"/>
      <c r="F489" s="187" t="s">
        <v>580</v>
      </c>
      <c r="G489" s="33"/>
      <c r="H489" s="33"/>
      <c r="I489" s="160"/>
      <c r="J489" s="33"/>
      <c r="K489" s="33"/>
      <c r="L489" s="34"/>
      <c r="M489" s="161"/>
      <c r="N489" s="162"/>
      <c r="O489" s="59"/>
      <c r="P489" s="59"/>
      <c r="Q489" s="59"/>
      <c r="R489" s="59"/>
      <c r="S489" s="59"/>
      <c r="T489" s="60"/>
      <c r="U489" s="33"/>
      <c r="V489" s="33"/>
      <c r="W489" s="33"/>
      <c r="X489" s="33"/>
      <c r="Y489" s="33"/>
      <c r="Z489" s="33"/>
      <c r="AA489" s="33"/>
      <c r="AB489" s="33"/>
      <c r="AC489" s="33"/>
      <c r="AD489" s="33"/>
      <c r="AE489" s="33"/>
      <c r="AT489" s="18" t="s">
        <v>201</v>
      </c>
      <c r="AU489" s="18" t="s">
        <v>84</v>
      </c>
    </row>
    <row r="490" spans="2:51" s="13" customFormat="1" ht="11.25">
      <c r="B490" s="163"/>
      <c r="D490" s="164" t="s">
        <v>147</v>
      </c>
      <c r="E490" s="165" t="s">
        <v>1</v>
      </c>
      <c r="F490" s="166" t="s">
        <v>451</v>
      </c>
      <c r="H490" s="165" t="s">
        <v>1</v>
      </c>
      <c r="I490" s="167"/>
      <c r="L490" s="163"/>
      <c r="M490" s="168"/>
      <c r="N490" s="169"/>
      <c r="O490" s="169"/>
      <c r="P490" s="169"/>
      <c r="Q490" s="169"/>
      <c r="R490" s="169"/>
      <c r="S490" s="169"/>
      <c r="T490" s="170"/>
      <c r="AT490" s="165" t="s">
        <v>147</v>
      </c>
      <c r="AU490" s="165" t="s">
        <v>84</v>
      </c>
      <c r="AV490" s="13" t="s">
        <v>32</v>
      </c>
      <c r="AW490" s="13" t="s">
        <v>31</v>
      </c>
      <c r="AX490" s="13" t="s">
        <v>75</v>
      </c>
      <c r="AY490" s="165" t="s">
        <v>136</v>
      </c>
    </row>
    <row r="491" spans="2:51" s="14" customFormat="1" ht="11.25">
      <c r="B491" s="171"/>
      <c r="D491" s="164" t="s">
        <v>147</v>
      </c>
      <c r="E491" s="172" t="s">
        <v>1</v>
      </c>
      <c r="F491" s="173" t="s">
        <v>387</v>
      </c>
      <c r="H491" s="174">
        <v>1</v>
      </c>
      <c r="I491" s="175"/>
      <c r="L491" s="171"/>
      <c r="M491" s="176"/>
      <c r="N491" s="177"/>
      <c r="O491" s="177"/>
      <c r="P491" s="177"/>
      <c r="Q491" s="177"/>
      <c r="R491" s="177"/>
      <c r="S491" s="177"/>
      <c r="T491" s="178"/>
      <c r="AT491" s="172" t="s">
        <v>147</v>
      </c>
      <c r="AU491" s="172" t="s">
        <v>84</v>
      </c>
      <c r="AV491" s="14" t="s">
        <v>84</v>
      </c>
      <c r="AW491" s="14" t="s">
        <v>31</v>
      </c>
      <c r="AX491" s="14" t="s">
        <v>75</v>
      </c>
      <c r="AY491" s="172" t="s">
        <v>136</v>
      </c>
    </row>
    <row r="492" spans="2:51" s="15" customFormat="1" ht="11.25">
      <c r="B492" s="179"/>
      <c r="D492" s="164" t="s">
        <v>147</v>
      </c>
      <c r="E492" s="180" t="s">
        <v>1</v>
      </c>
      <c r="F492" s="181" t="s">
        <v>151</v>
      </c>
      <c r="H492" s="182">
        <v>1</v>
      </c>
      <c r="I492" s="183"/>
      <c r="L492" s="179"/>
      <c r="M492" s="184"/>
      <c r="N492" s="185"/>
      <c r="O492" s="185"/>
      <c r="P492" s="185"/>
      <c r="Q492" s="185"/>
      <c r="R492" s="185"/>
      <c r="S492" s="185"/>
      <c r="T492" s="186"/>
      <c r="AT492" s="180" t="s">
        <v>147</v>
      </c>
      <c r="AU492" s="180" t="s">
        <v>84</v>
      </c>
      <c r="AV492" s="15" t="s">
        <v>143</v>
      </c>
      <c r="AW492" s="15" t="s">
        <v>31</v>
      </c>
      <c r="AX492" s="15" t="s">
        <v>32</v>
      </c>
      <c r="AY492" s="180" t="s">
        <v>136</v>
      </c>
    </row>
    <row r="493" spans="1:65" s="2" customFormat="1" ht="16.5" customHeight="1">
      <c r="A493" s="33"/>
      <c r="B493" s="144"/>
      <c r="C493" s="188" t="s">
        <v>635</v>
      </c>
      <c r="D493" s="188" t="s">
        <v>206</v>
      </c>
      <c r="E493" s="189" t="s">
        <v>636</v>
      </c>
      <c r="F493" s="190" t="s">
        <v>637</v>
      </c>
      <c r="G493" s="191" t="s">
        <v>447</v>
      </c>
      <c r="H493" s="192">
        <v>1.01</v>
      </c>
      <c r="I493" s="193"/>
      <c r="J493" s="194">
        <f>ROUND(I493*H493,2)</f>
        <v>0</v>
      </c>
      <c r="K493" s="190" t="s">
        <v>142</v>
      </c>
      <c r="L493" s="195"/>
      <c r="M493" s="196" t="s">
        <v>1</v>
      </c>
      <c r="N493" s="197" t="s">
        <v>40</v>
      </c>
      <c r="O493" s="59"/>
      <c r="P493" s="154">
        <f>O493*H493</f>
        <v>0</v>
      </c>
      <c r="Q493" s="154">
        <v>0.134</v>
      </c>
      <c r="R493" s="154">
        <f>Q493*H493</f>
        <v>0.13534000000000002</v>
      </c>
      <c r="S493" s="154">
        <v>0</v>
      </c>
      <c r="T493" s="155">
        <f>S493*H493</f>
        <v>0</v>
      </c>
      <c r="U493" s="33"/>
      <c r="V493" s="33"/>
      <c r="W493" s="33"/>
      <c r="X493" s="33"/>
      <c r="Y493" s="33"/>
      <c r="Z493" s="33"/>
      <c r="AA493" s="33"/>
      <c r="AB493" s="33"/>
      <c r="AC493" s="33"/>
      <c r="AD493" s="33"/>
      <c r="AE493" s="33"/>
      <c r="AR493" s="156" t="s">
        <v>195</v>
      </c>
      <c r="AT493" s="156" t="s">
        <v>206</v>
      </c>
      <c r="AU493" s="156" t="s">
        <v>84</v>
      </c>
      <c r="AY493" s="18" t="s">
        <v>136</v>
      </c>
      <c r="BE493" s="157">
        <f>IF(N493="základní",J493,0)</f>
        <v>0</v>
      </c>
      <c r="BF493" s="157">
        <f>IF(N493="snížená",J493,0)</f>
        <v>0</v>
      </c>
      <c r="BG493" s="157">
        <f>IF(N493="zákl. přenesená",J493,0)</f>
        <v>0</v>
      </c>
      <c r="BH493" s="157">
        <f>IF(N493="sníž. přenesená",J493,0)</f>
        <v>0</v>
      </c>
      <c r="BI493" s="157">
        <f>IF(N493="nulová",J493,0)</f>
        <v>0</v>
      </c>
      <c r="BJ493" s="18" t="s">
        <v>32</v>
      </c>
      <c r="BK493" s="157">
        <f>ROUND(I493*H493,2)</f>
        <v>0</v>
      </c>
      <c r="BL493" s="18" t="s">
        <v>143</v>
      </c>
      <c r="BM493" s="156" t="s">
        <v>638</v>
      </c>
    </row>
    <row r="494" spans="2:51" s="14" customFormat="1" ht="11.25">
      <c r="B494" s="171"/>
      <c r="D494" s="164" t="s">
        <v>147</v>
      </c>
      <c r="F494" s="173" t="s">
        <v>458</v>
      </c>
      <c r="H494" s="174">
        <v>1.01</v>
      </c>
      <c r="I494" s="175"/>
      <c r="L494" s="171"/>
      <c r="M494" s="176"/>
      <c r="N494" s="177"/>
      <c r="O494" s="177"/>
      <c r="P494" s="177"/>
      <c r="Q494" s="177"/>
      <c r="R494" s="177"/>
      <c r="S494" s="177"/>
      <c r="T494" s="178"/>
      <c r="AT494" s="172" t="s">
        <v>147</v>
      </c>
      <c r="AU494" s="172" t="s">
        <v>84</v>
      </c>
      <c r="AV494" s="14" t="s">
        <v>84</v>
      </c>
      <c r="AW494" s="14" t="s">
        <v>3</v>
      </c>
      <c r="AX494" s="14" t="s">
        <v>32</v>
      </c>
      <c r="AY494" s="172" t="s">
        <v>136</v>
      </c>
    </row>
    <row r="495" spans="1:65" s="2" customFormat="1" ht="16.5" customHeight="1">
      <c r="A495" s="33"/>
      <c r="B495" s="144"/>
      <c r="C495" s="145" t="s">
        <v>639</v>
      </c>
      <c r="D495" s="145" t="s">
        <v>138</v>
      </c>
      <c r="E495" s="146" t="s">
        <v>640</v>
      </c>
      <c r="F495" s="147" t="s">
        <v>641</v>
      </c>
      <c r="G495" s="148" t="s">
        <v>198</v>
      </c>
      <c r="H495" s="149">
        <v>12</v>
      </c>
      <c r="I495" s="150"/>
      <c r="J495" s="151">
        <f>ROUND(I495*H495,2)</f>
        <v>0</v>
      </c>
      <c r="K495" s="147" t="s">
        <v>142</v>
      </c>
      <c r="L495" s="34"/>
      <c r="M495" s="152" t="s">
        <v>1</v>
      </c>
      <c r="N495" s="153" t="s">
        <v>40</v>
      </c>
      <c r="O495" s="59"/>
      <c r="P495" s="154">
        <f>O495*H495</f>
        <v>0</v>
      </c>
      <c r="Q495" s="154">
        <v>0</v>
      </c>
      <c r="R495" s="154">
        <f>Q495*H495</f>
        <v>0</v>
      </c>
      <c r="S495" s="154">
        <v>0</v>
      </c>
      <c r="T495" s="155">
        <f>S495*H495</f>
        <v>0</v>
      </c>
      <c r="U495" s="33"/>
      <c r="V495" s="33"/>
      <c r="W495" s="33"/>
      <c r="X495" s="33"/>
      <c r="Y495" s="33"/>
      <c r="Z495" s="33"/>
      <c r="AA495" s="33"/>
      <c r="AB495" s="33"/>
      <c r="AC495" s="33"/>
      <c r="AD495" s="33"/>
      <c r="AE495" s="33"/>
      <c r="AR495" s="156" t="s">
        <v>143</v>
      </c>
      <c r="AT495" s="156" t="s">
        <v>138</v>
      </c>
      <c r="AU495" s="156" t="s">
        <v>84</v>
      </c>
      <c r="AY495" s="18" t="s">
        <v>136</v>
      </c>
      <c r="BE495" s="157">
        <f>IF(N495="základní",J495,0)</f>
        <v>0</v>
      </c>
      <c r="BF495" s="157">
        <f>IF(N495="snížená",J495,0)</f>
        <v>0</v>
      </c>
      <c r="BG495" s="157">
        <f>IF(N495="zákl. přenesená",J495,0)</f>
        <v>0</v>
      </c>
      <c r="BH495" s="157">
        <f>IF(N495="sníž. přenesená",J495,0)</f>
        <v>0</v>
      </c>
      <c r="BI495" s="157">
        <f>IF(N495="nulová",J495,0)</f>
        <v>0</v>
      </c>
      <c r="BJ495" s="18" t="s">
        <v>32</v>
      </c>
      <c r="BK495" s="157">
        <f>ROUND(I495*H495,2)</f>
        <v>0</v>
      </c>
      <c r="BL495" s="18" t="s">
        <v>143</v>
      </c>
      <c r="BM495" s="156" t="s">
        <v>642</v>
      </c>
    </row>
    <row r="496" spans="1:47" s="2" customFormat="1" ht="11.25">
      <c r="A496" s="33"/>
      <c r="B496" s="34"/>
      <c r="C496" s="33"/>
      <c r="D496" s="158" t="s">
        <v>145</v>
      </c>
      <c r="E496" s="33"/>
      <c r="F496" s="159" t="s">
        <v>643</v>
      </c>
      <c r="G496" s="33"/>
      <c r="H496" s="33"/>
      <c r="I496" s="160"/>
      <c r="J496" s="33"/>
      <c r="K496" s="33"/>
      <c r="L496" s="34"/>
      <c r="M496" s="161"/>
      <c r="N496" s="162"/>
      <c r="O496" s="59"/>
      <c r="P496" s="59"/>
      <c r="Q496" s="59"/>
      <c r="R496" s="59"/>
      <c r="S496" s="59"/>
      <c r="T496" s="60"/>
      <c r="U496" s="33"/>
      <c r="V496" s="33"/>
      <c r="W496" s="33"/>
      <c r="X496" s="33"/>
      <c r="Y496" s="33"/>
      <c r="Z496" s="33"/>
      <c r="AA496" s="33"/>
      <c r="AB496" s="33"/>
      <c r="AC496" s="33"/>
      <c r="AD496" s="33"/>
      <c r="AE496" s="33"/>
      <c r="AT496" s="18" t="s">
        <v>145</v>
      </c>
      <c r="AU496" s="18" t="s">
        <v>84</v>
      </c>
    </row>
    <row r="497" spans="2:51" s="14" customFormat="1" ht="11.25">
      <c r="B497" s="171"/>
      <c r="D497" s="164" t="s">
        <v>147</v>
      </c>
      <c r="E497" s="172" t="s">
        <v>1</v>
      </c>
      <c r="F497" s="173" t="s">
        <v>644</v>
      </c>
      <c r="H497" s="174">
        <v>12</v>
      </c>
      <c r="I497" s="175"/>
      <c r="L497" s="171"/>
      <c r="M497" s="176"/>
      <c r="N497" s="177"/>
      <c r="O497" s="177"/>
      <c r="P497" s="177"/>
      <c r="Q497" s="177"/>
      <c r="R497" s="177"/>
      <c r="S497" s="177"/>
      <c r="T497" s="178"/>
      <c r="AT497" s="172" t="s">
        <v>147</v>
      </c>
      <c r="AU497" s="172" t="s">
        <v>84</v>
      </c>
      <c r="AV497" s="14" t="s">
        <v>84</v>
      </c>
      <c r="AW497" s="14" t="s">
        <v>31</v>
      </c>
      <c r="AX497" s="14" t="s">
        <v>32</v>
      </c>
      <c r="AY497" s="172" t="s">
        <v>136</v>
      </c>
    </row>
    <row r="498" spans="1:65" s="2" customFormat="1" ht="16.5" customHeight="1">
      <c r="A498" s="33"/>
      <c r="B498" s="144"/>
      <c r="C498" s="145" t="s">
        <v>645</v>
      </c>
      <c r="D498" s="145" t="s">
        <v>138</v>
      </c>
      <c r="E498" s="146" t="s">
        <v>646</v>
      </c>
      <c r="F498" s="147" t="s">
        <v>647</v>
      </c>
      <c r="G498" s="148" t="s">
        <v>198</v>
      </c>
      <c r="H498" s="149">
        <v>6</v>
      </c>
      <c r="I498" s="150"/>
      <c r="J498" s="151">
        <f>ROUND(I498*H498,2)</f>
        <v>0</v>
      </c>
      <c r="K498" s="147" t="s">
        <v>142</v>
      </c>
      <c r="L498" s="34"/>
      <c r="M498" s="152" t="s">
        <v>1</v>
      </c>
      <c r="N498" s="153" t="s">
        <v>40</v>
      </c>
      <c r="O498" s="59"/>
      <c r="P498" s="154">
        <f>O498*H498</f>
        <v>0</v>
      </c>
      <c r="Q498" s="154">
        <v>0</v>
      </c>
      <c r="R498" s="154">
        <f>Q498*H498</f>
        <v>0</v>
      </c>
      <c r="S498" s="154">
        <v>0</v>
      </c>
      <c r="T498" s="155">
        <f>S498*H498</f>
        <v>0</v>
      </c>
      <c r="U498" s="33"/>
      <c r="V498" s="33"/>
      <c r="W498" s="33"/>
      <c r="X498" s="33"/>
      <c r="Y498" s="33"/>
      <c r="Z498" s="33"/>
      <c r="AA498" s="33"/>
      <c r="AB498" s="33"/>
      <c r="AC498" s="33"/>
      <c r="AD498" s="33"/>
      <c r="AE498" s="33"/>
      <c r="AR498" s="156" t="s">
        <v>143</v>
      </c>
      <c r="AT498" s="156" t="s">
        <v>138</v>
      </c>
      <c r="AU498" s="156" t="s">
        <v>84</v>
      </c>
      <c r="AY498" s="18" t="s">
        <v>136</v>
      </c>
      <c r="BE498" s="157">
        <f>IF(N498="základní",J498,0)</f>
        <v>0</v>
      </c>
      <c r="BF498" s="157">
        <f>IF(N498="snížená",J498,0)</f>
        <v>0</v>
      </c>
      <c r="BG498" s="157">
        <f>IF(N498="zákl. přenesená",J498,0)</f>
        <v>0</v>
      </c>
      <c r="BH498" s="157">
        <f>IF(N498="sníž. přenesená",J498,0)</f>
        <v>0</v>
      </c>
      <c r="BI498" s="157">
        <f>IF(N498="nulová",J498,0)</f>
        <v>0</v>
      </c>
      <c r="BJ498" s="18" t="s">
        <v>32</v>
      </c>
      <c r="BK498" s="157">
        <f>ROUND(I498*H498,2)</f>
        <v>0</v>
      </c>
      <c r="BL498" s="18" t="s">
        <v>143</v>
      </c>
      <c r="BM498" s="156" t="s">
        <v>648</v>
      </c>
    </row>
    <row r="499" spans="1:47" s="2" customFormat="1" ht="11.25">
      <c r="A499" s="33"/>
      <c r="B499" s="34"/>
      <c r="C499" s="33"/>
      <c r="D499" s="158" t="s">
        <v>145</v>
      </c>
      <c r="E499" s="33"/>
      <c r="F499" s="159" t="s">
        <v>649</v>
      </c>
      <c r="G499" s="33"/>
      <c r="H499" s="33"/>
      <c r="I499" s="160"/>
      <c r="J499" s="33"/>
      <c r="K499" s="33"/>
      <c r="L499" s="34"/>
      <c r="M499" s="161"/>
      <c r="N499" s="162"/>
      <c r="O499" s="59"/>
      <c r="P499" s="59"/>
      <c r="Q499" s="59"/>
      <c r="R499" s="59"/>
      <c r="S499" s="59"/>
      <c r="T499" s="60"/>
      <c r="U499" s="33"/>
      <c r="V499" s="33"/>
      <c r="W499" s="33"/>
      <c r="X499" s="33"/>
      <c r="Y499" s="33"/>
      <c r="Z499" s="33"/>
      <c r="AA499" s="33"/>
      <c r="AB499" s="33"/>
      <c r="AC499" s="33"/>
      <c r="AD499" s="33"/>
      <c r="AE499" s="33"/>
      <c r="AT499" s="18" t="s">
        <v>145</v>
      </c>
      <c r="AU499" s="18" t="s">
        <v>84</v>
      </c>
    </row>
    <row r="500" spans="2:51" s="14" customFormat="1" ht="11.25">
      <c r="B500" s="171"/>
      <c r="D500" s="164" t="s">
        <v>147</v>
      </c>
      <c r="E500" s="172" t="s">
        <v>1</v>
      </c>
      <c r="F500" s="173" t="s">
        <v>182</v>
      </c>
      <c r="H500" s="174">
        <v>6</v>
      </c>
      <c r="I500" s="175"/>
      <c r="L500" s="171"/>
      <c r="M500" s="176"/>
      <c r="N500" s="177"/>
      <c r="O500" s="177"/>
      <c r="P500" s="177"/>
      <c r="Q500" s="177"/>
      <c r="R500" s="177"/>
      <c r="S500" s="177"/>
      <c r="T500" s="178"/>
      <c r="AT500" s="172" t="s">
        <v>147</v>
      </c>
      <c r="AU500" s="172" t="s">
        <v>84</v>
      </c>
      <c r="AV500" s="14" t="s">
        <v>84</v>
      </c>
      <c r="AW500" s="14" t="s">
        <v>31</v>
      </c>
      <c r="AX500" s="14" t="s">
        <v>32</v>
      </c>
      <c r="AY500" s="172" t="s">
        <v>136</v>
      </c>
    </row>
    <row r="501" spans="1:65" s="2" customFormat="1" ht="16.5" customHeight="1">
      <c r="A501" s="33"/>
      <c r="B501" s="144"/>
      <c r="C501" s="145" t="s">
        <v>650</v>
      </c>
      <c r="D501" s="145" t="s">
        <v>138</v>
      </c>
      <c r="E501" s="146" t="s">
        <v>651</v>
      </c>
      <c r="F501" s="147" t="s">
        <v>652</v>
      </c>
      <c r="G501" s="148" t="s">
        <v>198</v>
      </c>
      <c r="H501" s="149">
        <v>271.6</v>
      </c>
      <c r="I501" s="150"/>
      <c r="J501" s="151">
        <f>ROUND(I501*H501,2)</f>
        <v>0</v>
      </c>
      <c r="K501" s="147" t="s">
        <v>142</v>
      </c>
      <c r="L501" s="34"/>
      <c r="M501" s="152" t="s">
        <v>1</v>
      </c>
      <c r="N501" s="153" t="s">
        <v>40</v>
      </c>
      <c r="O501" s="59"/>
      <c r="P501" s="154">
        <f>O501*H501</f>
        <v>0</v>
      </c>
      <c r="Q501" s="154">
        <v>0</v>
      </c>
      <c r="R501" s="154">
        <f>Q501*H501</f>
        <v>0</v>
      </c>
      <c r="S501" s="154">
        <v>0</v>
      </c>
      <c r="T501" s="155">
        <f>S501*H501</f>
        <v>0</v>
      </c>
      <c r="U501" s="33"/>
      <c r="V501" s="33"/>
      <c r="W501" s="33"/>
      <c r="X501" s="33"/>
      <c r="Y501" s="33"/>
      <c r="Z501" s="33"/>
      <c r="AA501" s="33"/>
      <c r="AB501" s="33"/>
      <c r="AC501" s="33"/>
      <c r="AD501" s="33"/>
      <c r="AE501" s="33"/>
      <c r="AR501" s="156" t="s">
        <v>143</v>
      </c>
      <c r="AT501" s="156" t="s">
        <v>138</v>
      </c>
      <c r="AU501" s="156" t="s">
        <v>84</v>
      </c>
      <c r="AY501" s="18" t="s">
        <v>136</v>
      </c>
      <c r="BE501" s="157">
        <f>IF(N501="základní",J501,0)</f>
        <v>0</v>
      </c>
      <c r="BF501" s="157">
        <f>IF(N501="snížená",J501,0)</f>
        <v>0</v>
      </c>
      <c r="BG501" s="157">
        <f>IF(N501="zákl. přenesená",J501,0)</f>
        <v>0</v>
      </c>
      <c r="BH501" s="157">
        <f>IF(N501="sníž. přenesená",J501,0)</f>
        <v>0</v>
      </c>
      <c r="BI501" s="157">
        <f>IF(N501="nulová",J501,0)</f>
        <v>0</v>
      </c>
      <c r="BJ501" s="18" t="s">
        <v>32</v>
      </c>
      <c r="BK501" s="157">
        <f>ROUND(I501*H501,2)</f>
        <v>0</v>
      </c>
      <c r="BL501" s="18" t="s">
        <v>143</v>
      </c>
      <c r="BM501" s="156" t="s">
        <v>653</v>
      </c>
    </row>
    <row r="502" spans="1:47" s="2" customFormat="1" ht="11.25">
      <c r="A502" s="33"/>
      <c r="B502" s="34"/>
      <c r="C502" s="33"/>
      <c r="D502" s="158" t="s">
        <v>145</v>
      </c>
      <c r="E502" s="33"/>
      <c r="F502" s="159" t="s">
        <v>654</v>
      </c>
      <c r="G502" s="33"/>
      <c r="H502" s="33"/>
      <c r="I502" s="160"/>
      <c r="J502" s="33"/>
      <c r="K502" s="33"/>
      <c r="L502" s="34"/>
      <c r="M502" s="161"/>
      <c r="N502" s="162"/>
      <c r="O502" s="59"/>
      <c r="P502" s="59"/>
      <c r="Q502" s="59"/>
      <c r="R502" s="59"/>
      <c r="S502" s="59"/>
      <c r="T502" s="60"/>
      <c r="U502" s="33"/>
      <c r="V502" s="33"/>
      <c r="W502" s="33"/>
      <c r="X502" s="33"/>
      <c r="Y502" s="33"/>
      <c r="Z502" s="33"/>
      <c r="AA502" s="33"/>
      <c r="AB502" s="33"/>
      <c r="AC502" s="33"/>
      <c r="AD502" s="33"/>
      <c r="AE502" s="33"/>
      <c r="AT502" s="18" t="s">
        <v>145</v>
      </c>
      <c r="AU502" s="18" t="s">
        <v>84</v>
      </c>
    </row>
    <row r="503" spans="2:51" s="14" customFormat="1" ht="11.25">
      <c r="B503" s="171"/>
      <c r="D503" s="164" t="s">
        <v>147</v>
      </c>
      <c r="E503" s="172" t="s">
        <v>1</v>
      </c>
      <c r="F503" s="173" t="s">
        <v>655</v>
      </c>
      <c r="H503" s="174">
        <v>271.6</v>
      </c>
      <c r="I503" s="175"/>
      <c r="L503" s="171"/>
      <c r="M503" s="176"/>
      <c r="N503" s="177"/>
      <c r="O503" s="177"/>
      <c r="P503" s="177"/>
      <c r="Q503" s="177"/>
      <c r="R503" s="177"/>
      <c r="S503" s="177"/>
      <c r="T503" s="178"/>
      <c r="AT503" s="172" t="s">
        <v>147</v>
      </c>
      <c r="AU503" s="172" t="s">
        <v>84</v>
      </c>
      <c r="AV503" s="14" t="s">
        <v>84</v>
      </c>
      <c r="AW503" s="14" t="s">
        <v>31</v>
      </c>
      <c r="AX503" s="14" t="s">
        <v>75</v>
      </c>
      <c r="AY503" s="172" t="s">
        <v>136</v>
      </c>
    </row>
    <row r="504" spans="2:51" s="15" customFormat="1" ht="11.25">
      <c r="B504" s="179"/>
      <c r="D504" s="164" t="s">
        <v>147</v>
      </c>
      <c r="E504" s="180" t="s">
        <v>1</v>
      </c>
      <c r="F504" s="181" t="s">
        <v>151</v>
      </c>
      <c r="H504" s="182">
        <v>271.6</v>
      </c>
      <c r="I504" s="183"/>
      <c r="L504" s="179"/>
      <c r="M504" s="184"/>
      <c r="N504" s="185"/>
      <c r="O504" s="185"/>
      <c r="P504" s="185"/>
      <c r="Q504" s="185"/>
      <c r="R504" s="185"/>
      <c r="S504" s="185"/>
      <c r="T504" s="186"/>
      <c r="AT504" s="180" t="s">
        <v>147</v>
      </c>
      <c r="AU504" s="180" t="s">
        <v>84</v>
      </c>
      <c r="AV504" s="15" t="s">
        <v>143</v>
      </c>
      <c r="AW504" s="15" t="s">
        <v>31</v>
      </c>
      <c r="AX504" s="15" t="s">
        <v>32</v>
      </c>
      <c r="AY504" s="180" t="s">
        <v>136</v>
      </c>
    </row>
    <row r="505" spans="1:65" s="2" customFormat="1" ht="16.5" customHeight="1">
      <c r="A505" s="33"/>
      <c r="B505" s="144"/>
      <c r="C505" s="145" t="s">
        <v>656</v>
      </c>
      <c r="D505" s="145" t="s">
        <v>138</v>
      </c>
      <c r="E505" s="146" t="s">
        <v>657</v>
      </c>
      <c r="F505" s="147" t="s">
        <v>658</v>
      </c>
      <c r="G505" s="148" t="s">
        <v>198</v>
      </c>
      <c r="H505" s="149">
        <v>135.8</v>
      </c>
      <c r="I505" s="150"/>
      <c r="J505" s="151">
        <f>ROUND(I505*H505,2)</f>
        <v>0</v>
      </c>
      <c r="K505" s="147" t="s">
        <v>142</v>
      </c>
      <c r="L505" s="34"/>
      <c r="M505" s="152" t="s">
        <v>1</v>
      </c>
      <c r="N505" s="153" t="s">
        <v>40</v>
      </c>
      <c r="O505" s="59"/>
      <c r="P505" s="154">
        <f>O505*H505</f>
        <v>0</v>
      </c>
      <c r="Q505" s="154">
        <v>0</v>
      </c>
      <c r="R505" s="154">
        <f>Q505*H505</f>
        <v>0</v>
      </c>
      <c r="S505" s="154">
        <v>0</v>
      </c>
      <c r="T505" s="155">
        <f>S505*H505</f>
        <v>0</v>
      </c>
      <c r="U505" s="33"/>
      <c r="V505" s="33"/>
      <c r="W505" s="33"/>
      <c r="X505" s="33"/>
      <c r="Y505" s="33"/>
      <c r="Z505" s="33"/>
      <c r="AA505" s="33"/>
      <c r="AB505" s="33"/>
      <c r="AC505" s="33"/>
      <c r="AD505" s="33"/>
      <c r="AE505" s="33"/>
      <c r="AR505" s="156" t="s">
        <v>143</v>
      </c>
      <c r="AT505" s="156" t="s">
        <v>138</v>
      </c>
      <c r="AU505" s="156" t="s">
        <v>84</v>
      </c>
      <c r="AY505" s="18" t="s">
        <v>136</v>
      </c>
      <c r="BE505" s="157">
        <f>IF(N505="základní",J505,0)</f>
        <v>0</v>
      </c>
      <c r="BF505" s="157">
        <f>IF(N505="snížená",J505,0)</f>
        <v>0</v>
      </c>
      <c r="BG505" s="157">
        <f>IF(N505="zákl. přenesená",J505,0)</f>
        <v>0</v>
      </c>
      <c r="BH505" s="157">
        <f>IF(N505="sníž. přenesená",J505,0)</f>
        <v>0</v>
      </c>
      <c r="BI505" s="157">
        <f>IF(N505="nulová",J505,0)</f>
        <v>0</v>
      </c>
      <c r="BJ505" s="18" t="s">
        <v>32</v>
      </c>
      <c r="BK505" s="157">
        <f>ROUND(I505*H505,2)</f>
        <v>0</v>
      </c>
      <c r="BL505" s="18" t="s">
        <v>143</v>
      </c>
      <c r="BM505" s="156" t="s">
        <v>659</v>
      </c>
    </row>
    <row r="506" spans="1:47" s="2" customFormat="1" ht="11.25">
      <c r="A506" s="33"/>
      <c r="B506" s="34"/>
      <c r="C506" s="33"/>
      <c r="D506" s="158" t="s">
        <v>145</v>
      </c>
      <c r="E506" s="33"/>
      <c r="F506" s="159" t="s">
        <v>660</v>
      </c>
      <c r="G506" s="33"/>
      <c r="H506" s="33"/>
      <c r="I506" s="160"/>
      <c r="J506" s="33"/>
      <c r="K506" s="33"/>
      <c r="L506" s="34"/>
      <c r="M506" s="161"/>
      <c r="N506" s="162"/>
      <c r="O506" s="59"/>
      <c r="P506" s="59"/>
      <c r="Q506" s="59"/>
      <c r="R506" s="59"/>
      <c r="S506" s="59"/>
      <c r="T506" s="60"/>
      <c r="U506" s="33"/>
      <c r="V506" s="33"/>
      <c r="W506" s="33"/>
      <c r="X506" s="33"/>
      <c r="Y506" s="33"/>
      <c r="Z506" s="33"/>
      <c r="AA506" s="33"/>
      <c r="AB506" s="33"/>
      <c r="AC506" s="33"/>
      <c r="AD506" s="33"/>
      <c r="AE506" s="33"/>
      <c r="AT506" s="18" t="s">
        <v>145</v>
      </c>
      <c r="AU506" s="18" t="s">
        <v>84</v>
      </c>
    </row>
    <row r="507" spans="2:51" s="14" customFormat="1" ht="11.25">
      <c r="B507" s="171"/>
      <c r="D507" s="164" t="s">
        <v>147</v>
      </c>
      <c r="E507" s="172" t="s">
        <v>1</v>
      </c>
      <c r="F507" s="173" t="s">
        <v>437</v>
      </c>
      <c r="H507" s="174">
        <v>135.8</v>
      </c>
      <c r="I507" s="175"/>
      <c r="L507" s="171"/>
      <c r="M507" s="176"/>
      <c r="N507" s="177"/>
      <c r="O507" s="177"/>
      <c r="P507" s="177"/>
      <c r="Q507" s="177"/>
      <c r="R507" s="177"/>
      <c r="S507" s="177"/>
      <c r="T507" s="178"/>
      <c r="AT507" s="172" t="s">
        <v>147</v>
      </c>
      <c r="AU507" s="172" t="s">
        <v>84</v>
      </c>
      <c r="AV507" s="14" t="s">
        <v>84</v>
      </c>
      <c r="AW507" s="14" t="s">
        <v>31</v>
      </c>
      <c r="AX507" s="14" t="s">
        <v>32</v>
      </c>
      <c r="AY507" s="172" t="s">
        <v>136</v>
      </c>
    </row>
    <row r="508" spans="1:65" s="2" customFormat="1" ht="16.5" customHeight="1">
      <c r="A508" s="33"/>
      <c r="B508" s="144"/>
      <c r="C508" s="145" t="s">
        <v>661</v>
      </c>
      <c r="D508" s="145" t="s">
        <v>138</v>
      </c>
      <c r="E508" s="146" t="s">
        <v>662</v>
      </c>
      <c r="F508" s="147" t="s">
        <v>663</v>
      </c>
      <c r="G508" s="148" t="s">
        <v>447</v>
      </c>
      <c r="H508" s="149">
        <v>2</v>
      </c>
      <c r="I508" s="150"/>
      <c r="J508" s="151">
        <f>ROUND(I508*H508,2)</f>
        <v>0</v>
      </c>
      <c r="K508" s="147" t="s">
        <v>142</v>
      </c>
      <c r="L508" s="34"/>
      <c r="M508" s="152" t="s">
        <v>1</v>
      </c>
      <c r="N508" s="153" t="s">
        <v>40</v>
      </c>
      <c r="O508" s="59"/>
      <c r="P508" s="154">
        <f>O508*H508</f>
        <v>0</v>
      </c>
      <c r="Q508" s="154">
        <v>0.47094</v>
      </c>
      <c r="R508" s="154">
        <f>Q508*H508</f>
        <v>0.94188</v>
      </c>
      <c r="S508" s="154">
        <v>0</v>
      </c>
      <c r="T508" s="155">
        <f>S508*H508</f>
        <v>0</v>
      </c>
      <c r="U508" s="33"/>
      <c r="V508" s="33"/>
      <c r="W508" s="33"/>
      <c r="X508" s="33"/>
      <c r="Y508" s="33"/>
      <c r="Z508" s="33"/>
      <c r="AA508" s="33"/>
      <c r="AB508" s="33"/>
      <c r="AC508" s="33"/>
      <c r="AD508" s="33"/>
      <c r="AE508" s="33"/>
      <c r="AR508" s="156" t="s">
        <v>143</v>
      </c>
      <c r="AT508" s="156" t="s">
        <v>138</v>
      </c>
      <c r="AU508" s="156" t="s">
        <v>84</v>
      </c>
      <c r="AY508" s="18" t="s">
        <v>136</v>
      </c>
      <c r="BE508" s="157">
        <f>IF(N508="základní",J508,0)</f>
        <v>0</v>
      </c>
      <c r="BF508" s="157">
        <f>IF(N508="snížená",J508,0)</f>
        <v>0</v>
      </c>
      <c r="BG508" s="157">
        <f>IF(N508="zákl. přenesená",J508,0)</f>
        <v>0</v>
      </c>
      <c r="BH508" s="157">
        <f>IF(N508="sníž. přenesená",J508,0)</f>
        <v>0</v>
      </c>
      <c r="BI508" s="157">
        <f>IF(N508="nulová",J508,0)</f>
        <v>0</v>
      </c>
      <c r="BJ508" s="18" t="s">
        <v>32</v>
      </c>
      <c r="BK508" s="157">
        <f>ROUND(I508*H508,2)</f>
        <v>0</v>
      </c>
      <c r="BL508" s="18" t="s">
        <v>143</v>
      </c>
      <c r="BM508" s="156" t="s">
        <v>664</v>
      </c>
    </row>
    <row r="509" spans="1:47" s="2" customFormat="1" ht="11.25">
      <c r="A509" s="33"/>
      <c r="B509" s="34"/>
      <c r="C509" s="33"/>
      <c r="D509" s="158" t="s">
        <v>145</v>
      </c>
      <c r="E509" s="33"/>
      <c r="F509" s="159" t="s">
        <v>665</v>
      </c>
      <c r="G509" s="33"/>
      <c r="H509" s="33"/>
      <c r="I509" s="160"/>
      <c r="J509" s="33"/>
      <c r="K509" s="33"/>
      <c r="L509" s="34"/>
      <c r="M509" s="161"/>
      <c r="N509" s="162"/>
      <c r="O509" s="59"/>
      <c r="P509" s="59"/>
      <c r="Q509" s="59"/>
      <c r="R509" s="59"/>
      <c r="S509" s="59"/>
      <c r="T509" s="60"/>
      <c r="U509" s="33"/>
      <c r="V509" s="33"/>
      <c r="W509" s="33"/>
      <c r="X509" s="33"/>
      <c r="Y509" s="33"/>
      <c r="Z509" s="33"/>
      <c r="AA509" s="33"/>
      <c r="AB509" s="33"/>
      <c r="AC509" s="33"/>
      <c r="AD509" s="33"/>
      <c r="AE509" s="33"/>
      <c r="AT509" s="18" t="s">
        <v>145</v>
      </c>
      <c r="AU509" s="18" t="s">
        <v>84</v>
      </c>
    </row>
    <row r="510" spans="1:65" s="2" customFormat="1" ht="16.5" customHeight="1">
      <c r="A510" s="33"/>
      <c r="B510" s="144"/>
      <c r="C510" s="145" t="s">
        <v>666</v>
      </c>
      <c r="D510" s="145" t="s">
        <v>138</v>
      </c>
      <c r="E510" s="146" t="s">
        <v>667</v>
      </c>
      <c r="F510" s="147" t="s">
        <v>668</v>
      </c>
      <c r="G510" s="148" t="s">
        <v>447</v>
      </c>
      <c r="H510" s="149">
        <v>1</v>
      </c>
      <c r="I510" s="150"/>
      <c r="J510" s="151">
        <f>ROUND(I510*H510,2)</f>
        <v>0</v>
      </c>
      <c r="K510" s="147" t="s">
        <v>142</v>
      </c>
      <c r="L510" s="34"/>
      <c r="M510" s="152" t="s">
        <v>1</v>
      </c>
      <c r="N510" s="153" t="s">
        <v>40</v>
      </c>
      <c r="O510" s="59"/>
      <c r="P510" s="154">
        <f>O510*H510</f>
        <v>0</v>
      </c>
      <c r="Q510" s="154">
        <v>0.06383</v>
      </c>
      <c r="R510" s="154">
        <f>Q510*H510</f>
        <v>0.06383</v>
      </c>
      <c r="S510" s="154">
        <v>0</v>
      </c>
      <c r="T510" s="155">
        <f>S510*H510</f>
        <v>0</v>
      </c>
      <c r="U510" s="33"/>
      <c r="V510" s="33"/>
      <c r="W510" s="33"/>
      <c r="X510" s="33"/>
      <c r="Y510" s="33"/>
      <c r="Z510" s="33"/>
      <c r="AA510" s="33"/>
      <c r="AB510" s="33"/>
      <c r="AC510" s="33"/>
      <c r="AD510" s="33"/>
      <c r="AE510" s="33"/>
      <c r="AR510" s="156" t="s">
        <v>143</v>
      </c>
      <c r="AT510" s="156" t="s">
        <v>138</v>
      </c>
      <c r="AU510" s="156" t="s">
        <v>84</v>
      </c>
      <c r="AY510" s="18" t="s">
        <v>136</v>
      </c>
      <c r="BE510" s="157">
        <f>IF(N510="základní",J510,0)</f>
        <v>0</v>
      </c>
      <c r="BF510" s="157">
        <f>IF(N510="snížená",J510,0)</f>
        <v>0</v>
      </c>
      <c r="BG510" s="157">
        <f>IF(N510="zákl. přenesená",J510,0)</f>
        <v>0</v>
      </c>
      <c r="BH510" s="157">
        <f>IF(N510="sníž. přenesená",J510,0)</f>
        <v>0</v>
      </c>
      <c r="BI510" s="157">
        <f>IF(N510="nulová",J510,0)</f>
        <v>0</v>
      </c>
      <c r="BJ510" s="18" t="s">
        <v>32</v>
      </c>
      <c r="BK510" s="157">
        <f>ROUND(I510*H510,2)</f>
        <v>0</v>
      </c>
      <c r="BL510" s="18" t="s">
        <v>143</v>
      </c>
      <c r="BM510" s="156" t="s">
        <v>669</v>
      </c>
    </row>
    <row r="511" spans="1:47" s="2" customFormat="1" ht="11.25">
      <c r="A511" s="33"/>
      <c r="B511" s="34"/>
      <c r="C511" s="33"/>
      <c r="D511" s="158" t="s">
        <v>145</v>
      </c>
      <c r="E511" s="33"/>
      <c r="F511" s="159" t="s">
        <v>670</v>
      </c>
      <c r="G511" s="33"/>
      <c r="H511" s="33"/>
      <c r="I511" s="160"/>
      <c r="J511" s="33"/>
      <c r="K511" s="33"/>
      <c r="L511" s="34"/>
      <c r="M511" s="161"/>
      <c r="N511" s="162"/>
      <c r="O511" s="59"/>
      <c r="P511" s="59"/>
      <c r="Q511" s="59"/>
      <c r="R511" s="59"/>
      <c r="S511" s="59"/>
      <c r="T511" s="60"/>
      <c r="U511" s="33"/>
      <c r="V511" s="33"/>
      <c r="W511" s="33"/>
      <c r="X511" s="33"/>
      <c r="Y511" s="33"/>
      <c r="Z511" s="33"/>
      <c r="AA511" s="33"/>
      <c r="AB511" s="33"/>
      <c r="AC511" s="33"/>
      <c r="AD511" s="33"/>
      <c r="AE511" s="33"/>
      <c r="AT511" s="18" t="s">
        <v>145</v>
      </c>
      <c r="AU511" s="18" t="s">
        <v>84</v>
      </c>
    </row>
    <row r="512" spans="1:47" s="2" customFormat="1" ht="29.25">
      <c r="A512" s="33"/>
      <c r="B512" s="34"/>
      <c r="C512" s="33"/>
      <c r="D512" s="164" t="s">
        <v>201</v>
      </c>
      <c r="E512" s="33"/>
      <c r="F512" s="187" t="s">
        <v>671</v>
      </c>
      <c r="G512" s="33"/>
      <c r="H512" s="33"/>
      <c r="I512" s="160"/>
      <c r="J512" s="33"/>
      <c r="K512" s="33"/>
      <c r="L512" s="34"/>
      <c r="M512" s="161"/>
      <c r="N512" s="162"/>
      <c r="O512" s="59"/>
      <c r="P512" s="59"/>
      <c r="Q512" s="59"/>
      <c r="R512" s="59"/>
      <c r="S512" s="59"/>
      <c r="T512" s="60"/>
      <c r="U512" s="33"/>
      <c r="V512" s="33"/>
      <c r="W512" s="33"/>
      <c r="X512" s="33"/>
      <c r="Y512" s="33"/>
      <c r="Z512" s="33"/>
      <c r="AA512" s="33"/>
      <c r="AB512" s="33"/>
      <c r="AC512" s="33"/>
      <c r="AD512" s="33"/>
      <c r="AE512" s="33"/>
      <c r="AT512" s="18" t="s">
        <v>201</v>
      </c>
      <c r="AU512" s="18" t="s">
        <v>84</v>
      </c>
    </row>
    <row r="513" spans="1:65" s="2" customFormat="1" ht="16.5" customHeight="1">
      <c r="A513" s="33"/>
      <c r="B513" s="144"/>
      <c r="C513" s="188" t="s">
        <v>672</v>
      </c>
      <c r="D513" s="188" t="s">
        <v>206</v>
      </c>
      <c r="E513" s="189" t="s">
        <v>673</v>
      </c>
      <c r="F513" s="190" t="s">
        <v>674</v>
      </c>
      <c r="G513" s="191" t="s">
        <v>447</v>
      </c>
      <c r="H513" s="192">
        <v>1</v>
      </c>
      <c r="I513" s="193"/>
      <c r="J513" s="194">
        <f>ROUND(I513*H513,2)</f>
        <v>0</v>
      </c>
      <c r="K513" s="190" t="s">
        <v>1</v>
      </c>
      <c r="L513" s="195"/>
      <c r="M513" s="196" t="s">
        <v>1</v>
      </c>
      <c r="N513" s="197" t="s">
        <v>40</v>
      </c>
      <c r="O513" s="59"/>
      <c r="P513" s="154">
        <f>O513*H513</f>
        <v>0</v>
      </c>
      <c r="Q513" s="154">
        <v>0.0073</v>
      </c>
      <c r="R513" s="154">
        <f>Q513*H513</f>
        <v>0.0073</v>
      </c>
      <c r="S513" s="154">
        <v>0</v>
      </c>
      <c r="T513" s="155">
        <f>S513*H513</f>
        <v>0</v>
      </c>
      <c r="U513" s="33"/>
      <c r="V513" s="33"/>
      <c r="W513" s="33"/>
      <c r="X513" s="33"/>
      <c r="Y513" s="33"/>
      <c r="Z513" s="33"/>
      <c r="AA513" s="33"/>
      <c r="AB513" s="33"/>
      <c r="AC513" s="33"/>
      <c r="AD513" s="33"/>
      <c r="AE513" s="33"/>
      <c r="AR513" s="156" t="s">
        <v>195</v>
      </c>
      <c r="AT513" s="156" t="s">
        <v>206</v>
      </c>
      <c r="AU513" s="156" t="s">
        <v>84</v>
      </c>
      <c r="AY513" s="18" t="s">
        <v>136</v>
      </c>
      <c r="BE513" s="157">
        <f>IF(N513="základní",J513,0)</f>
        <v>0</v>
      </c>
      <c r="BF513" s="157">
        <f>IF(N513="snížená",J513,0)</f>
        <v>0</v>
      </c>
      <c r="BG513" s="157">
        <f>IF(N513="zákl. přenesená",J513,0)</f>
        <v>0</v>
      </c>
      <c r="BH513" s="157">
        <f>IF(N513="sníž. přenesená",J513,0)</f>
        <v>0</v>
      </c>
      <c r="BI513" s="157">
        <f>IF(N513="nulová",J513,0)</f>
        <v>0</v>
      </c>
      <c r="BJ513" s="18" t="s">
        <v>32</v>
      </c>
      <c r="BK513" s="157">
        <f>ROUND(I513*H513,2)</f>
        <v>0</v>
      </c>
      <c r="BL513" s="18" t="s">
        <v>143</v>
      </c>
      <c r="BM513" s="156" t="s">
        <v>675</v>
      </c>
    </row>
    <row r="514" spans="1:65" s="2" customFormat="1" ht="16.5" customHeight="1">
      <c r="A514" s="33"/>
      <c r="B514" s="144"/>
      <c r="C514" s="188" t="s">
        <v>676</v>
      </c>
      <c r="D514" s="188" t="s">
        <v>206</v>
      </c>
      <c r="E514" s="189" t="s">
        <v>677</v>
      </c>
      <c r="F514" s="190" t="s">
        <v>678</v>
      </c>
      <c r="G514" s="191" t="s">
        <v>447</v>
      </c>
      <c r="H514" s="192">
        <v>1</v>
      </c>
      <c r="I514" s="193"/>
      <c r="J514" s="194">
        <f>ROUND(I514*H514,2)</f>
        <v>0</v>
      </c>
      <c r="K514" s="190" t="s">
        <v>142</v>
      </c>
      <c r="L514" s="195"/>
      <c r="M514" s="196" t="s">
        <v>1</v>
      </c>
      <c r="N514" s="197" t="s">
        <v>40</v>
      </c>
      <c r="O514" s="59"/>
      <c r="P514" s="154">
        <f>O514*H514</f>
        <v>0</v>
      </c>
      <c r="Q514" s="154">
        <v>0.0009</v>
      </c>
      <c r="R514" s="154">
        <f>Q514*H514</f>
        <v>0.0009</v>
      </c>
      <c r="S514" s="154">
        <v>0</v>
      </c>
      <c r="T514" s="155">
        <f>S514*H514</f>
        <v>0</v>
      </c>
      <c r="U514" s="33"/>
      <c r="V514" s="33"/>
      <c r="W514" s="33"/>
      <c r="X514" s="33"/>
      <c r="Y514" s="33"/>
      <c r="Z514" s="33"/>
      <c r="AA514" s="33"/>
      <c r="AB514" s="33"/>
      <c r="AC514" s="33"/>
      <c r="AD514" s="33"/>
      <c r="AE514" s="33"/>
      <c r="AR514" s="156" t="s">
        <v>195</v>
      </c>
      <c r="AT514" s="156" t="s">
        <v>206</v>
      </c>
      <c r="AU514" s="156" t="s">
        <v>84</v>
      </c>
      <c r="AY514" s="18" t="s">
        <v>136</v>
      </c>
      <c r="BE514" s="157">
        <f>IF(N514="základní",J514,0)</f>
        <v>0</v>
      </c>
      <c r="BF514" s="157">
        <f>IF(N514="snížená",J514,0)</f>
        <v>0</v>
      </c>
      <c r="BG514" s="157">
        <f>IF(N514="zákl. přenesená",J514,0)</f>
        <v>0</v>
      </c>
      <c r="BH514" s="157">
        <f>IF(N514="sníž. přenesená",J514,0)</f>
        <v>0</v>
      </c>
      <c r="BI514" s="157">
        <f>IF(N514="nulová",J514,0)</f>
        <v>0</v>
      </c>
      <c r="BJ514" s="18" t="s">
        <v>32</v>
      </c>
      <c r="BK514" s="157">
        <f>ROUND(I514*H514,2)</f>
        <v>0</v>
      </c>
      <c r="BL514" s="18" t="s">
        <v>143</v>
      </c>
      <c r="BM514" s="156" t="s">
        <v>679</v>
      </c>
    </row>
    <row r="515" spans="1:65" s="2" customFormat="1" ht="16.5" customHeight="1">
      <c r="A515" s="33"/>
      <c r="B515" s="144"/>
      <c r="C515" s="145" t="s">
        <v>680</v>
      </c>
      <c r="D515" s="145" t="s">
        <v>138</v>
      </c>
      <c r="E515" s="146" t="s">
        <v>681</v>
      </c>
      <c r="F515" s="147" t="s">
        <v>682</v>
      </c>
      <c r="G515" s="148" t="s">
        <v>447</v>
      </c>
      <c r="H515" s="149">
        <v>2</v>
      </c>
      <c r="I515" s="150"/>
      <c r="J515" s="151">
        <f>ROUND(I515*H515,2)</f>
        <v>0</v>
      </c>
      <c r="K515" s="147" t="s">
        <v>142</v>
      </c>
      <c r="L515" s="34"/>
      <c r="M515" s="152" t="s">
        <v>1</v>
      </c>
      <c r="N515" s="153" t="s">
        <v>40</v>
      </c>
      <c r="O515" s="59"/>
      <c r="P515" s="154">
        <f>O515*H515</f>
        <v>0</v>
      </c>
      <c r="Q515" s="154">
        <v>0.12303</v>
      </c>
      <c r="R515" s="154">
        <f>Q515*H515</f>
        <v>0.24606</v>
      </c>
      <c r="S515" s="154">
        <v>0</v>
      </c>
      <c r="T515" s="155">
        <f>S515*H515</f>
        <v>0</v>
      </c>
      <c r="U515" s="33"/>
      <c r="V515" s="33"/>
      <c r="W515" s="33"/>
      <c r="X515" s="33"/>
      <c r="Y515" s="33"/>
      <c r="Z515" s="33"/>
      <c r="AA515" s="33"/>
      <c r="AB515" s="33"/>
      <c r="AC515" s="33"/>
      <c r="AD515" s="33"/>
      <c r="AE515" s="33"/>
      <c r="AR515" s="156" t="s">
        <v>143</v>
      </c>
      <c r="AT515" s="156" t="s">
        <v>138</v>
      </c>
      <c r="AU515" s="156" t="s">
        <v>84</v>
      </c>
      <c r="AY515" s="18" t="s">
        <v>136</v>
      </c>
      <c r="BE515" s="157">
        <f>IF(N515="základní",J515,0)</f>
        <v>0</v>
      </c>
      <c r="BF515" s="157">
        <f>IF(N515="snížená",J515,0)</f>
        <v>0</v>
      </c>
      <c r="BG515" s="157">
        <f>IF(N515="zákl. přenesená",J515,0)</f>
        <v>0</v>
      </c>
      <c r="BH515" s="157">
        <f>IF(N515="sníž. přenesená",J515,0)</f>
        <v>0</v>
      </c>
      <c r="BI515" s="157">
        <f>IF(N515="nulová",J515,0)</f>
        <v>0</v>
      </c>
      <c r="BJ515" s="18" t="s">
        <v>32</v>
      </c>
      <c r="BK515" s="157">
        <f>ROUND(I515*H515,2)</f>
        <v>0</v>
      </c>
      <c r="BL515" s="18" t="s">
        <v>143</v>
      </c>
      <c r="BM515" s="156" t="s">
        <v>683</v>
      </c>
    </row>
    <row r="516" spans="1:47" s="2" customFormat="1" ht="11.25">
      <c r="A516" s="33"/>
      <c r="B516" s="34"/>
      <c r="C516" s="33"/>
      <c r="D516" s="158" t="s">
        <v>145</v>
      </c>
      <c r="E516" s="33"/>
      <c r="F516" s="159" t="s">
        <v>684</v>
      </c>
      <c r="G516" s="33"/>
      <c r="H516" s="33"/>
      <c r="I516" s="160"/>
      <c r="J516" s="33"/>
      <c r="K516" s="33"/>
      <c r="L516" s="34"/>
      <c r="M516" s="161"/>
      <c r="N516" s="162"/>
      <c r="O516" s="59"/>
      <c r="P516" s="59"/>
      <c r="Q516" s="59"/>
      <c r="R516" s="59"/>
      <c r="S516" s="59"/>
      <c r="T516" s="60"/>
      <c r="U516" s="33"/>
      <c r="V516" s="33"/>
      <c r="W516" s="33"/>
      <c r="X516" s="33"/>
      <c r="Y516" s="33"/>
      <c r="Z516" s="33"/>
      <c r="AA516" s="33"/>
      <c r="AB516" s="33"/>
      <c r="AC516" s="33"/>
      <c r="AD516" s="33"/>
      <c r="AE516" s="33"/>
      <c r="AT516" s="18" t="s">
        <v>145</v>
      </c>
      <c r="AU516" s="18" t="s">
        <v>84</v>
      </c>
    </row>
    <row r="517" spans="1:47" s="2" customFormat="1" ht="29.25">
      <c r="A517" s="33"/>
      <c r="B517" s="34"/>
      <c r="C517" s="33"/>
      <c r="D517" s="164" t="s">
        <v>201</v>
      </c>
      <c r="E517" s="33"/>
      <c r="F517" s="187" t="s">
        <v>671</v>
      </c>
      <c r="G517" s="33"/>
      <c r="H517" s="33"/>
      <c r="I517" s="160"/>
      <c r="J517" s="33"/>
      <c r="K517" s="33"/>
      <c r="L517" s="34"/>
      <c r="M517" s="161"/>
      <c r="N517" s="162"/>
      <c r="O517" s="59"/>
      <c r="P517" s="59"/>
      <c r="Q517" s="59"/>
      <c r="R517" s="59"/>
      <c r="S517" s="59"/>
      <c r="T517" s="60"/>
      <c r="U517" s="33"/>
      <c r="V517" s="33"/>
      <c r="W517" s="33"/>
      <c r="X517" s="33"/>
      <c r="Y517" s="33"/>
      <c r="Z517" s="33"/>
      <c r="AA517" s="33"/>
      <c r="AB517" s="33"/>
      <c r="AC517" s="33"/>
      <c r="AD517" s="33"/>
      <c r="AE517" s="33"/>
      <c r="AT517" s="18" t="s">
        <v>201</v>
      </c>
      <c r="AU517" s="18" t="s">
        <v>84</v>
      </c>
    </row>
    <row r="518" spans="1:65" s="2" customFormat="1" ht="21.75" customHeight="1">
      <c r="A518" s="33"/>
      <c r="B518" s="144"/>
      <c r="C518" s="188" t="s">
        <v>685</v>
      </c>
      <c r="D518" s="188" t="s">
        <v>206</v>
      </c>
      <c r="E518" s="189" t="s">
        <v>686</v>
      </c>
      <c r="F518" s="190" t="s">
        <v>687</v>
      </c>
      <c r="G518" s="191" t="s">
        <v>447</v>
      </c>
      <c r="H518" s="192">
        <v>2</v>
      </c>
      <c r="I518" s="193"/>
      <c r="J518" s="194">
        <f>ROUND(I518*H518,2)</f>
        <v>0</v>
      </c>
      <c r="K518" s="190" t="s">
        <v>1</v>
      </c>
      <c r="L518" s="195"/>
      <c r="M518" s="196" t="s">
        <v>1</v>
      </c>
      <c r="N518" s="197" t="s">
        <v>40</v>
      </c>
      <c r="O518" s="59"/>
      <c r="P518" s="154">
        <f>O518*H518</f>
        <v>0</v>
      </c>
      <c r="Q518" s="154">
        <v>0.0133</v>
      </c>
      <c r="R518" s="154">
        <f>Q518*H518</f>
        <v>0.0266</v>
      </c>
      <c r="S518" s="154">
        <v>0</v>
      </c>
      <c r="T518" s="155">
        <f>S518*H518</f>
        <v>0</v>
      </c>
      <c r="U518" s="33"/>
      <c r="V518" s="33"/>
      <c r="W518" s="33"/>
      <c r="X518" s="33"/>
      <c r="Y518" s="33"/>
      <c r="Z518" s="33"/>
      <c r="AA518" s="33"/>
      <c r="AB518" s="33"/>
      <c r="AC518" s="33"/>
      <c r="AD518" s="33"/>
      <c r="AE518" s="33"/>
      <c r="AR518" s="156" t="s">
        <v>195</v>
      </c>
      <c r="AT518" s="156" t="s">
        <v>206</v>
      </c>
      <c r="AU518" s="156" t="s">
        <v>84</v>
      </c>
      <c r="AY518" s="18" t="s">
        <v>136</v>
      </c>
      <c r="BE518" s="157">
        <f>IF(N518="základní",J518,0)</f>
        <v>0</v>
      </c>
      <c r="BF518" s="157">
        <f>IF(N518="snížená",J518,0)</f>
        <v>0</v>
      </c>
      <c r="BG518" s="157">
        <f>IF(N518="zákl. přenesená",J518,0)</f>
        <v>0</v>
      </c>
      <c r="BH518" s="157">
        <f>IF(N518="sníž. přenesená",J518,0)</f>
        <v>0</v>
      </c>
      <c r="BI518" s="157">
        <f>IF(N518="nulová",J518,0)</f>
        <v>0</v>
      </c>
      <c r="BJ518" s="18" t="s">
        <v>32</v>
      </c>
      <c r="BK518" s="157">
        <f>ROUND(I518*H518,2)</f>
        <v>0</v>
      </c>
      <c r="BL518" s="18" t="s">
        <v>143</v>
      </c>
      <c r="BM518" s="156" t="s">
        <v>688</v>
      </c>
    </row>
    <row r="519" spans="1:65" s="2" customFormat="1" ht="16.5" customHeight="1">
      <c r="A519" s="33"/>
      <c r="B519" s="144"/>
      <c r="C519" s="145" t="s">
        <v>689</v>
      </c>
      <c r="D519" s="145" t="s">
        <v>138</v>
      </c>
      <c r="E519" s="146" t="s">
        <v>690</v>
      </c>
      <c r="F519" s="147" t="s">
        <v>691</v>
      </c>
      <c r="G519" s="148" t="s">
        <v>198</v>
      </c>
      <c r="H519" s="149">
        <v>271.6</v>
      </c>
      <c r="I519" s="150"/>
      <c r="J519" s="151">
        <f>ROUND(I519*H519,2)</f>
        <v>0</v>
      </c>
      <c r="K519" s="147" t="s">
        <v>142</v>
      </c>
      <c r="L519" s="34"/>
      <c r="M519" s="152" t="s">
        <v>1</v>
      </c>
      <c r="N519" s="153" t="s">
        <v>40</v>
      </c>
      <c r="O519" s="59"/>
      <c r="P519" s="154">
        <f>O519*H519</f>
        <v>0</v>
      </c>
      <c r="Q519" s="154">
        <v>0.0002</v>
      </c>
      <c r="R519" s="154">
        <f>Q519*H519</f>
        <v>0.05432000000000001</v>
      </c>
      <c r="S519" s="154">
        <v>0</v>
      </c>
      <c r="T519" s="155">
        <f>S519*H519</f>
        <v>0</v>
      </c>
      <c r="U519" s="33"/>
      <c r="V519" s="33"/>
      <c r="W519" s="33"/>
      <c r="X519" s="33"/>
      <c r="Y519" s="33"/>
      <c r="Z519" s="33"/>
      <c r="AA519" s="33"/>
      <c r="AB519" s="33"/>
      <c r="AC519" s="33"/>
      <c r="AD519" s="33"/>
      <c r="AE519" s="33"/>
      <c r="AR519" s="156" t="s">
        <v>143</v>
      </c>
      <c r="AT519" s="156" t="s">
        <v>138</v>
      </c>
      <c r="AU519" s="156" t="s">
        <v>84</v>
      </c>
      <c r="AY519" s="18" t="s">
        <v>136</v>
      </c>
      <c r="BE519" s="157">
        <f>IF(N519="základní",J519,0)</f>
        <v>0</v>
      </c>
      <c r="BF519" s="157">
        <f>IF(N519="snížená",J519,0)</f>
        <v>0</v>
      </c>
      <c r="BG519" s="157">
        <f>IF(N519="zákl. přenesená",J519,0)</f>
        <v>0</v>
      </c>
      <c r="BH519" s="157">
        <f>IF(N519="sníž. přenesená",J519,0)</f>
        <v>0</v>
      </c>
      <c r="BI519" s="157">
        <f>IF(N519="nulová",J519,0)</f>
        <v>0</v>
      </c>
      <c r="BJ519" s="18" t="s">
        <v>32</v>
      </c>
      <c r="BK519" s="157">
        <f>ROUND(I519*H519,2)</f>
        <v>0</v>
      </c>
      <c r="BL519" s="18" t="s">
        <v>143</v>
      </c>
      <c r="BM519" s="156" t="s">
        <v>692</v>
      </c>
    </row>
    <row r="520" spans="1:47" s="2" customFormat="1" ht="11.25">
      <c r="A520" s="33"/>
      <c r="B520" s="34"/>
      <c r="C520" s="33"/>
      <c r="D520" s="158" t="s">
        <v>145</v>
      </c>
      <c r="E520" s="33"/>
      <c r="F520" s="159" t="s">
        <v>693</v>
      </c>
      <c r="G520" s="33"/>
      <c r="H520" s="33"/>
      <c r="I520" s="160"/>
      <c r="J520" s="33"/>
      <c r="K520" s="33"/>
      <c r="L520" s="34"/>
      <c r="M520" s="161"/>
      <c r="N520" s="162"/>
      <c r="O520" s="59"/>
      <c r="P520" s="59"/>
      <c r="Q520" s="59"/>
      <c r="R520" s="59"/>
      <c r="S520" s="59"/>
      <c r="T520" s="60"/>
      <c r="U520" s="33"/>
      <c r="V520" s="33"/>
      <c r="W520" s="33"/>
      <c r="X520" s="33"/>
      <c r="Y520" s="33"/>
      <c r="Z520" s="33"/>
      <c r="AA520" s="33"/>
      <c r="AB520" s="33"/>
      <c r="AC520" s="33"/>
      <c r="AD520" s="33"/>
      <c r="AE520" s="33"/>
      <c r="AT520" s="18" t="s">
        <v>145</v>
      </c>
      <c r="AU520" s="18" t="s">
        <v>84</v>
      </c>
    </row>
    <row r="521" spans="2:51" s="13" customFormat="1" ht="11.25">
      <c r="B521" s="163"/>
      <c r="D521" s="164" t="s">
        <v>147</v>
      </c>
      <c r="E521" s="165" t="s">
        <v>1</v>
      </c>
      <c r="F521" s="166" t="s">
        <v>424</v>
      </c>
      <c r="H521" s="165" t="s">
        <v>1</v>
      </c>
      <c r="I521" s="167"/>
      <c r="L521" s="163"/>
      <c r="M521" s="168"/>
      <c r="N521" s="169"/>
      <c r="O521" s="169"/>
      <c r="P521" s="169"/>
      <c r="Q521" s="169"/>
      <c r="R521" s="169"/>
      <c r="S521" s="169"/>
      <c r="T521" s="170"/>
      <c r="AT521" s="165" t="s">
        <v>147</v>
      </c>
      <c r="AU521" s="165" t="s">
        <v>84</v>
      </c>
      <c r="AV521" s="13" t="s">
        <v>32</v>
      </c>
      <c r="AW521" s="13" t="s">
        <v>31</v>
      </c>
      <c r="AX521" s="13" t="s">
        <v>75</v>
      </c>
      <c r="AY521" s="165" t="s">
        <v>136</v>
      </c>
    </row>
    <row r="522" spans="2:51" s="13" customFormat="1" ht="11.25">
      <c r="B522" s="163"/>
      <c r="D522" s="164" t="s">
        <v>147</v>
      </c>
      <c r="E522" s="165" t="s">
        <v>1</v>
      </c>
      <c r="F522" s="166" t="s">
        <v>694</v>
      </c>
      <c r="H522" s="165" t="s">
        <v>1</v>
      </c>
      <c r="I522" s="167"/>
      <c r="L522" s="163"/>
      <c r="M522" s="168"/>
      <c r="N522" s="169"/>
      <c r="O522" s="169"/>
      <c r="P522" s="169"/>
      <c r="Q522" s="169"/>
      <c r="R522" s="169"/>
      <c r="S522" s="169"/>
      <c r="T522" s="170"/>
      <c r="AT522" s="165" t="s">
        <v>147</v>
      </c>
      <c r="AU522" s="165" t="s">
        <v>84</v>
      </c>
      <c r="AV522" s="13" t="s">
        <v>32</v>
      </c>
      <c r="AW522" s="13" t="s">
        <v>31</v>
      </c>
      <c r="AX522" s="13" t="s">
        <v>75</v>
      </c>
      <c r="AY522" s="165" t="s">
        <v>136</v>
      </c>
    </row>
    <row r="523" spans="2:51" s="14" customFormat="1" ht="11.25">
      <c r="B523" s="171"/>
      <c r="D523" s="164" t="s">
        <v>147</v>
      </c>
      <c r="E523" s="172" t="s">
        <v>1</v>
      </c>
      <c r="F523" s="173" t="s">
        <v>695</v>
      </c>
      <c r="H523" s="174">
        <v>271.6</v>
      </c>
      <c r="I523" s="175"/>
      <c r="L523" s="171"/>
      <c r="M523" s="176"/>
      <c r="N523" s="177"/>
      <c r="O523" s="177"/>
      <c r="P523" s="177"/>
      <c r="Q523" s="177"/>
      <c r="R523" s="177"/>
      <c r="S523" s="177"/>
      <c r="T523" s="178"/>
      <c r="AT523" s="172" t="s">
        <v>147</v>
      </c>
      <c r="AU523" s="172" t="s">
        <v>84</v>
      </c>
      <c r="AV523" s="14" t="s">
        <v>84</v>
      </c>
      <c r="AW523" s="14" t="s">
        <v>31</v>
      </c>
      <c r="AX523" s="14" t="s">
        <v>75</v>
      </c>
      <c r="AY523" s="172" t="s">
        <v>136</v>
      </c>
    </row>
    <row r="524" spans="2:51" s="15" customFormat="1" ht="11.25">
      <c r="B524" s="179"/>
      <c r="D524" s="164" t="s">
        <v>147</v>
      </c>
      <c r="E524" s="180" t="s">
        <v>1</v>
      </c>
      <c r="F524" s="181" t="s">
        <v>151</v>
      </c>
      <c r="H524" s="182">
        <v>271.6</v>
      </c>
      <c r="I524" s="183"/>
      <c r="L524" s="179"/>
      <c r="M524" s="184"/>
      <c r="N524" s="185"/>
      <c r="O524" s="185"/>
      <c r="P524" s="185"/>
      <c r="Q524" s="185"/>
      <c r="R524" s="185"/>
      <c r="S524" s="185"/>
      <c r="T524" s="186"/>
      <c r="AT524" s="180" t="s">
        <v>147</v>
      </c>
      <c r="AU524" s="180" t="s">
        <v>84</v>
      </c>
      <c r="AV524" s="15" t="s">
        <v>143</v>
      </c>
      <c r="AW524" s="15" t="s">
        <v>31</v>
      </c>
      <c r="AX524" s="15" t="s">
        <v>32</v>
      </c>
      <c r="AY524" s="180" t="s">
        <v>136</v>
      </c>
    </row>
    <row r="525" spans="1:65" s="2" customFormat="1" ht="16.5" customHeight="1">
      <c r="A525" s="33"/>
      <c r="B525" s="144"/>
      <c r="C525" s="145" t="s">
        <v>696</v>
      </c>
      <c r="D525" s="145" t="s">
        <v>138</v>
      </c>
      <c r="E525" s="146" t="s">
        <v>697</v>
      </c>
      <c r="F525" s="147" t="s">
        <v>698</v>
      </c>
      <c r="G525" s="148" t="s">
        <v>198</v>
      </c>
      <c r="H525" s="149">
        <v>52.7</v>
      </c>
      <c r="I525" s="150"/>
      <c r="J525" s="151">
        <f>ROUND(I525*H525,2)</f>
        <v>0</v>
      </c>
      <c r="K525" s="147" t="s">
        <v>142</v>
      </c>
      <c r="L525" s="34"/>
      <c r="M525" s="152" t="s">
        <v>1</v>
      </c>
      <c r="N525" s="153" t="s">
        <v>40</v>
      </c>
      <c r="O525" s="59"/>
      <c r="P525" s="154">
        <f>O525*H525</f>
        <v>0</v>
      </c>
      <c r="Q525" s="154">
        <v>6E-05</v>
      </c>
      <c r="R525" s="154">
        <f>Q525*H525</f>
        <v>0.0031620000000000003</v>
      </c>
      <c r="S525" s="154">
        <v>0</v>
      </c>
      <c r="T525" s="155">
        <f>S525*H525</f>
        <v>0</v>
      </c>
      <c r="U525" s="33"/>
      <c r="V525" s="33"/>
      <c r="W525" s="33"/>
      <c r="X525" s="33"/>
      <c r="Y525" s="33"/>
      <c r="Z525" s="33"/>
      <c r="AA525" s="33"/>
      <c r="AB525" s="33"/>
      <c r="AC525" s="33"/>
      <c r="AD525" s="33"/>
      <c r="AE525" s="33"/>
      <c r="AR525" s="156" t="s">
        <v>143</v>
      </c>
      <c r="AT525" s="156" t="s">
        <v>138</v>
      </c>
      <c r="AU525" s="156" t="s">
        <v>84</v>
      </c>
      <c r="AY525" s="18" t="s">
        <v>136</v>
      </c>
      <c r="BE525" s="157">
        <f>IF(N525="základní",J525,0)</f>
        <v>0</v>
      </c>
      <c r="BF525" s="157">
        <f>IF(N525="snížená",J525,0)</f>
        <v>0</v>
      </c>
      <c r="BG525" s="157">
        <f>IF(N525="zákl. přenesená",J525,0)</f>
        <v>0</v>
      </c>
      <c r="BH525" s="157">
        <f>IF(N525="sníž. přenesená",J525,0)</f>
        <v>0</v>
      </c>
      <c r="BI525" s="157">
        <f>IF(N525="nulová",J525,0)</f>
        <v>0</v>
      </c>
      <c r="BJ525" s="18" t="s">
        <v>32</v>
      </c>
      <c r="BK525" s="157">
        <f>ROUND(I525*H525,2)</f>
        <v>0</v>
      </c>
      <c r="BL525" s="18" t="s">
        <v>143</v>
      </c>
      <c r="BM525" s="156" t="s">
        <v>699</v>
      </c>
    </row>
    <row r="526" spans="1:47" s="2" customFormat="1" ht="11.25">
      <c r="A526" s="33"/>
      <c r="B526" s="34"/>
      <c r="C526" s="33"/>
      <c r="D526" s="158" t="s">
        <v>145</v>
      </c>
      <c r="E526" s="33"/>
      <c r="F526" s="159" t="s">
        <v>700</v>
      </c>
      <c r="G526" s="33"/>
      <c r="H526" s="33"/>
      <c r="I526" s="160"/>
      <c r="J526" s="33"/>
      <c r="K526" s="33"/>
      <c r="L526" s="34"/>
      <c r="M526" s="161"/>
      <c r="N526" s="162"/>
      <c r="O526" s="59"/>
      <c r="P526" s="59"/>
      <c r="Q526" s="59"/>
      <c r="R526" s="59"/>
      <c r="S526" s="59"/>
      <c r="T526" s="60"/>
      <c r="U526" s="33"/>
      <c r="V526" s="33"/>
      <c r="W526" s="33"/>
      <c r="X526" s="33"/>
      <c r="Y526" s="33"/>
      <c r="Z526" s="33"/>
      <c r="AA526" s="33"/>
      <c r="AB526" s="33"/>
      <c r="AC526" s="33"/>
      <c r="AD526" s="33"/>
      <c r="AE526" s="33"/>
      <c r="AT526" s="18" t="s">
        <v>145</v>
      </c>
      <c r="AU526" s="18" t="s">
        <v>84</v>
      </c>
    </row>
    <row r="527" spans="2:51" s="13" customFormat="1" ht="11.25">
      <c r="B527" s="163"/>
      <c r="D527" s="164" t="s">
        <v>147</v>
      </c>
      <c r="E527" s="165" t="s">
        <v>1</v>
      </c>
      <c r="F527" s="166" t="s">
        <v>424</v>
      </c>
      <c r="H527" s="165" t="s">
        <v>1</v>
      </c>
      <c r="I527" s="167"/>
      <c r="L527" s="163"/>
      <c r="M527" s="168"/>
      <c r="N527" s="169"/>
      <c r="O527" s="169"/>
      <c r="P527" s="169"/>
      <c r="Q527" s="169"/>
      <c r="R527" s="169"/>
      <c r="S527" s="169"/>
      <c r="T527" s="170"/>
      <c r="AT527" s="165" t="s">
        <v>147</v>
      </c>
      <c r="AU527" s="165" t="s">
        <v>84</v>
      </c>
      <c r="AV527" s="13" t="s">
        <v>32</v>
      </c>
      <c r="AW527" s="13" t="s">
        <v>31</v>
      </c>
      <c r="AX527" s="13" t="s">
        <v>75</v>
      </c>
      <c r="AY527" s="165" t="s">
        <v>136</v>
      </c>
    </row>
    <row r="528" spans="2:51" s="13" customFormat="1" ht="11.25">
      <c r="B528" s="163"/>
      <c r="D528" s="164" t="s">
        <v>147</v>
      </c>
      <c r="E528" s="165" t="s">
        <v>1</v>
      </c>
      <c r="F528" s="166" t="s">
        <v>694</v>
      </c>
      <c r="H528" s="165" t="s">
        <v>1</v>
      </c>
      <c r="I528" s="167"/>
      <c r="L528" s="163"/>
      <c r="M528" s="168"/>
      <c r="N528" s="169"/>
      <c r="O528" s="169"/>
      <c r="P528" s="169"/>
      <c r="Q528" s="169"/>
      <c r="R528" s="169"/>
      <c r="S528" s="169"/>
      <c r="T528" s="170"/>
      <c r="AT528" s="165" t="s">
        <v>147</v>
      </c>
      <c r="AU528" s="165" t="s">
        <v>84</v>
      </c>
      <c r="AV528" s="13" t="s">
        <v>32</v>
      </c>
      <c r="AW528" s="13" t="s">
        <v>31</v>
      </c>
      <c r="AX528" s="13" t="s">
        <v>75</v>
      </c>
      <c r="AY528" s="165" t="s">
        <v>136</v>
      </c>
    </row>
    <row r="529" spans="2:51" s="14" customFormat="1" ht="11.25">
      <c r="B529" s="171"/>
      <c r="D529" s="164" t="s">
        <v>147</v>
      </c>
      <c r="E529" s="172" t="s">
        <v>1</v>
      </c>
      <c r="F529" s="173" t="s">
        <v>425</v>
      </c>
      <c r="H529" s="174">
        <v>52.7</v>
      </c>
      <c r="I529" s="175"/>
      <c r="L529" s="171"/>
      <c r="M529" s="176"/>
      <c r="N529" s="177"/>
      <c r="O529" s="177"/>
      <c r="P529" s="177"/>
      <c r="Q529" s="177"/>
      <c r="R529" s="177"/>
      <c r="S529" s="177"/>
      <c r="T529" s="178"/>
      <c r="AT529" s="172" t="s">
        <v>147</v>
      </c>
      <c r="AU529" s="172" t="s">
        <v>84</v>
      </c>
      <c r="AV529" s="14" t="s">
        <v>84</v>
      </c>
      <c r="AW529" s="14" t="s">
        <v>31</v>
      </c>
      <c r="AX529" s="14" t="s">
        <v>75</v>
      </c>
      <c r="AY529" s="172" t="s">
        <v>136</v>
      </c>
    </row>
    <row r="530" spans="2:51" s="15" customFormat="1" ht="11.25">
      <c r="B530" s="179"/>
      <c r="D530" s="164" t="s">
        <v>147</v>
      </c>
      <c r="E530" s="180" t="s">
        <v>1</v>
      </c>
      <c r="F530" s="181" t="s">
        <v>151</v>
      </c>
      <c r="H530" s="182">
        <v>52.7</v>
      </c>
      <c r="I530" s="183"/>
      <c r="L530" s="179"/>
      <c r="M530" s="184"/>
      <c r="N530" s="185"/>
      <c r="O530" s="185"/>
      <c r="P530" s="185"/>
      <c r="Q530" s="185"/>
      <c r="R530" s="185"/>
      <c r="S530" s="185"/>
      <c r="T530" s="186"/>
      <c r="AT530" s="180" t="s">
        <v>147</v>
      </c>
      <c r="AU530" s="180" t="s">
        <v>84</v>
      </c>
      <c r="AV530" s="15" t="s">
        <v>143</v>
      </c>
      <c r="AW530" s="15" t="s">
        <v>31</v>
      </c>
      <c r="AX530" s="15" t="s">
        <v>32</v>
      </c>
      <c r="AY530" s="180" t="s">
        <v>136</v>
      </c>
    </row>
    <row r="531" spans="1:65" s="2" customFormat="1" ht="16.5" customHeight="1">
      <c r="A531" s="33"/>
      <c r="B531" s="144"/>
      <c r="C531" s="145" t="s">
        <v>701</v>
      </c>
      <c r="D531" s="145" t="s">
        <v>138</v>
      </c>
      <c r="E531" s="146" t="s">
        <v>702</v>
      </c>
      <c r="F531" s="147" t="s">
        <v>703</v>
      </c>
      <c r="G531" s="148" t="s">
        <v>447</v>
      </c>
      <c r="H531" s="149">
        <v>28</v>
      </c>
      <c r="I531" s="150"/>
      <c r="J531" s="151">
        <f>ROUND(I531*H531,2)</f>
        <v>0</v>
      </c>
      <c r="K531" s="147" t="s">
        <v>142</v>
      </c>
      <c r="L531" s="34"/>
      <c r="M531" s="152" t="s">
        <v>1</v>
      </c>
      <c r="N531" s="153" t="s">
        <v>40</v>
      </c>
      <c r="O531" s="59"/>
      <c r="P531" s="154">
        <f>O531*H531</f>
        <v>0</v>
      </c>
      <c r="Q531" s="154">
        <v>0.00133</v>
      </c>
      <c r="R531" s="154">
        <f>Q531*H531</f>
        <v>0.03724</v>
      </c>
      <c r="S531" s="154">
        <v>0</v>
      </c>
      <c r="T531" s="155">
        <f>S531*H531</f>
        <v>0</v>
      </c>
      <c r="U531" s="33"/>
      <c r="V531" s="33"/>
      <c r="W531" s="33"/>
      <c r="X531" s="33"/>
      <c r="Y531" s="33"/>
      <c r="Z531" s="33"/>
      <c r="AA531" s="33"/>
      <c r="AB531" s="33"/>
      <c r="AC531" s="33"/>
      <c r="AD531" s="33"/>
      <c r="AE531" s="33"/>
      <c r="AR531" s="156" t="s">
        <v>249</v>
      </c>
      <c r="AT531" s="156" t="s">
        <v>138</v>
      </c>
      <c r="AU531" s="156" t="s">
        <v>84</v>
      </c>
      <c r="AY531" s="18" t="s">
        <v>136</v>
      </c>
      <c r="BE531" s="157">
        <f>IF(N531="základní",J531,0)</f>
        <v>0</v>
      </c>
      <c r="BF531" s="157">
        <f>IF(N531="snížená",J531,0)</f>
        <v>0</v>
      </c>
      <c r="BG531" s="157">
        <f>IF(N531="zákl. přenesená",J531,0)</f>
        <v>0</v>
      </c>
      <c r="BH531" s="157">
        <f>IF(N531="sníž. přenesená",J531,0)</f>
        <v>0</v>
      </c>
      <c r="BI531" s="157">
        <f>IF(N531="nulová",J531,0)</f>
        <v>0</v>
      </c>
      <c r="BJ531" s="18" t="s">
        <v>32</v>
      </c>
      <c r="BK531" s="157">
        <f>ROUND(I531*H531,2)</f>
        <v>0</v>
      </c>
      <c r="BL531" s="18" t="s">
        <v>249</v>
      </c>
      <c r="BM531" s="156" t="s">
        <v>704</v>
      </c>
    </row>
    <row r="532" spans="1:47" s="2" customFormat="1" ht="11.25">
      <c r="A532" s="33"/>
      <c r="B532" s="34"/>
      <c r="C532" s="33"/>
      <c r="D532" s="158" t="s">
        <v>145</v>
      </c>
      <c r="E532" s="33"/>
      <c r="F532" s="159" t="s">
        <v>705</v>
      </c>
      <c r="G532" s="33"/>
      <c r="H532" s="33"/>
      <c r="I532" s="160"/>
      <c r="J532" s="33"/>
      <c r="K532" s="33"/>
      <c r="L532" s="34"/>
      <c r="M532" s="161"/>
      <c r="N532" s="162"/>
      <c r="O532" s="59"/>
      <c r="P532" s="59"/>
      <c r="Q532" s="59"/>
      <c r="R532" s="59"/>
      <c r="S532" s="59"/>
      <c r="T532" s="60"/>
      <c r="U532" s="33"/>
      <c r="V532" s="33"/>
      <c r="W532" s="33"/>
      <c r="X532" s="33"/>
      <c r="Y532" s="33"/>
      <c r="Z532" s="33"/>
      <c r="AA532" s="33"/>
      <c r="AB532" s="33"/>
      <c r="AC532" s="33"/>
      <c r="AD532" s="33"/>
      <c r="AE532" s="33"/>
      <c r="AT532" s="18" t="s">
        <v>145</v>
      </c>
      <c r="AU532" s="18" t="s">
        <v>84</v>
      </c>
    </row>
    <row r="533" spans="2:51" s="13" customFormat="1" ht="11.25">
      <c r="B533" s="163"/>
      <c r="D533" s="164" t="s">
        <v>147</v>
      </c>
      <c r="E533" s="165" t="s">
        <v>1</v>
      </c>
      <c r="F533" s="166" t="s">
        <v>706</v>
      </c>
      <c r="H533" s="165" t="s">
        <v>1</v>
      </c>
      <c r="I533" s="167"/>
      <c r="L533" s="163"/>
      <c r="M533" s="168"/>
      <c r="N533" s="169"/>
      <c r="O533" s="169"/>
      <c r="P533" s="169"/>
      <c r="Q533" s="169"/>
      <c r="R533" s="169"/>
      <c r="S533" s="169"/>
      <c r="T533" s="170"/>
      <c r="AT533" s="165" t="s">
        <v>147</v>
      </c>
      <c r="AU533" s="165" t="s">
        <v>84</v>
      </c>
      <c r="AV533" s="13" t="s">
        <v>32</v>
      </c>
      <c r="AW533" s="13" t="s">
        <v>31</v>
      </c>
      <c r="AX533" s="13" t="s">
        <v>75</v>
      </c>
      <c r="AY533" s="165" t="s">
        <v>136</v>
      </c>
    </row>
    <row r="534" spans="2:51" s="13" customFormat="1" ht="11.25">
      <c r="B534" s="163"/>
      <c r="D534" s="164" t="s">
        <v>147</v>
      </c>
      <c r="E534" s="165" t="s">
        <v>1</v>
      </c>
      <c r="F534" s="166" t="s">
        <v>707</v>
      </c>
      <c r="H534" s="165" t="s">
        <v>1</v>
      </c>
      <c r="I534" s="167"/>
      <c r="L534" s="163"/>
      <c r="M534" s="168"/>
      <c r="N534" s="169"/>
      <c r="O534" s="169"/>
      <c r="P534" s="169"/>
      <c r="Q534" s="169"/>
      <c r="R534" s="169"/>
      <c r="S534" s="169"/>
      <c r="T534" s="170"/>
      <c r="AT534" s="165" t="s">
        <v>147</v>
      </c>
      <c r="AU534" s="165" t="s">
        <v>84</v>
      </c>
      <c r="AV534" s="13" t="s">
        <v>32</v>
      </c>
      <c r="AW534" s="13" t="s">
        <v>31</v>
      </c>
      <c r="AX534" s="13" t="s">
        <v>75</v>
      </c>
      <c r="AY534" s="165" t="s">
        <v>136</v>
      </c>
    </row>
    <row r="535" spans="2:51" s="14" customFormat="1" ht="11.25">
      <c r="B535" s="171"/>
      <c r="D535" s="164" t="s">
        <v>147</v>
      </c>
      <c r="E535" s="172" t="s">
        <v>1</v>
      </c>
      <c r="F535" s="173" t="s">
        <v>708</v>
      </c>
      <c r="H535" s="174">
        <v>28</v>
      </c>
      <c r="I535" s="175"/>
      <c r="L535" s="171"/>
      <c r="M535" s="176"/>
      <c r="N535" s="177"/>
      <c r="O535" s="177"/>
      <c r="P535" s="177"/>
      <c r="Q535" s="177"/>
      <c r="R535" s="177"/>
      <c r="S535" s="177"/>
      <c r="T535" s="178"/>
      <c r="AT535" s="172" t="s">
        <v>147</v>
      </c>
      <c r="AU535" s="172" t="s">
        <v>84</v>
      </c>
      <c r="AV535" s="14" t="s">
        <v>84</v>
      </c>
      <c r="AW535" s="14" t="s">
        <v>31</v>
      </c>
      <c r="AX535" s="14" t="s">
        <v>75</v>
      </c>
      <c r="AY535" s="172" t="s">
        <v>136</v>
      </c>
    </row>
    <row r="536" spans="2:51" s="15" customFormat="1" ht="11.25">
      <c r="B536" s="179"/>
      <c r="D536" s="164" t="s">
        <v>147</v>
      </c>
      <c r="E536" s="180" t="s">
        <v>1</v>
      </c>
      <c r="F536" s="181" t="s">
        <v>151</v>
      </c>
      <c r="H536" s="182">
        <v>28</v>
      </c>
      <c r="I536" s="183"/>
      <c r="L536" s="179"/>
      <c r="M536" s="184"/>
      <c r="N536" s="185"/>
      <c r="O536" s="185"/>
      <c r="P536" s="185"/>
      <c r="Q536" s="185"/>
      <c r="R536" s="185"/>
      <c r="S536" s="185"/>
      <c r="T536" s="186"/>
      <c r="AT536" s="180" t="s">
        <v>147</v>
      </c>
      <c r="AU536" s="180" t="s">
        <v>84</v>
      </c>
      <c r="AV536" s="15" t="s">
        <v>143</v>
      </c>
      <c r="AW536" s="15" t="s">
        <v>31</v>
      </c>
      <c r="AX536" s="15" t="s">
        <v>32</v>
      </c>
      <c r="AY536" s="180" t="s">
        <v>136</v>
      </c>
    </row>
    <row r="537" spans="2:63" s="12" customFormat="1" ht="22.9" customHeight="1">
      <c r="B537" s="131"/>
      <c r="D537" s="132" t="s">
        <v>74</v>
      </c>
      <c r="E537" s="142" t="s">
        <v>205</v>
      </c>
      <c r="F537" s="142" t="s">
        <v>709</v>
      </c>
      <c r="I537" s="134"/>
      <c r="J537" s="143">
        <f>BK537</f>
        <v>0</v>
      </c>
      <c r="L537" s="131"/>
      <c r="M537" s="136"/>
      <c r="N537" s="137"/>
      <c r="O537" s="137"/>
      <c r="P537" s="138">
        <f>SUM(P538:P573)</f>
        <v>0</v>
      </c>
      <c r="Q537" s="137"/>
      <c r="R537" s="138">
        <f>SUM(R538:R573)</f>
        <v>0.11475099999999999</v>
      </c>
      <c r="S537" s="137"/>
      <c r="T537" s="139">
        <f>SUM(T538:T573)</f>
        <v>0</v>
      </c>
      <c r="AR537" s="132" t="s">
        <v>32</v>
      </c>
      <c r="AT537" s="140" t="s">
        <v>74</v>
      </c>
      <c r="AU537" s="140" t="s">
        <v>32</v>
      </c>
      <c r="AY537" s="132" t="s">
        <v>136</v>
      </c>
      <c r="BK537" s="141">
        <f>SUM(BK538:BK573)</f>
        <v>0</v>
      </c>
    </row>
    <row r="538" spans="1:65" s="2" customFormat="1" ht="16.5" customHeight="1">
      <c r="A538" s="33"/>
      <c r="B538" s="144"/>
      <c r="C538" s="145" t="s">
        <v>710</v>
      </c>
      <c r="D538" s="145" t="s">
        <v>138</v>
      </c>
      <c r="E538" s="146" t="s">
        <v>711</v>
      </c>
      <c r="F538" s="147" t="s">
        <v>712</v>
      </c>
      <c r="G538" s="148" t="s">
        <v>198</v>
      </c>
      <c r="H538" s="149">
        <v>3.4</v>
      </c>
      <c r="I538" s="150"/>
      <c r="J538" s="151">
        <f>ROUND(I538*H538,2)</f>
        <v>0</v>
      </c>
      <c r="K538" s="147" t="s">
        <v>142</v>
      </c>
      <c r="L538" s="34"/>
      <c r="M538" s="152" t="s">
        <v>1</v>
      </c>
      <c r="N538" s="153" t="s">
        <v>40</v>
      </c>
      <c r="O538" s="59"/>
      <c r="P538" s="154">
        <f>O538*H538</f>
        <v>0</v>
      </c>
      <c r="Q538" s="154">
        <v>0</v>
      </c>
      <c r="R538" s="154">
        <f>Q538*H538</f>
        <v>0</v>
      </c>
      <c r="S538" s="154">
        <v>0</v>
      </c>
      <c r="T538" s="155">
        <f>S538*H538</f>
        <v>0</v>
      </c>
      <c r="U538" s="33"/>
      <c r="V538" s="33"/>
      <c r="W538" s="33"/>
      <c r="X538" s="33"/>
      <c r="Y538" s="33"/>
      <c r="Z538" s="33"/>
      <c r="AA538" s="33"/>
      <c r="AB538" s="33"/>
      <c r="AC538" s="33"/>
      <c r="AD538" s="33"/>
      <c r="AE538" s="33"/>
      <c r="AR538" s="156" t="s">
        <v>143</v>
      </c>
      <c r="AT538" s="156" t="s">
        <v>138</v>
      </c>
      <c r="AU538" s="156" t="s">
        <v>84</v>
      </c>
      <c r="AY538" s="18" t="s">
        <v>136</v>
      </c>
      <c r="BE538" s="157">
        <f>IF(N538="základní",J538,0)</f>
        <v>0</v>
      </c>
      <c r="BF538" s="157">
        <f>IF(N538="snížená",J538,0)</f>
        <v>0</v>
      </c>
      <c r="BG538" s="157">
        <f>IF(N538="zákl. přenesená",J538,0)</f>
        <v>0</v>
      </c>
      <c r="BH538" s="157">
        <f>IF(N538="sníž. přenesená",J538,0)</f>
        <v>0</v>
      </c>
      <c r="BI538" s="157">
        <f>IF(N538="nulová",J538,0)</f>
        <v>0</v>
      </c>
      <c r="BJ538" s="18" t="s">
        <v>32</v>
      </c>
      <c r="BK538" s="157">
        <f>ROUND(I538*H538,2)</f>
        <v>0</v>
      </c>
      <c r="BL538" s="18" t="s">
        <v>143</v>
      </c>
      <c r="BM538" s="156" t="s">
        <v>713</v>
      </c>
    </row>
    <row r="539" spans="1:47" s="2" customFormat="1" ht="11.25">
      <c r="A539" s="33"/>
      <c r="B539" s="34"/>
      <c r="C539" s="33"/>
      <c r="D539" s="158" t="s">
        <v>145</v>
      </c>
      <c r="E539" s="33"/>
      <c r="F539" s="159" t="s">
        <v>714</v>
      </c>
      <c r="G539" s="33"/>
      <c r="H539" s="33"/>
      <c r="I539" s="160"/>
      <c r="J539" s="33"/>
      <c r="K539" s="33"/>
      <c r="L539" s="34"/>
      <c r="M539" s="161"/>
      <c r="N539" s="162"/>
      <c r="O539" s="59"/>
      <c r="P539" s="59"/>
      <c r="Q539" s="59"/>
      <c r="R539" s="59"/>
      <c r="S539" s="59"/>
      <c r="T539" s="60"/>
      <c r="U539" s="33"/>
      <c r="V539" s="33"/>
      <c r="W539" s="33"/>
      <c r="X539" s="33"/>
      <c r="Y539" s="33"/>
      <c r="Z539" s="33"/>
      <c r="AA539" s="33"/>
      <c r="AB539" s="33"/>
      <c r="AC539" s="33"/>
      <c r="AD539" s="33"/>
      <c r="AE539" s="33"/>
      <c r="AT539" s="18" t="s">
        <v>145</v>
      </c>
      <c r="AU539" s="18" t="s">
        <v>84</v>
      </c>
    </row>
    <row r="540" spans="1:47" s="2" customFormat="1" ht="19.5">
      <c r="A540" s="33"/>
      <c r="B540" s="34"/>
      <c r="C540" s="33"/>
      <c r="D540" s="164" t="s">
        <v>201</v>
      </c>
      <c r="E540" s="33"/>
      <c r="F540" s="187" t="s">
        <v>715</v>
      </c>
      <c r="G540" s="33"/>
      <c r="H540" s="33"/>
      <c r="I540" s="160"/>
      <c r="J540" s="33"/>
      <c r="K540" s="33"/>
      <c r="L540" s="34"/>
      <c r="M540" s="161"/>
      <c r="N540" s="162"/>
      <c r="O540" s="59"/>
      <c r="P540" s="59"/>
      <c r="Q540" s="59"/>
      <c r="R540" s="59"/>
      <c r="S540" s="59"/>
      <c r="T540" s="60"/>
      <c r="U540" s="33"/>
      <c r="V540" s="33"/>
      <c r="W540" s="33"/>
      <c r="X540" s="33"/>
      <c r="Y540" s="33"/>
      <c r="Z540" s="33"/>
      <c r="AA540" s="33"/>
      <c r="AB540" s="33"/>
      <c r="AC540" s="33"/>
      <c r="AD540" s="33"/>
      <c r="AE540" s="33"/>
      <c r="AT540" s="18" t="s">
        <v>201</v>
      </c>
      <c r="AU540" s="18" t="s">
        <v>84</v>
      </c>
    </row>
    <row r="541" spans="2:51" s="13" customFormat="1" ht="11.25">
      <c r="B541" s="163"/>
      <c r="D541" s="164" t="s">
        <v>147</v>
      </c>
      <c r="E541" s="165" t="s">
        <v>1</v>
      </c>
      <c r="F541" s="166" t="s">
        <v>148</v>
      </c>
      <c r="H541" s="165" t="s">
        <v>1</v>
      </c>
      <c r="I541" s="167"/>
      <c r="L541" s="163"/>
      <c r="M541" s="168"/>
      <c r="N541" s="169"/>
      <c r="O541" s="169"/>
      <c r="P541" s="169"/>
      <c r="Q541" s="169"/>
      <c r="R541" s="169"/>
      <c r="S541" s="169"/>
      <c r="T541" s="170"/>
      <c r="AT541" s="165" t="s">
        <v>147</v>
      </c>
      <c r="AU541" s="165" t="s">
        <v>84</v>
      </c>
      <c r="AV541" s="13" t="s">
        <v>32</v>
      </c>
      <c r="AW541" s="13" t="s">
        <v>31</v>
      </c>
      <c r="AX541" s="13" t="s">
        <v>75</v>
      </c>
      <c r="AY541" s="165" t="s">
        <v>136</v>
      </c>
    </row>
    <row r="542" spans="2:51" s="14" customFormat="1" ht="11.25">
      <c r="B542" s="171"/>
      <c r="D542" s="164" t="s">
        <v>147</v>
      </c>
      <c r="E542" s="172" t="s">
        <v>1</v>
      </c>
      <c r="F542" s="173" t="s">
        <v>716</v>
      </c>
      <c r="H542" s="174">
        <v>3.4</v>
      </c>
      <c r="I542" s="175"/>
      <c r="L542" s="171"/>
      <c r="M542" s="176"/>
      <c r="N542" s="177"/>
      <c r="O542" s="177"/>
      <c r="P542" s="177"/>
      <c r="Q542" s="177"/>
      <c r="R542" s="177"/>
      <c r="S542" s="177"/>
      <c r="T542" s="178"/>
      <c r="AT542" s="172" t="s">
        <v>147</v>
      </c>
      <c r="AU542" s="172" t="s">
        <v>84</v>
      </c>
      <c r="AV542" s="14" t="s">
        <v>84</v>
      </c>
      <c r="AW542" s="14" t="s">
        <v>31</v>
      </c>
      <c r="AX542" s="14" t="s">
        <v>75</v>
      </c>
      <c r="AY542" s="172" t="s">
        <v>136</v>
      </c>
    </row>
    <row r="543" spans="2:51" s="15" customFormat="1" ht="11.25">
      <c r="B543" s="179"/>
      <c r="D543" s="164" t="s">
        <v>147</v>
      </c>
      <c r="E543" s="180" t="s">
        <v>1</v>
      </c>
      <c r="F543" s="181" t="s">
        <v>151</v>
      </c>
      <c r="H543" s="182">
        <v>3.4</v>
      </c>
      <c r="I543" s="183"/>
      <c r="L543" s="179"/>
      <c r="M543" s="184"/>
      <c r="N543" s="185"/>
      <c r="O543" s="185"/>
      <c r="P543" s="185"/>
      <c r="Q543" s="185"/>
      <c r="R543" s="185"/>
      <c r="S543" s="185"/>
      <c r="T543" s="186"/>
      <c r="AT543" s="180" t="s">
        <v>147</v>
      </c>
      <c r="AU543" s="180" t="s">
        <v>84</v>
      </c>
      <c r="AV543" s="15" t="s">
        <v>143</v>
      </c>
      <c r="AW543" s="15" t="s">
        <v>31</v>
      </c>
      <c r="AX543" s="15" t="s">
        <v>32</v>
      </c>
      <c r="AY543" s="180" t="s">
        <v>136</v>
      </c>
    </row>
    <row r="544" spans="1:65" s="2" customFormat="1" ht="16.5" customHeight="1">
      <c r="A544" s="33"/>
      <c r="B544" s="144"/>
      <c r="C544" s="145" t="s">
        <v>717</v>
      </c>
      <c r="D544" s="145" t="s">
        <v>138</v>
      </c>
      <c r="E544" s="146" t="s">
        <v>718</v>
      </c>
      <c r="F544" s="147" t="s">
        <v>719</v>
      </c>
      <c r="G544" s="148" t="s">
        <v>198</v>
      </c>
      <c r="H544" s="149">
        <v>8.4</v>
      </c>
      <c r="I544" s="150"/>
      <c r="J544" s="151">
        <f>ROUND(I544*H544,2)</f>
        <v>0</v>
      </c>
      <c r="K544" s="147" t="s">
        <v>142</v>
      </c>
      <c r="L544" s="34"/>
      <c r="M544" s="152" t="s">
        <v>1</v>
      </c>
      <c r="N544" s="153" t="s">
        <v>40</v>
      </c>
      <c r="O544" s="59"/>
      <c r="P544" s="154">
        <f>O544*H544</f>
        <v>0</v>
      </c>
      <c r="Q544" s="154">
        <v>0</v>
      </c>
      <c r="R544" s="154">
        <f>Q544*H544</f>
        <v>0</v>
      </c>
      <c r="S544" s="154">
        <v>0</v>
      </c>
      <c r="T544" s="155">
        <f>S544*H544</f>
        <v>0</v>
      </c>
      <c r="U544" s="33"/>
      <c r="V544" s="33"/>
      <c r="W544" s="33"/>
      <c r="X544" s="33"/>
      <c r="Y544" s="33"/>
      <c r="Z544" s="33"/>
      <c r="AA544" s="33"/>
      <c r="AB544" s="33"/>
      <c r="AC544" s="33"/>
      <c r="AD544" s="33"/>
      <c r="AE544" s="33"/>
      <c r="AR544" s="156" t="s">
        <v>143</v>
      </c>
      <c r="AT544" s="156" t="s">
        <v>138</v>
      </c>
      <c r="AU544" s="156" t="s">
        <v>84</v>
      </c>
      <c r="AY544" s="18" t="s">
        <v>136</v>
      </c>
      <c r="BE544" s="157">
        <f>IF(N544="základní",J544,0)</f>
        <v>0</v>
      </c>
      <c r="BF544" s="157">
        <f>IF(N544="snížená",J544,0)</f>
        <v>0</v>
      </c>
      <c r="BG544" s="157">
        <f>IF(N544="zákl. přenesená",J544,0)</f>
        <v>0</v>
      </c>
      <c r="BH544" s="157">
        <f>IF(N544="sníž. přenesená",J544,0)</f>
        <v>0</v>
      </c>
      <c r="BI544" s="157">
        <f>IF(N544="nulová",J544,0)</f>
        <v>0</v>
      </c>
      <c r="BJ544" s="18" t="s">
        <v>32</v>
      </c>
      <c r="BK544" s="157">
        <f>ROUND(I544*H544,2)</f>
        <v>0</v>
      </c>
      <c r="BL544" s="18" t="s">
        <v>143</v>
      </c>
      <c r="BM544" s="156" t="s">
        <v>720</v>
      </c>
    </row>
    <row r="545" spans="1:47" s="2" customFormat="1" ht="11.25">
      <c r="A545" s="33"/>
      <c r="B545" s="34"/>
      <c r="C545" s="33"/>
      <c r="D545" s="158" t="s">
        <v>145</v>
      </c>
      <c r="E545" s="33"/>
      <c r="F545" s="159" t="s">
        <v>721</v>
      </c>
      <c r="G545" s="33"/>
      <c r="H545" s="33"/>
      <c r="I545" s="160"/>
      <c r="J545" s="33"/>
      <c r="K545" s="33"/>
      <c r="L545" s="34"/>
      <c r="M545" s="161"/>
      <c r="N545" s="162"/>
      <c r="O545" s="59"/>
      <c r="P545" s="59"/>
      <c r="Q545" s="59"/>
      <c r="R545" s="59"/>
      <c r="S545" s="59"/>
      <c r="T545" s="60"/>
      <c r="U545" s="33"/>
      <c r="V545" s="33"/>
      <c r="W545" s="33"/>
      <c r="X545" s="33"/>
      <c r="Y545" s="33"/>
      <c r="Z545" s="33"/>
      <c r="AA545" s="33"/>
      <c r="AB545" s="33"/>
      <c r="AC545" s="33"/>
      <c r="AD545" s="33"/>
      <c r="AE545" s="33"/>
      <c r="AT545" s="18" t="s">
        <v>145</v>
      </c>
      <c r="AU545" s="18" t="s">
        <v>84</v>
      </c>
    </row>
    <row r="546" spans="1:47" s="2" customFormat="1" ht="19.5">
      <c r="A546" s="33"/>
      <c r="B546" s="34"/>
      <c r="C546" s="33"/>
      <c r="D546" s="164" t="s">
        <v>201</v>
      </c>
      <c r="E546" s="33"/>
      <c r="F546" s="187" t="s">
        <v>715</v>
      </c>
      <c r="G546" s="33"/>
      <c r="H546" s="33"/>
      <c r="I546" s="160"/>
      <c r="J546" s="33"/>
      <c r="K546" s="33"/>
      <c r="L546" s="34"/>
      <c r="M546" s="161"/>
      <c r="N546" s="162"/>
      <c r="O546" s="59"/>
      <c r="P546" s="59"/>
      <c r="Q546" s="59"/>
      <c r="R546" s="59"/>
      <c r="S546" s="59"/>
      <c r="T546" s="60"/>
      <c r="U546" s="33"/>
      <c r="V546" s="33"/>
      <c r="W546" s="33"/>
      <c r="X546" s="33"/>
      <c r="Y546" s="33"/>
      <c r="Z546" s="33"/>
      <c r="AA546" s="33"/>
      <c r="AB546" s="33"/>
      <c r="AC546" s="33"/>
      <c r="AD546" s="33"/>
      <c r="AE546" s="33"/>
      <c r="AT546" s="18" t="s">
        <v>201</v>
      </c>
      <c r="AU546" s="18" t="s">
        <v>84</v>
      </c>
    </row>
    <row r="547" spans="2:51" s="13" customFormat="1" ht="11.25">
      <c r="B547" s="163"/>
      <c r="D547" s="164" t="s">
        <v>147</v>
      </c>
      <c r="E547" s="165" t="s">
        <v>1</v>
      </c>
      <c r="F547" s="166" t="s">
        <v>148</v>
      </c>
      <c r="H547" s="165" t="s">
        <v>1</v>
      </c>
      <c r="I547" s="167"/>
      <c r="L547" s="163"/>
      <c r="M547" s="168"/>
      <c r="N547" s="169"/>
      <c r="O547" s="169"/>
      <c r="P547" s="169"/>
      <c r="Q547" s="169"/>
      <c r="R547" s="169"/>
      <c r="S547" s="169"/>
      <c r="T547" s="170"/>
      <c r="AT547" s="165" t="s">
        <v>147</v>
      </c>
      <c r="AU547" s="165" t="s">
        <v>84</v>
      </c>
      <c r="AV547" s="13" t="s">
        <v>32</v>
      </c>
      <c r="AW547" s="13" t="s">
        <v>31</v>
      </c>
      <c r="AX547" s="13" t="s">
        <v>75</v>
      </c>
      <c r="AY547" s="165" t="s">
        <v>136</v>
      </c>
    </row>
    <row r="548" spans="2:51" s="14" customFormat="1" ht="11.25">
      <c r="B548" s="171"/>
      <c r="D548" s="164" t="s">
        <v>147</v>
      </c>
      <c r="E548" s="172" t="s">
        <v>1</v>
      </c>
      <c r="F548" s="173" t="s">
        <v>722</v>
      </c>
      <c r="H548" s="174">
        <v>8.4</v>
      </c>
      <c r="I548" s="175"/>
      <c r="L548" s="171"/>
      <c r="M548" s="176"/>
      <c r="N548" s="177"/>
      <c r="O548" s="177"/>
      <c r="P548" s="177"/>
      <c r="Q548" s="177"/>
      <c r="R548" s="177"/>
      <c r="S548" s="177"/>
      <c r="T548" s="178"/>
      <c r="AT548" s="172" t="s">
        <v>147</v>
      </c>
      <c r="AU548" s="172" t="s">
        <v>84</v>
      </c>
      <c r="AV548" s="14" t="s">
        <v>84</v>
      </c>
      <c r="AW548" s="14" t="s">
        <v>31</v>
      </c>
      <c r="AX548" s="14" t="s">
        <v>75</v>
      </c>
      <c r="AY548" s="172" t="s">
        <v>136</v>
      </c>
    </row>
    <row r="549" spans="2:51" s="15" customFormat="1" ht="11.25">
      <c r="B549" s="179"/>
      <c r="D549" s="164" t="s">
        <v>147</v>
      </c>
      <c r="E549" s="180" t="s">
        <v>1</v>
      </c>
      <c r="F549" s="181" t="s">
        <v>151</v>
      </c>
      <c r="H549" s="182">
        <v>8.4</v>
      </c>
      <c r="I549" s="183"/>
      <c r="L549" s="179"/>
      <c r="M549" s="184"/>
      <c r="N549" s="185"/>
      <c r="O549" s="185"/>
      <c r="P549" s="185"/>
      <c r="Q549" s="185"/>
      <c r="R549" s="185"/>
      <c r="S549" s="185"/>
      <c r="T549" s="186"/>
      <c r="AT549" s="180" t="s">
        <v>147</v>
      </c>
      <c r="AU549" s="180" t="s">
        <v>84</v>
      </c>
      <c r="AV549" s="15" t="s">
        <v>143</v>
      </c>
      <c r="AW549" s="15" t="s">
        <v>31</v>
      </c>
      <c r="AX549" s="15" t="s">
        <v>32</v>
      </c>
      <c r="AY549" s="180" t="s">
        <v>136</v>
      </c>
    </row>
    <row r="550" spans="1:65" s="2" customFormat="1" ht="16.5" customHeight="1">
      <c r="A550" s="33"/>
      <c r="B550" s="144"/>
      <c r="C550" s="145" t="s">
        <v>723</v>
      </c>
      <c r="D550" s="145" t="s">
        <v>138</v>
      </c>
      <c r="E550" s="146" t="s">
        <v>724</v>
      </c>
      <c r="F550" s="147" t="s">
        <v>725</v>
      </c>
      <c r="G550" s="148" t="s">
        <v>198</v>
      </c>
      <c r="H550" s="149">
        <v>4.5</v>
      </c>
      <c r="I550" s="150"/>
      <c r="J550" s="151">
        <f>ROUND(I550*H550,2)</f>
        <v>0</v>
      </c>
      <c r="K550" s="147" t="s">
        <v>142</v>
      </c>
      <c r="L550" s="34"/>
      <c r="M550" s="152" t="s">
        <v>1</v>
      </c>
      <c r="N550" s="153" t="s">
        <v>40</v>
      </c>
      <c r="O550" s="59"/>
      <c r="P550" s="154">
        <f>O550*H550</f>
        <v>0</v>
      </c>
      <c r="Q550" s="154">
        <v>0.0235</v>
      </c>
      <c r="R550" s="154">
        <f>Q550*H550</f>
        <v>0.10575</v>
      </c>
      <c r="S550" s="154">
        <v>0</v>
      </c>
      <c r="T550" s="155">
        <f>S550*H550</f>
        <v>0</v>
      </c>
      <c r="U550" s="33"/>
      <c r="V550" s="33"/>
      <c r="W550" s="33"/>
      <c r="X550" s="33"/>
      <c r="Y550" s="33"/>
      <c r="Z550" s="33"/>
      <c r="AA550" s="33"/>
      <c r="AB550" s="33"/>
      <c r="AC550" s="33"/>
      <c r="AD550" s="33"/>
      <c r="AE550" s="33"/>
      <c r="AR550" s="156" t="s">
        <v>143</v>
      </c>
      <c r="AT550" s="156" t="s">
        <v>138</v>
      </c>
      <c r="AU550" s="156" t="s">
        <v>84</v>
      </c>
      <c r="AY550" s="18" t="s">
        <v>136</v>
      </c>
      <c r="BE550" s="157">
        <f>IF(N550="základní",J550,0)</f>
        <v>0</v>
      </c>
      <c r="BF550" s="157">
        <f>IF(N550="snížená",J550,0)</f>
        <v>0</v>
      </c>
      <c r="BG550" s="157">
        <f>IF(N550="zákl. přenesená",J550,0)</f>
        <v>0</v>
      </c>
      <c r="BH550" s="157">
        <f>IF(N550="sníž. přenesená",J550,0)</f>
        <v>0</v>
      </c>
      <c r="BI550" s="157">
        <f>IF(N550="nulová",J550,0)</f>
        <v>0</v>
      </c>
      <c r="BJ550" s="18" t="s">
        <v>32</v>
      </c>
      <c r="BK550" s="157">
        <f>ROUND(I550*H550,2)</f>
        <v>0</v>
      </c>
      <c r="BL550" s="18" t="s">
        <v>143</v>
      </c>
      <c r="BM550" s="156" t="s">
        <v>726</v>
      </c>
    </row>
    <row r="551" spans="1:47" s="2" customFormat="1" ht="11.25">
      <c r="A551" s="33"/>
      <c r="B551" s="34"/>
      <c r="C551" s="33"/>
      <c r="D551" s="158" t="s">
        <v>145</v>
      </c>
      <c r="E551" s="33"/>
      <c r="F551" s="159" t="s">
        <v>727</v>
      </c>
      <c r="G551" s="33"/>
      <c r="H551" s="33"/>
      <c r="I551" s="160"/>
      <c r="J551" s="33"/>
      <c r="K551" s="33"/>
      <c r="L551" s="34"/>
      <c r="M551" s="161"/>
      <c r="N551" s="162"/>
      <c r="O551" s="59"/>
      <c r="P551" s="59"/>
      <c r="Q551" s="59"/>
      <c r="R551" s="59"/>
      <c r="S551" s="59"/>
      <c r="T551" s="60"/>
      <c r="U551" s="33"/>
      <c r="V551" s="33"/>
      <c r="W551" s="33"/>
      <c r="X551" s="33"/>
      <c r="Y551" s="33"/>
      <c r="Z551" s="33"/>
      <c r="AA551" s="33"/>
      <c r="AB551" s="33"/>
      <c r="AC551" s="33"/>
      <c r="AD551" s="33"/>
      <c r="AE551" s="33"/>
      <c r="AT551" s="18" t="s">
        <v>145</v>
      </c>
      <c r="AU551" s="18" t="s">
        <v>84</v>
      </c>
    </row>
    <row r="552" spans="1:47" s="2" customFormat="1" ht="29.25">
      <c r="A552" s="33"/>
      <c r="B552" s="34"/>
      <c r="C552" s="33"/>
      <c r="D552" s="164" t="s">
        <v>201</v>
      </c>
      <c r="E552" s="33"/>
      <c r="F552" s="187" t="s">
        <v>728</v>
      </c>
      <c r="G552" s="33"/>
      <c r="H552" s="33"/>
      <c r="I552" s="160"/>
      <c r="J552" s="33"/>
      <c r="K552" s="33"/>
      <c r="L552" s="34"/>
      <c r="M552" s="161"/>
      <c r="N552" s="162"/>
      <c r="O552" s="59"/>
      <c r="P552" s="59"/>
      <c r="Q552" s="59"/>
      <c r="R552" s="59"/>
      <c r="S552" s="59"/>
      <c r="T552" s="60"/>
      <c r="U552" s="33"/>
      <c r="V552" s="33"/>
      <c r="W552" s="33"/>
      <c r="X552" s="33"/>
      <c r="Y552" s="33"/>
      <c r="Z552" s="33"/>
      <c r="AA552" s="33"/>
      <c r="AB552" s="33"/>
      <c r="AC552" s="33"/>
      <c r="AD552" s="33"/>
      <c r="AE552" s="33"/>
      <c r="AT552" s="18" t="s">
        <v>201</v>
      </c>
      <c r="AU552" s="18" t="s">
        <v>84</v>
      </c>
    </row>
    <row r="553" spans="2:51" s="13" customFormat="1" ht="11.25">
      <c r="B553" s="163"/>
      <c r="D553" s="164" t="s">
        <v>147</v>
      </c>
      <c r="E553" s="165" t="s">
        <v>1</v>
      </c>
      <c r="F553" s="166" t="s">
        <v>344</v>
      </c>
      <c r="H553" s="165" t="s">
        <v>1</v>
      </c>
      <c r="I553" s="167"/>
      <c r="L553" s="163"/>
      <c r="M553" s="168"/>
      <c r="N553" s="169"/>
      <c r="O553" s="169"/>
      <c r="P553" s="169"/>
      <c r="Q553" s="169"/>
      <c r="R553" s="169"/>
      <c r="S553" s="169"/>
      <c r="T553" s="170"/>
      <c r="AT553" s="165" t="s">
        <v>147</v>
      </c>
      <c r="AU553" s="165" t="s">
        <v>84</v>
      </c>
      <c r="AV553" s="13" t="s">
        <v>32</v>
      </c>
      <c r="AW553" s="13" t="s">
        <v>31</v>
      </c>
      <c r="AX553" s="13" t="s">
        <v>75</v>
      </c>
      <c r="AY553" s="165" t="s">
        <v>136</v>
      </c>
    </row>
    <row r="554" spans="2:51" s="13" customFormat="1" ht="11.25">
      <c r="B554" s="163"/>
      <c r="D554" s="164" t="s">
        <v>147</v>
      </c>
      <c r="E554" s="165" t="s">
        <v>1</v>
      </c>
      <c r="F554" s="166" t="s">
        <v>729</v>
      </c>
      <c r="H554" s="165" t="s">
        <v>1</v>
      </c>
      <c r="I554" s="167"/>
      <c r="L554" s="163"/>
      <c r="M554" s="168"/>
      <c r="N554" s="169"/>
      <c r="O554" s="169"/>
      <c r="P554" s="169"/>
      <c r="Q554" s="169"/>
      <c r="R554" s="169"/>
      <c r="S554" s="169"/>
      <c r="T554" s="170"/>
      <c r="AT554" s="165" t="s">
        <v>147</v>
      </c>
      <c r="AU554" s="165" t="s">
        <v>84</v>
      </c>
      <c r="AV554" s="13" t="s">
        <v>32</v>
      </c>
      <c r="AW554" s="13" t="s">
        <v>31</v>
      </c>
      <c r="AX554" s="13" t="s">
        <v>75</v>
      </c>
      <c r="AY554" s="165" t="s">
        <v>136</v>
      </c>
    </row>
    <row r="555" spans="2:51" s="14" customFormat="1" ht="11.25">
      <c r="B555" s="171"/>
      <c r="D555" s="164" t="s">
        <v>147</v>
      </c>
      <c r="E555" s="172" t="s">
        <v>1</v>
      </c>
      <c r="F555" s="173" t="s">
        <v>730</v>
      </c>
      <c r="H555" s="174">
        <v>4.5</v>
      </c>
      <c r="I555" s="175"/>
      <c r="L555" s="171"/>
      <c r="M555" s="176"/>
      <c r="N555" s="177"/>
      <c r="O555" s="177"/>
      <c r="P555" s="177"/>
      <c r="Q555" s="177"/>
      <c r="R555" s="177"/>
      <c r="S555" s="177"/>
      <c r="T555" s="178"/>
      <c r="AT555" s="172" t="s">
        <v>147</v>
      </c>
      <c r="AU555" s="172" t="s">
        <v>84</v>
      </c>
      <c r="AV555" s="14" t="s">
        <v>84</v>
      </c>
      <c r="AW555" s="14" t="s">
        <v>31</v>
      </c>
      <c r="AX555" s="14" t="s">
        <v>75</v>
      </c>
      <c r="AY555" s="172" t="s">
        <v>136</v>
      </c>
    </row>
    <row r="556" spans="2:51" s="15" customFormat="1" ht="11.25">
      <c r="B556" s="179"/>
      <c r="D556" s="164" t="s">
        <v>147</v>
      </c>
      <c r="E556" s="180" t="s">
        <v>1</v>
      </c>
      <c r="F556" s="181" t="s">
        <v>151</v>
      </c>
      <c r="H556" s="182">
        <v>4.5</v>
      </c>
      <c r="I556" s="183"/>
      <c r="L556" s="179"/>
      <c r="M556" s="184"/>
      <c r="N556" s="185"/>
      <c r="O556" s="185"/>
      <c r="P556" s="185"/>
      <c r="Q556" s="185"/>
      <c r="R556" s="185"/>
      <c r="S556" s="185"/>
      <c r="T556" s="186"/>
      <c r="AT556" s="180" t="s">
        <v>147</v>
      </c>
      <c r="AU556" s="180" t="s">
        <v>84</v>
      </c>
      <c r="AV556" s="15" t="s">
        <v>143</v>
      </c>
      <c r="AW556" s="15" t="s">
        <v>31</v>
      </c>
      <c r="AX556" s="15" t="s">
        <v>32</v>
      </c>
      <c r="AY556" s="180" t="s">
        <v>136</v>
      </c>
    </row>
    <row r="557" spans="1:65" s="2" customFormat="1" ht="16.5" customHeight="1">
      <c r="A557" s="33"/>
      <c r="B557" s="144"/>
      <c r="C557" s="145" t="s">
        <v>731</v>
      </c>
      <c r="D557" s="145" t="s">
        <v>138</v>
      </c>
      <c r="E557" s="146" t="s">
        <v>732</v>
      </c>
      <c r="F557" s="147" t="s">
        <v>733</v>
      </c>
      <c r="G557" s="148" t="s">
        <v>447</v>
      </c>
      <c r="H557" s="149">
        <v>1</v>
      </c>
      <c r="I557" s="150"/>
      <c r="J557" s="151">
        <f>ROUND(I557*H557,2)</f>
        <v>0</v>
      </c>
      <c r="K557" s="147" t="s">
        <v>1</v>
      </c>
      <c r="L557" s="34"/>
      <c r="M557" s="152" t="s">
        <v>1</v>
      </c>
      <c r="N557" s="153" t="s">
        <v>40</v>
      </c>
      <c r="O557" s="59"/>
      <c r="P557" s="154">
        <f>O557*H557</f>
        <v>0</v>
      </c>
      <c r="Q557" s="154">
        <v>0.00688</v>
      </c>
      <c r="R557" s="154">
        <f>Q557*H557</f>
        <v>0.00688</v>
      </c>
      <c r="S557" s="154">
        <v>0</v>
      </c>
      <c r="T557" s="155">
        <f>S557*H557</f>
        <v>0</v>
      </c>
      <c r="U557" s="33"/>
      <c r="V557" s="33"/>
      <c r="W557" s="33"/>
      <c r="X557" s="33"/>
      <c r="Y557" s="33"/>
      <c r="Z557" s="33"/>
      <c r="AA557" s="33"/>
      <c r="AB557" s="33"/>
      <c r="AC557" s="33"/>
      <c r="AD557" s="33"/>
      <c r="AE557" s="33"/>
      <c r="AR557" s="156" t="s">
        <v>143</v>
      </c>
      <c r="AT557" s="156" t="s">
        <v>138</v>
      </c>
      <c r="AU557" s="156" t="s">
        <v>84</v>
      </c>
      <c r="AY557" s="18" t="s">
        <v>136</v>
      </c>
      <c r="BE557" s="157">
        <f>IF(N557="základní",J557,0)</f>
        <v>0</v>
      </c>
      <c r="BF557" s="157">
        <f>IF(N557="snížená",J557,0)</f>
        <v>0</v>
      </c>
      <c r="BG557" s="157">
        <f>IF(N557="zákl. přenesená",J557,0)</f>
        <v>0</v>
      </c>
      <c r="BH557" s="157">
        <f>IF(N557="sníž. přenesená",J557,0)</f>
        <v>0</v>
      </c>
      <c r="BI557" s="157">
        <f>IF(N557="nulová",J557,0)</f>
        <v>0</v>
      </c>
      <c r="BJ557" s="18" t="s">
        <v>32</v>
      </c>
      <c r="BK557" s="157">
        <f>ROUND(I557*H557,2)</f>
        <v>0</v>
      </c>
      <c r="BL557" s="18" t="s">
        <v>143</v>
      </c>
      <c r="BM557" s="156" t="s">
        <v>734</v>
      </c>
    </row>
    <row r="558" spans="2:51" s="13" customFormat="1" ht="11.25">
      <c r="B558" s="163"/>
      <c r="D558" s="164" t="s">
        <v>147</v>
      </c>
      <c r="E558" s="165" t="s">
        <v>1</v>
      </c>
      <c r="F558" s="166" t="s">
        <v>344</v>
      </c>
      <c r="H558" s="165" t="s">
        <v>1</v>
      </c>
      <c r="I558" s="167"/>
      <c r="L558" s="163"/>
      <c r="M558" s="168"/>
      <c r="N558" s="169"/>
      <c r="O558" s="169"/>
      <c r="P558" s="169"/>
      <c r="Q558" s="169"/>
      <c r="R558" s="169"/>
      <c r="S558" s="169"/>
      <c r="T558" s="170"/>
      <c r="AT558" s="165" t="s">
        <v>147</v>
      </c>
      <c r="AU558" s="165" t="s">
        <v>84</v>
      </c>
      <c r="AV558" s="13" t="s">
        <v>32</v>
      </c>
      <c r="AW558" s="13" t="s">
        <v>31</v>
      </c>
      <c r="AX558" s="13" t="s">
        <v>75</v>
      </c>
      <c r="AY558" s="165" t="s">
        <v>136</v>
      </c>
    </row>
    <row r="559" spans="2:51" s="13" customFormat="1" ht="11.25">
      <c r="B559" s="163"/>
      <c r="D559" s="164" t="s">
        <v>147</v>
      </c>
      <c r="E559" s="165" t="s">
        <v>1</v>
      </c>
      <c r="F559" s="166" t="s">
        <v>735</v>
      </c>
      <c r="H559" s="165" t="s">
        <v>1</v>
      </c>
      <c r="I559" s="167"/>
      <c r="L559" s="163"/>
      <c r="M559" s="168"/>
      <c r="N559" s="169"/>
      <c r="O559" s="169"/>
      <c r="P559" s="169"/>
      <c r="Q559" s="169"/>
      <c r="R559" s="169"/>
      <c r="S559" s="169"/>
      <c r="T559" s="170"/>
      <c r="AT559" s="165" t="s">
        <v>147</v>
      </c>
      <c r="AU559" s="165" t="s">
        <v>84</v>
      </c>
      <c r="AV559" s="13" t="s">
        <v>32</v>
      </c>
      <c r="AW559" s="13" t="s">
        <v>31</v>
      </c>
      <c r="AX559" s="13" t="s">
        <v>75</v>
      </c>
      <c r="AY559" s="165" t="s">
        <v>136</v>
      </c>
    </row>
    <row r="560" spans="2:51" s="14" customFormat="1" ht="11.25">
      <c r="B560" s="171"/>
      <c r="D560" s="164" t="s">
        <v>147</v>
      </c>
      <c r="E560" s="172" t="s">
        <v>1</v>
      </c>
      <c r="F560" s="173" t="s">
        <v>387</v>
      </c>
      <c r="H560" s="174">
        <v>1</v>
      </c>
      <c r="I560" s="175"/>
      <c r="L560" s="171"/>
      <c r="M560" s="176"/>
      <c r="N560" s="177"/>
      <c r="O560" s="177"/>
      <c r="P560" s="177"/>
      <c r="Q560" s="177"/>
      <c r="R560" s="177"/>
      <c r="S560" s="177"/>
      <c r="T560" s="178"/>
      <c r="AT560" s="172" t="s">
        <v>147</v>
      </c>
      <c r="AU560" s="172" t="s">
        <v>84</v>
      </c>
      <c r="AV560" s="14" t="s">
        <v>84</v>
      </c>
      <c r="AW560" s="14" t="s">
        <v>31</v>
      </c>
      <c r="AX560" s="14" t="s">
        <v>75</v>
      </c>
      <c r="AY560" s="172" t="s">
        <v>136</v>
      </c>
    </row>
    <row r="561" spans="2:51" s="15" customFormat="1" ht="11.25">
      <c r="B561" s="179"/>
      <c r="D561" s="164" t="s">
        <v>147</v>
      </c>
      <c r="E561" s="180" t="s">
        <v>1</v>
      </c>
      <c r="F561" s="181" t="s">
        <v>151</v>
      </c>
      <c r="H561" s="182">
        <v>1</v>
      </c>
      <c r="I561" s="183"/>
      <c r="L561" s="179"/>
      <c r="M561" s="184"/>
      <c r="N561" s="185"/>
      <c r="O561" s="185"/>
      <c r="P561" s="185"/>
      <c r="Q561" s="185"/>
      <c r="R561" s="185"/>
      <c r="S561" s="185"/>
      <c r="T561" s="186"/>
      <c r="AT561" s="180" t="s">
        <v>147</v>
      </c>
      <c r="AU561" s="180" t="s">
        <v>84</v>
      </c>
      <c r="AV561" s="15" t="s">
        <v>143</v>
      </c>
      <c r="AW561" s="15" t="s">
        <v>31</v>
      </c>
      <c r="AX561" s="15" t="s">
        <v>32</v>
      </c>
      <c r="AY561" s="180" t="s">
        <v>136</v>
      </c>
    </row>
    <row r="562" spans="1:65" s="2" customFormat="1" ht="16.5" customHeight="1">
      <c r="A562" s="33"/>
      <c r="B562" s="144"/>
      <c r="C562" s="145" t="s">
        <v>736</v>
      </c>
      <c r="D562" s="145" t="s">
        <v>138</v>
      </c>
      <c r="E562" s="146" t="s">
        <v>737</v>
      </c>
      <c r="F562" s="147" t="s">
        <v>738</v>
      </c>
      <c r="G562" s="148" t="s">
        <v>447</v>
      </c>
      <c r="H562" s="149">
        <v>6</v>
      </c>
      <c r="I562" s="150"/>
      <c r="J562" s="151">
        <f>ROUND(I562*H562,2)</f>
        <v>0</v>
      </c>
      <c r="K562" s="147" t="s">
        <v>1</v>
      </c>
      <c r="L562" s="34"/>
      <c r="M562" s="152" t="s">
        <v>1</v>
      </c>
      <c r="N562" s="153" t="s">
        <v>40</v>
      </c>
      <c r="O562" s="59"/>
      <c r="P562" s="154">
        <f>O562*H562</f>
        <v>0</v>
      </c>
      <c r="Q562" s="154">
        <v>0.00016</v>
      </c>
      <c r="R562" s="154">
        <f>Q562*H562</f>
        <v>0.0009600000000000001</v>
      </c>
      <c r="S562" s="154">
        <v>0</v>
      </c>
      <c r="T562" s="155">
        <f>S562*H562</f>
        <v>0</v>
      </c>
      <c r="U562" s="33"/>
      <c r="V562" s="33"/>
      <c r="W562" s="33"/>
      <c r="X562" s="33"/>
      <c r="Y562" s="33"/>
      <c r="Z562" s="33"/>
      <c r="AA562" s="33"/>
      <c r="AB562" s="33"/>
      <c r="AC562" s="33"/>
      <c r="AD562" s="33"/>
      <c r="AE562" s="33"/>
      <c r="AR562" s="156" t="s">
        <v>143</v>
      </c>
      <c r="AT562" s="156" t="s">
        <v>138</v>
      </c>
      <c r="AU562" s="156" t="s">
        <v>84</v>
      </c>
      <c r="AY562" s="18" t="s">
        <v>136</v>
      </c>
      <c r="BE562" s="157">
        <f>IF(N562="základní",J562,0)</f>
        <v>0</v>
      </c>
      <c r="BF562" s="157">
        <f>IF(N562="snížená",J562,0)</f>
        <v>0</v>
      </c>
      <c r="BG562" s="157">
        <f>IF(N562="zákl. přenesená",J562,0)</f>
        <v>0</v>
      </c>
      <c r="BH562" s="157">
        <f>IF(N562="sníž. přenesená",J562,0)</f>
        <v>0</v>
      </c>
      <c r="BI562" s="157">
        <f>IF(N562="nulová",J562,0)</f>
        <v>0</v>
      </c>
      <c r="BJ562" s="18" t="s">
        <v>32</v>
      </c>
      <c r="BK562" s="157">
        <f>ROUND(I562*H562,2)</f>
        <v>0</v>
      </c>
      <c r="BL562" s="18" t="s">
        <v>143</v>
      </c>
      <c r="BM562" s="156" t="s">
        <v>739</v>
      </c>
    </row>
    <row r="563" spans="1:47" s="2" customFormat="1" ht="48.75">
      <c r="A563" s="33"/>
      <c r="B563" s="34"/>
      <c r="C563" s="33"/>
      <c r="D563" s="164" t="s">
        <v>201</v>
      </c>
      <c r="E563" s="33"/>
      <c r="F563" s="187" t="s">
        <v>740</v>
      </c>
      <c r="G563" s="33"/>
      <c r="H563" s="33"/>
      <c r="I563" s="160"/>
      <c r="J563" s="33"/>
      <c r="K563" s="33"/>
      <c r="L563" s="34"/>
      <c r="M563" s="161"/>
      <c r="N563" s="162"/>
      <c r="O563" s="59"/>
      <c r="P563" s="59"/>
      <c r="Q563" s="59"/>
      <c r="R563" s="59"/>
      <c r="S563" s="59"/>
      <c r="T563" s="60"/>
      <c r="U563" s="33"/>
      <c r="V563" s="33"/>
      <c r="W563" s="33"/>
      <c r="X563" s="33"/>
      <c r="Y563" s="33"/>
      <c r="Z563" s="33"/>
      <c r="AA563" s="33"/>
      <c r="AB563" s="33"/>
      <c r="AC563" s="33"/>
      <c r="AD563" s="33"/>
      <c r="AE563" s="33"/>
      <c r="AT563" s="18" t="s">
        <v>201</v>
      </c>
      <c r="AU563" s="18" t="s">
        <v>84</v>
      </c>
    </row>
    <row r="564" spans="2:51" s="13" customFormat="1" ht="11.25">
      <c r="B564" s="163"/>
      <c r="D564" s="164" t="s">
        <v>147</v>
      </c>
      <c r="E564" s="165" t="s">
        <v>1</v>
      </c>
      <c r="F564" s="166" t="s">
        <v>741</v>
      </c>
      <c r="H564" s="165" t="s">
        <v>1</v>
      </c>
      <c r="I564" s="167"/>
      <c r="L564" s="163"/>
      <c r="M564" s="168"/>
      <c r="N564" s="169"/>
      <c r="O564" s="169"/>
      <c r="P564" s="169"/>
      <c r="Q564" s="169"/>
      <c r="R564" s="169"/>
      <c r="S564" s="169"/>
      <c r="T564" s="170"/>
      <c r="AT564" s="165" t="s">
        <v>147</v>
      </c>
      <c r="AU564" s="165" t="s">
        <v>84</v>
      </c>
      <c r="AV564" s="13" t="s">
        <v>32</v>
      </c>
      <c r="AW564" s="13" t="s">
        <v>31</v>
      </c>
      <c r="AX564" s="13" t="s">
        <v>75</v>
      </c>
      <c r="AY564" s="165" t="s">
        <v>136</v>
      </c>
    </row>
    <row r="565" spans="2:51" s="14" customFormat="1" ht="11.25">
      <c r="B565" s="171"/>
      <c r="D565" s="164" t="s">
        <v>147</v>
      </c>
      <c r="E565" s="172" t="s">
        <v>1</v>
      </c>
      <c r="F565" s="173" t="s">
        <v>399</v>
      </c>
      <c r="H565" s="174">
        <v>6</v>
      </c>
      <c r="I565" s="175"/>
      <c r="L565" s="171"/>
      <c r="M565" s="176"/>
      <c r="N565" s="177"/>
      <c r="O565" s="177"/>
      <c r="P565" s="177"/>
      <c r="Q565" s="177"/>
      <c r="R565" s="177"/>
      <c r="S565" s="177"/>
      <c r="T565" s="178"/>
      <c r="AT565" s="172" t="s">
        <v>147</v>
      </c>
      <c r="AU565" s="172" t="s">
        <v>84</v>
      </c>
      <c r="AV565" s="14" t="s">
        <v>84</v>
      </c>
      <c r="AW565" s="14" t="s">
        <v>31</v>
      </c>
      <c r="AX565" s="14" t="s">
        <v>75</v>
      </c>
      <c r="AY565" s="172" t="s">
        <v>136</v>
      </c>
    </row>
    <row r="566" spans="2:51" s="15" customFormat="1" ht="11.25">
      <c r="B566" s="179"/>
      <c r="D566" s="164" t="s">
        <v>147</v>
      </c>
      <c r="E566" s="180" t="s">
        <v>1</v>
      </c>
      <c r="F566" s="181" t="s">
        <v>151</v>
      </c>
      <c r="H566" s="182">
        <v>6</v>
      </c>
      <c r="I566" s="183"/>
      <c r="L566" s="179"/>
      <c r="M566" s="184"/>
      <c r="N566" s="185"/>
      <c r="O566" s="185"/>
      <c r="P566" s="185"/>
      <c r="Q566" s="185"/>
      <c r="R566" s="185"/>
      <c r="S566" s="185"/>
      <c r="T566" s="186"/>
      <c r="AT566" s="180" t="s">
        <v>147</v>
      </c>
      <c r="AU566" s="180" t="s">
        <v>84</v>
      </c>
      <c r="AV566" s="15" t="s">
        <v>143</v>
      </c>
      <c r="AW566" s="15" t="s">
        <v>31</v>
      </c>
      <c r="AX566" s="15" t="s">
        <v>32</v>
      </c>
      <c r="AY566" s="180" t="s">
        <v>136</v>
      </c>
    </row>
    <row r="567" spans="1:65" s="2" customFormat="1" ht="16.5" customHeight="1">
      <c r="A567" s="33"/>
      <c r="B567" s="144"/>
      <c r="C567" s="145" t="s">
        <v>742</v>
      </c>
      <c r="D567" s="145" t="s">
        <v>138</v>
      </c>
      <c r="E567" s="146" t="s">
        <v>743</v>
      </c>
      <c r="F567" s="147" t="s">
        <v>744</v>
      </c>
      <c r="G567" s="148" t="s">
        <v>198</v>
      </c>
      <c r="H567" s="149">
        <v>2.7</v>
      </c>
      <c r="I567" s="150"/>
      <c r="J567" s="151">
        <f>ROUND(I567*H567,2)</f>
        <v>0</v>
      </c>
      <c r="K567" s="147" t="s">
        <v>142</v>
      </c>
      <c r="L567" s="34"/>
      <c r="M567" s="152" t="s">
        <v>1</v>
      </c>
      <c r="N567" s="153" t="s">
        <v>40</v>
      </c>
      <c r="O567" s="59"/>
      <c r="P567" s="154">
        <f>O567*H567</f>
        <v>0</v>
      </c>
      <c r="Q567" s="154">
        <v>0.00043</v>
      </c>
      <c r="R567" s="154">
        <f>Q567*H567</f>
        <v>0.0011610000000000001</v>
      </c>
      <c r="S567" s="154">
        <v>0</v>
      </c>
      <c r="T567" s="155">
        <f>S567*H567</f>
        <v>0</v>
      </c>
      <c r="U567" s="33"/>
      <c r="V567" s="33"/>
      <c r="W567" s="33"/>
      <c r="X567" s="33"/>
      <c r="Y567" s="33"/>
      <c r="Z567" s="33"/>
      <c r="AA567" s="33"/>
      <c r="AB567" s="33"/>
      <c r="AC567" s="33"/>
      <c r="AD567" s="33"/>
      <c r="AE567" s="33"/>
      <c r="AR567" s="156" t="s">
        <v>143</v>
      </c>
      <c r="AT567" s="156" t="s">
        <v>138</v>
      </c>
      <c r="AU567" s="156" t="s">
        <v>84</v>
      </c>
      <c r="AY567" s="18" t="s">
        <v>136</v>
      </c>
      <c r="BE567" s="157">
        <f>IF(N567="základní",J567,0)</f>
        <v>0</v>
      </c>
      <c r="BF567" s="157">
        <f>IF(N567="snížená",J567,0)</f>
        <v>0</v>
      </c>
      <c r="BG567" s="157">
        <f>IF(N567="zákl. přenesená",J567,0)</f>
        <v>0</v>
      </c>
      <c r="BH567" s="157">
        <f>IF(N567="sníž. přenesená",J567,0)</f>
        <v>0</v>
      </c>
      <c r="BI567" s="157">
        <f>IF(N567="nulová",J567,0)</f>
        <v>0</v>
      </c>
      <c r="BJ567" s="18" t="s">
        <v>32</v>
      </c>
      <c r="BK567" s="157">
        <f>ROUND(I567*H567,2)</f>
        <v>0</v>
      </c>
      <c r="BL567" s="18" t="s">
        <v>143</v>
      </c>
      <c r="BM567" s="156" t="s">
        <v>745</v>
      </c>
    </row>
    <row r="568" spans="1:47" s="2" customFormat="1" ht="11.25">
      <c r="A568" s="33"/>
      <c r="B568" s="34"/>
      <c r="C568" s="33"/>
      <c r="D568" s="158" t="s">
        <v>145</v>
      </c>
      <c r="E568" s="33"/>
      <c r="F568" s="159" t="s">
        <v>746</v>
      </c>
      <c r="G568" s="33"/>
      <c r="H568" s="33"/>
      <c r="I568" s="160"/>
      <c r="J568" s="33"/>
      <c r="K568" s="33"/>
      <c r="L568" s="34"/>
      <c r="M568" s="161"/>
      <c r="N568" s="162"/>
      <c r="O568" s="59"/>
      <c r="P568" s="59"/>
      <c r="Q568" s="59"/>
      <c r="R568" s="59"/>
      <c r="S568" s="59"/>
      <c r="T568" s="60"/>
      <c r="U568" s="33"/>
      <c r="V568" s="33"/>
      <c r="W568" s="33"/>
      <c r="X568" s="33"/>
      <c r="Y568" s="33"/>
      <c r="Z568" s="33"/>
      <c r="AA568" s="33"/>
      <c r="AB568" s="33"/>
      <c r="AC568" s="33"/>
      <c r="AD568" s="33"/>
      <c r="AE568" s="33"/>
      <c r="AT568" s="18" t="s">
        <v>145</v>
      </c>
      <c r="AU568" s="18" t="s">
        <v>84</v>
      </c>
    </row>
    <row r="569" spans="1:47" s="2" customFormat="1" ht="39">
      <c r="A569" s="33"/>
      <c r="B569" s="34"/>
      <c r="C569" s="33"/>
      <c r="D569" s="164" t="s">
        <v>201</v>
      </c>
      <c r="E569" s="33"/>
      <c r="F569" s="187" t="s">
        <v>747</v>
      </c>
      <c r="G569" s="33"/>
      <c r="H569" s="33"/>
      <c r="I569" s="160"/>
      <c r="J569" s="33"/>
      <c r="K569" s="33"/>
      <c r="L569" s="34"/>
      <c r="M569" s="161"/>
      <c r="N569" s="162"/>
      <c r="O569" s="59"/>
      <c r="P569" s="59"/>
      <c r="Q569" s="59"/>
      <c r="R569" s="59"/>
      <c r="S569" s="59"/>
      <c r="T569" s="60"/>
      <c r="U569" s="33"/>
      <c r="V569" s="33"/>
      <c r="W569" s="33"/>
      <c r="X569" s="33"/>
      <c r="Y569" s="33"/>
      <c r="Z569" s="33"/>
      <c r="AA569" s="33"/>
      <c r="AB569" s="33"/>
      <c r="AC569" s="33"/>
      <c r="AD569" s="33"/>
      <c r="AE569" s="33"/>
      <c r="AT569" s="18" t="s">
        <v>201</v>
      </c>
      <c r="AU569" s="18" t="s">
        <v>84</v>
      </c>
    </row>
    <row r="570" spans="2:51" s="13" customFormat="1" ht="11.25">
      <c r="B570" s="163"/>
      <c r="D570" s="164" t="s">
        <v>147</v>
      </c>
      <c r="E570" s="165" t="s">
        <v>1</v>
      </c>
      <c r="F570" s="166" t="s">
        <v>344</v>
      </c>
      <c r="H570" s="165" t="s">
        <v>1</v>
      </c>
      <c r="I570" s="167"/>
      <c r="L570" s="163"/>
      <c r="M570" s="168"/>
      <c r="N570" s="169"/>
      <c r="O570" s="169"/>
      <c r="P570" s="169"/>
      <c r="Q570" s="169"/>
      <c r="R570" s="169"/>
      <c r="S570" s="169"/>
      <c r="T570" s="170"/>
      <c r="AT570" s="165" t="s">
        <v>147</v>
      </c>
      <c r="AU570" s="165" t="s">
        <v>84</v>
      </c>
      <c r="AV570" s="13" t="s">
        <v>32</v>
      </c>
      <c r="AW570" s="13" t="s">
        <v>31</v>
      </c>
      <c r="AX570" s="13" t="s">
        <v>75</v>
      </c>
      <c r="AY570" s="165" t="s">
        <v>136</v>
      </c>
    </row>
    <row r="571" spans="2:51" s="13" customFormat="1" ht="11.25">
      <c r="B571" s="163"/>
      <c r="D571" s="164" t="s">
        <v>147</v>
      </c>
      <c r="E571" s="165" t="s">
        <v>1</v>
      </c>
      <c r="F571" s="166" t="s">
        <v>748</v>
      </c>
      <c r="H571" s="165" t="s">
        <v>1</v>
      </c>
      <c r="I571" s="167"/>
      <c r="L571" s="163"/>
      <c r="M571" s="168"/>
      <c r="N571" s="169"/>
      <c r="O571" s="169"/>
      <c r="P571" s="169"/>
      <c r="Q571" s="169"/>
      <c r="R571" s="169"/>
      <c r="S571" s="169"/>
      <c r="T571" s="170"/>
      <c r="AT571" s="165" t="s">
        <v>147</v>
      </c>
      <c r="AU571" s="165" t="s">
        <v>84</v>
      </c>
      <c r="AV571" s="13" t="s">
        <v>32</v>
      </c>
      <c r="AW571" s="13" t="s">
        <v>31</v>
      </c>
      <c r="AX571" s="13" t="s">
        <v>75</v>
      </c>
      <c r="AY571" s="165" t="s">
        <v>136</v>
      </c>
    </row>
    <row r="572" spans="2:51" s="14" customFormat="1" ht="11.25">
      <c r="B572" s="171"/>
      <c r="D572" s="164" t="s">
        <v>147</v>
      </c>
      <c r="E572" s="172" t="s">
        <v>1</v>
      </c>
      <c r="F572" s="173" t="s">
        <v>749</v>
      </c>
      <c r="H572" s="174">
        <v>2.7</v>
      </c>
      <c r="I572" s="175"/>
      <c r="L572" s="171"/>
      <c r="M572" s="176"/>
      <c r="N572" s="177"/>
      <c r="O572" s="177"/>
      <c r="P572" s="177"/>
      <c r="Q572" s="177"/>
      <c r="R572" s="177"/>
      <c r="S572" s="177"/>
      <c r="T572" s="178"/>
      <c r="AT572" s="172" t="s">
        <v>147</v>
      </c>
      <c r="AU572" s="172" t="s">
        <v>84</v>
      </c>
      <c r="AV572" s="14" t="s">
        <v>84</v>
      </c>
      <c r="AW572" s="14" t="s">
        <v>31</v>
      </c>
      <c r="AX572" s="14" t="s">
        <v>75</v>
      </c>
      <c r="AY572" s="172" t="s">
        <v>136</v>
      </c>
    </row>
    <row r="573" spans="2:51" s="15" customFormat="1" ht="11.25">
      <c r="B573" s="179"/>
      <c r="D573" s="164" t="s">
        <v>147</v>
      </c>
      <c r="E573" s="180" t="s">
        <v>1</v>
      </c>
      <c r="F573" s="181" t="s">
        <v>151</v>
      </c>
      <c r="H573" s="182">
        <v>2.7</v>
      </c>
      <c r="I573" s="183"/>
      <c r="L573" s="179"/>
      <c r="M573" s="184"/>
      <c r="N573" s="185"/>
      <c r="O573" s="185"/>
      <c r="P573" s="185"/>
      <c r="Q573" s="185"/>
      <c r="R573" s="185"/>
      <c r="S573" s="185"/>
      <c r="T573" s="186"/>
      <c r="AT573" s="180" t="s">
        <v>147</v>
      </c>
      <c r="AU573" s="180" t="s">
        <v>84</v>
      </c>
      <c r="AV573" s="15" t="s">
        <v>143</v>
      </c>
      <c r="AW573" s="15" t="s">
        <v>31</v>
      </c>
      <c r="AX573" s="15" t="s">
        <v>32</v>
      </c>
      <c r="AY573" s="180" t="s">
        <v>136</v>
      </c>
    </row>
    <row r="574" spans="2:63" s="12" customFormat="1" ht="22.9" customHeight="1">
      <c r="B574" s="131"/>
      <c r="D574" s="132" t="s">
        <v>74</v>
      </c>
      <c r="E574" s="142" t="s">
        <v>750</v>
      </c>
      <c r="F574" s="142" t="s">
        <v>751</v>
      </c>
      <c r="I574" s="134"/>
      <c r="J574" s="143">
        <f>BK574</f>
        <v>0</v>
      </c>
      <c r="L574" s="131"/>
      <c r="M574" s="136"/>
      <c r="N574" s="137"/>
      <c r="O574" s="137"/>
      <c r="P574" s="138">
        <f>SUM(P575:P585)</f>
        <v>0</v>
      </c>
      <c r="Q574" s="137"/>
      <c r="R574" s="138">
        <f>SUM(R575:R585)</f>
        <v>0</v>
      </c>
      <c r="S574" s="137"/>
      <c r="T574" s="139">
        <f>SUM(T575:T585)</f>
        <v>0</v>
      </c>
      <c r="AR574" s="132" t="s">
        <v>32</v>
      </c>
      <c r="AT574" s="140" t="s">
        <v>74</v>
      </c>
      <c r="AU574" s="140" t="s">
        <v>32</v>
      </c>
      <c r="AY574" s="132" t="s">
        <v>136</v>
      </c>
      <c r="BK574" s="141">
        <f>SUM(BK575:BK585)</f>
        <v>0</v>
      </c>
    </row>
    <row r="575" spans="1:65" s="2" customFormat="1" ht="16.5" customHeight="1">
      <c r="A575" s="33"/>
      <c r="B575" s="144"/>
      <c r="C575" s="145" t="s">
        <v>752</v>
      </c>
      <c r="D575" s="145" t="s">
        <v>138</v>
      </c>
      <c r="E575" s="146" t="s">
        <v>753</v>
      </c>
      <c r="F575" s="147" t="s">
        <v>754</v>
      </c>
      <c r="G575" s="148" t="s">
        <v>214</v>
      </c>
      <c r="H575" s="149">
        <v>7.817</v>
      </c>
      <c r="I575" s="150"/>
      <c r="J575" s="151">
        <f>ROUND(I575*H575,2)</f>
        <v>0</v>
      </c>
      <c r="K575" s="147" t="s">
        <v>142</v>
      </c>
      <c r="L575" s="34"/>
      <c r="M575" s="152" t="s">
        <v>1</v>
      </c>
      <c r="N575" s="153" t="s">
        <v>40</v>
      </c>
      <c r="O575" s="59"/>
      <c r="P575" s="154">
        <f>O575*H575</f>
        <v>0</v>
      </c>
      <c r="Q575" s="154">
        <v>0</v>
      </c>
      <c r="R575" s="154">
        <f>Q575*H575</f>
        <v>0</v>
      </c>
      <c r="S575" s="154">
        <v>0</v>
      </c>
      <c r="T575" s="155">
        <f>S575*H575</f>
        <v>0</v>
      </c>
      <c r="U575" s="33"/>
      <c r="V575" s="33"/>
      <c r="W575" s="33"/>
      <c r="X575" s="33"/>
      <c r="Y575" s="33"/>
      <c r="Z575" s="33"/>
      <c r="AA575" s="33"/>
      <c r="AB575" s="33"/>
      <c r="AC575" s="33"/>
      <c r="AD575" s="33"/>
      <c r="AE575" s="33"/>
      <c r="AR575" s="156" t="s">
        <v>143</v>
      </c>
      <c r="AT575" s="156" t="s">
        <v>138</v>
      </c>
      <c r="AU575" s="156" t="s">
        <v>84</v>
      </c>
      <c r="AY575" s="18" t="s">
        <v>136</v>
      </c>
      <c r="BE575" s="157">
        <f>IF(N575="základní",J575,0)</f>
        <v>0</v>
      </c>
      <c r="BF575" s="157">
        <f>IF(N575="snížená",J575,0)</f>
        <v>0</v>
      </c>
      <c r="BG575" s="157">
        <f>IF(N575="zákl. přenesená",J575,0)</f>
        <v>0</v>
      </c>
      <c r="BH575" s="157">
        <f>IF(N575="sníž. přenesená",J575,0)</f>
        <v>0</v>
      </c>
      <c r="BI575" s="157">
        <f>IF(N575="nulová",J575,0)</f>
        <v>0</v>
      </c>
      <c r="BJ575" s="18" t="s">
        <v>32</v>
      </c>
      <c r="BK575" s="157">
        <f>ROUND(I575*H575,2)</f>
        <v>0</v>
      </c>
      <c r="BL575" s="18" t="s">
        <v>143</v>
      </c>
      <c r="BM575" s="156" t="s">
        <v>755</v>
      </c>
    </row>
    <row r="576" spans="1:47" s="2" customFormat="1" ht="11.25">
      <c r="A576" s="33"/>
      <c r="B576" s="34"/>
      <c r="C576" s="33"/>
      <c r="D576" s="158" t="s">
        <v>145</v>
      </c>
      <c r="E576" s="33"/>
      <c r="F576" s="159" t="s">
        <v>756</v>
      </c>
      <c r="G576" s="33"/>
      <c r="H576" s="33"/>
      <c r="I576" s="160"/>
      <c r="J576" s="33"/>
      <c r="K576" s="33"/>
      <c r="L576" s="34"/>
      <c r="M576" s="161"/>
      <c r="N576" s="162"/>
      <c r="O576" s="59"/>
      <c r="P576" s="59"/>
      <c r="Q576" s="59"/>
      <c r="R576" s="59"/>
      <c r="S576" s="59"/>
      <c r="T576" s="60"/>
      <c r="U576" s="33"/>
      <c r="V576" s="33"/>
      <c r="W576" s="33"/>
      <c r="X576" s="33"/>
      <c r="Y576" s="33"/>
      <c r="Z576" s="33"/>
      <c r="AA576" s="33"/>
      <c r="AB576" s="33"/>
      <c r="AC576" s="33"/>
      <c r="AD576" s="33"/>
      <c r="AE576" s="33"/>
      <c r="AT576" s="18" t="s">
        <v>145</v>
      </c>
      <c r="AU576" s="18" t="s">
        <v>84</v>
      </c>
    </row>
    <row r="577" spans="1:65" s="2" customFormat="1" ht="16.5" customHeight="1">
      <c r="A577" s="33"/>
      <c r="B577" s="144"/>
      <c r="C577" s="145" t="s">
        <v>757</v>
      </c>
      <c r="D577" s="145" t="s">
        <v>138</v>
      </c>
      <c r="E577" s="146" t="s">
        <v>758</v>
      </c>
      <c r="F577" s="147" t="s">
        <v>759</v>
      </c>
      <c r="G577" s="148" t="s">
        <v>214</v>
      </c>
      <c r="H577" s="149">
        <v>125.072</v>
      </c>
      <c r="I577" s="150"/>
      <c r="J577" s="151">
        <f>ROUND(I577*H577,2)</f>
        <v>0</v>
      </c>
      <c r="K577" s="147" t="s">
        <v>142</v>
      </c>
      <c r="L577" s="34"/>
      <c r="M577" s="152" t="s">
        <v>1</v>
      </c>
      <c r="N577" s="153" t="s">
        <v>40</v>
      </c>
      <c r="O577" s="59"/>
      <c r="P577" s="154">
        <f>O577*H577</f>
        <v>0</v>
      </c>
      <c r="Q577" s="154">
        <v>0</v>
      </c>
      <c r="R577" s="154">
        <f>Q577*H577</f>
        <v>0</v>
      </c>
      <c r="S577" s="154">
        <v>0</v>
      </c>
      <c r="T577" s="155">
        <f>S577*H577</f>
        <v>0</v>
      </c>
      <c r="U577" s="33"/>
      <c r="V577" s="33"/>
      <c r="W577" s="33"/>
      <c r="X577" s="33"/>
      <c r="Y577" s="33"/>
      <c r="Z577" s="33"/>
      <c r="AA577" s="33"/>
      <c r="AB577" s="33"/>
      <c r="AC577" s="33"/>
      <c r="AD577" s="33"/>
      <c r="AE577" s="33"/>
      <c r="AR577" s="156" t="s">
        <v>143</v>
      </c>
      <c r="AT577" s="156" t="s">
        <v>138</v>
      </c>
      <c r="AU577" s="156" t="s">
        <v>84</v>
      </c>
      <c r="AY577" s="18" t="s">
        <v>136</v>
      </c>
      <c r="BE577" s="157">
        <f>IF(N577="základní",J577,0)</f>
        <v>0</v>
      </c>
      <c r="BF577" s="157">
        <f>IF(N577="snížená",J577,0)</f>
        <v>0</v>
      </c>
      <c r="BG577" s="157">
        <f>IF(N577="zákl. přenesená",J577,0)</f>
        <v>0</v>
      </c>
      <c r="BH577" s="157">
        <f>IF(N577="sníž. přenesená",J577,0)</f>
        <v>0</v>
      </c>
      <c r="BI577" s="157">
        <f>IF(N577="nulová",J577,0)</f>
        <v>0</v>
      </c>
      <c r="BJ577" s="18" t="s">
        <v>32</v>
      </c>
      <c r="BK577" s="157">
        <f>ROUND(I577*H577,2)</f>
        <v>0</v>
      </c>
      <c r="BL577" s="18" t="s">
        <v>143</v>
      </c>
      <c r="BM577" s="156" t="s">
        <v>760</v>
      </c>
    </row>
    <row r="578" spans="1:47" s="2" customFormat="1" ht="11.25">
      <c r="A578" s="33"/>
      <c r="B578" s="34"/>
      <c r="C578" s="33"/>
      <c r="D578" s="158" t="s">
        <v>145</v>
      </c>
      <c r="E578" s="33"/>
      <c r="F578" s="159" t="s">
        <v>761</v>
      </c>
      <c r="G578" s="33"/>
      <c r="H578" s="33"/>
      <c r="I578" s="160"/>
      <c r="J578" s="33"/>
      <c r="K578" s="33"/>
      <c r="L578" s="34"/>
      <c r="M578" s="161"/>
      <c r="N578" s="162"/>
      <c r="O578" s="59"/>
      <c r="P578" s="59"/>
      <c r="Q578" s="59"/>
      <c r="R578" s="59"/>
      <c r="S578" s="59"/>
      <c r="T578" s="60"/>
      <c r="U578" s="33"/>
      <c r="V578" s="33"/>
      <c r="W578" s="33"/>
      <c r="X578" s="33"/>
      <c r="Y578" s="33"/>
      <c r="Z578" s="33"/>
      <c r="AA578" s="33"/>
      <c r="AB578" s="33"/>
      <c r="AC578" s="33"/>
      <c r="AD578" s="33"/>
      <c r="AE578" s="33"/>
      <c r="AT578" s="18" t="s">
        <v>145</v>
      </c>
      <c r="AU578" s="18" t="s">
        <v>84</v>
      </c>
    </row>
    <row r="579" spans="2:51" s="14" customFormat="1" ht="11.25">
      <c r="B579" s="171"/>
      <c r="D579" s="164" t="s">
        <v>147</v>
      </c>
      <c r="F579" s="173" t="s">
        <v>762</v>
      </c>
      <c r="H579" s="174">
        <v>125.072</v>
      </c>
      <c r="I579" s="175"/>
      <c r="L579" s="171"/>
      <c r="M579" s="176"/>
      <c r="N579" s="177"/>
      <c r="O579" s="177"/>
      <c r="P579" s="177"/>
      <c r="Q579" s="177"/>
      <c r="R579" s="177"/>
      <c r="S579" s="177"/>
      <c r="T579" s="178"/>
      <c r="AT579" s="172" t="s">
        <v>147</v>
      </c>
      <c r="AU579" s="172" t="s">
        <v>84</v>
      </c>
      <c r="AV579" s="14" t="s">
        <v>84</v>
      </c>
      <c r="AW579" s="14" t="s">
        <v>3</v>
      </c>
      <c r="AX579" s="14" t="s">
        <v>32</v>
      </c>
      <c r="AY579" s="172" t="s">
        <v>136</v>
      </c>
    </row>
    <row r="580" spans="1:65" s="2" customFormat="1" ht="24.2" customHeight="1">
      <c r="A580" s="33"/>
      <c r="B580" s="144"/>
      <c r="C580" s="145" t="s">
        <v>763</v>
      </c>
      <c r="D580" s="145" t="s">
        <v>138</v>
      </c>
      <c r="E580" s="146" t="s">
        <v>764</v>
      </c>
      <c r="F580" s="147" t="s">
        <v>765</v>
      </c>
      <c r="G580" s="148" t="s">
        <v>214</v>
      </c>
      <c r="H580" s="149">
        <v>4.802</v>
      </c>
      <c r="I580" s="150"/>
      <c r="J580" s="151">
        <f>ROUND(I580*H580,2)</f>
        <v>0</v>
      </c>
      <c r="K580" s="147" t="s">
        <v>1</v>
      </c>
      <c r="L580" s="34"/>
      <c r="M580" s="152" t="s">
        <v>1</v>
      </c>
      <c r="N580" s="153" t="s">
        <v>40</v>
      </c>
      <c r="O580" s="59"/>
      <c r="P580" s="154">
        <f>O580*H580</f>
        <v>0</v>
      </c>
      <c r="Q580" s="154">
        <v>0</v>
      </c>
      <c r="R580" s="154">
        <f>Q580*H580</f>
        <v>0</v>
      </c>
      <c r="S580" s="154">
        <v>0</v>
      </c>
      <c r="T580" s="155">
        <f>S580*H580</f>
        <v>0</v>
      </c>
      <c r="U580" s="33"/>
      <c r="V580" s="33"/>
      <c r="W580" s="33"/>
      <c r="X580" s="33"/>
      <c r="Y580" s="33"/>
      <c r="Z580" s="33"/>
      <c r="AA580" s="33"/>
      <c r="AB580" s="33"/>
      <c r="AC580" s="33"/>
      <c r="AD580" s="33"/>
      <c r="AE580" s="33"/>
      <c r="AR580" s="156" t="s">
        <v>143</v>
      </c>
      <c r="AT580" s="156" t="s">
        <v>138</v>
      </c>
      <c r="AU580" s="156" t="s">
        <v>84</v>
      </c>
      <c r="AY580" s="18" t="s">
        <v>136</v>
      </c>
      <c r="BE580" s="157">
        <f>IF(N580="základní",J580,0)</f>
        <v>0</v>
      </c>
      <c r="BF580" s="157">
        <f>IF(N580="snížená",J580,0)</f>
        <v>0</v>
      </c>
      <c r="BG580" s="157">
        <f>IF(N580="zákl. přenesená",J580,0)</f>
        <v>0</v>
      </c>
      <c r="BH580" s="157">
        <f>IF(N580="sníž. přenesená",J580,0)</f>
        <v>0</v>
      </c>
      <c r="BI580" s="157">
        <f>IF(N580="nulová",J580,0)</f>
        <v>0</v>
      </c>
      <c r="BJ580" s="18" t="s">
        <v>32</v>
      </c>
      <c r="BK580" s="157">
        <f>ROUND(I580*H580,2)</f>
        <v>0</v>
      </c>
      <c r="BL580" s="18" t="s">
        <v>143</v>
      </c>
      <c r="BM580" s="156" t="s">
        <v>766</v>
      </c>
    </row>
    <row r="581" spans="2:51" s="14" customFormat="1" ht="11.25">
      <c r="B581" s="171"/>
      <c r="D581" s="164" t="s">
        <v>147</v>
      </c>
      <c r="E581" s="172" t="s">
        <v>1</v>
      </c>
      <c r="F581" s="173" t="s">
        <v>767</v>
      </c>
      <c r="H581" s="174">
        <v>4.802</v>
      </c>
      <c r="I581" s="175"/>
      <c r="L581" s="171"/>
      <c r="M581" s="176"/>
      <c r="N581" s="177"/>
      <c r="O581" s="177"/>
      <c r="P581" s="177"/>
      <c r="Q581" s="177"/>
      <c r="R581" s="177"/>
      <c r="S581" s="177"/>
      <c r="T581" s="178"/>
      <c r="AT581" s="172" t="s">
        <v>147</v>
      </c>
      <c r="AU581" s="172" t="s">
        <v>84</v>
      </c>
      <c r="AV581" s="14" t="s">
        <v>84</v>
      </c>
      <c r="AW581" s="14" t="s">
        <v>31</v>
      </c>
      <c r="AX581" s="14" t="s">
        <v>75</v>
      </c>
      <c r="AY581" s="172" t="s">
        <v>136</v>
      </c>
    </row>
    <row r="582" spans="2:51" s="15" customFormat="1" ht="11.25">
      <c r="B582" s="179"/>
      <c r="D582" s="164" t="s">
        <v>147</v>
      </c>
      <c r="E582" s="180" t="s">
        <v>1</v>
      </c>
      <c r="F582" s="181" t="s">
        <v>151</v>
      </c>
      <c r="H582" s="182">
        <v>4.802</v>
      </c>
      <c r="I582" s="183"/>
      <c r="L582" s="179"/>
      <c r="M582" s="184"/>
      <c r="N582" s="185"/>
      <c r="O582" s="185"/>
      <c r="P582" s="185"/>
      <c r="Q582" s="185"/>
      <c r="R582" s="185"/>
      <c r="S582" s="185"/>
      <c r="T582" s="186"/>
      <c r="AT582" s="180" t="s">
        <v>147</v>
      </c>
      <c r="AU582" s="180" t="s">
        <v>84</v>
      </c>
      <c r="AV582" s="15" t="s">
        <v>143</v>
      </c>
      <c r="AW582" s="15" t="s">
        <v>31</v>
      </c>
      <c r="AX582" s="15" t="s">
        <v>32</v>
      </c>
      <c r="AY582" s="180" t="s">
        <v>136</v>
      </c>
    </row>
    <row r="583" spans="1:65" s="2" customFormat="1" ht="24.2" customHeight="1">
      <c r="A583" s="33"/>
      <c r="B583" s="144"/>
      <c r="C583" s="145" t="s">
        <v>768</v>
      </c>
      <c r="D583" s="145" t="s">
        <v>138</v>
      </c>
      <c r="E583" s="146" t="s">
        <v>769</v>
      </c>
      <c r="F583" s="147" t="s">
        <v>770</v>
      </c>
      <c r="G583" s="148" t="s">
        <v>214</v>
      </c>
      <c r="H583" s="149">
        <v>3.015</v>
      </c>
      <c r="I583" s="150"/>
      <c r="J583" s="151">
        <f>ROUND(I583*H583,2)</f>
        <v>0</v>
      </c>
      <c r="K583" s="147" t="s">
        <v>1</v>
      </c>
      <c r="L583" s="34"/>
      <c r="M583" s="152" t="s">
        <v>1</v>
      </c>
      <c r="N583" s="153" t="s">
        <v>40</v>
      </c>
      <c r="O583" s="59"/>
      <c r="P583" s="154">
        <f>O583*H583</f>
        <v>0</v>
      </c>
      <c r="Q583" s="154">
        <v>0</v>
      </c>
      <c r="R583" s="154">
        <f>Q583*H583</f>
        <v>0</v>
      </c>
      <c r="S583" s="154">
        <v>0</v>
      </c>
      <c r="T583" s="155">
        <f>S583*H583</f>
        <v>0</v>
      </c>
      <c r="U583" s="33"/>
      <c r="V583" s="33"/>
      <c r="W583" s="33"/>
      <c r="X583" s="33"/>
      <c r="Y583" s="33"/>
      <c r="Z583" s="33"/>
      <c r="AA583" s="33"/>
      <c r="AB583" s="33"/>
      <c r="AC583" s="33"/>
      <c r="AD583" s="33"/>
      <c r="AE583" s="33"/>
      <c r="AR583" s="156" t="s">
        <v>143</v>
      </c>
      <c r="AT583" s="156" t="s">
        <v>138</v>
      </c>
      <c r="AU583" s="156" t="s">
        <v>84</v>
      </c>
      <c r="AY583" s="18" t="s">
        <v>136</v>
      </c>
      <c r="BE583" s="157">
        <f>IF(N583="základní",J583,0)</f>
        <v>0</v>
      </c>
      <c r="BF583" s="157">
        <f>IF(N583="snížená",J583,0)</f>
        <v>0</v>
      </c>
      <c r="BG583" s="157">
        <f>IF(N583="zákl. přenesená",J583,0)</f>
        <v>0</v>
      </c>
      <c r="BH583" s="157">
        <f>IF(N583="sníž. přenesená",J583,0)</f>
        <v>0</v>
      </c>
      <c r="BI583" s="157">
        <f>IF(N583="nulová",J583,0)</f>
        <v>0</v>
      </c>
      <c r="BJ583" s="18" t="s">
        <v>32</v>
      </c>
      <c r="BK583" s="157">
        <f>ROUND(I583*H583,2)</f>
        <v>0</v>
      </c>
      <c r="BL583" s="18" t="s">
        <v>143</v>
      </c>
      <c r="BM583" s="156" t="s">
        <v>771</v>
      </c>
    </row>
    <row r="584" spans="2:51" s="14" customFormat="1" ht="11.25">
      <c r="B584" s="171"/>
      <c r="D584" s="164" t="s">
        <v>147</v>
      </c>
      <c r="E584" s="172" t="s">
        <v>1</v>
      </c>
      <c r="F584" s="173" t="s">
        <v>772</v>
      </c>
      <c r="H584" s="174">
        <v>3.015</v>
      </c>
      <c r="I584" s="175"/>
      <c r="L584" s="171"/>
      <c r="M584" s="176"/>
      <c r="N584" s="177"/>
      <c r="O584" s="177"/>
      <c r="P584" s="177"/>
      <c r="Q584" s="177"/>
      <c r="R584" s="177"/>
      <c r="S584" s="177"/>
      <c r="T584" s="178"/>
      <c r="AT584" s="172" t="s">
        <v>147</v>
      </c>
      <c r="AU584" s="172" t="s">
        <v>84</v>
      </c>
      <c r="AV584" s="14" t="s">
        <v>84</v>
      </c>
      <c r="AW584" s="14" t="s">
        <v>31</v>
      </c>
      <c r="AX584" s="14" t="s">
        <v>75</v>
      </c>
      <c r="AY584" s="172" t="s">
        <v>136</v>
      </c>
    </row>
    <row r="585" spans="2:51" s="15" customFormat="1" ht="11.25">
      <c r="B585" s="179"/>
      <c r="D585" s="164" t="s">
        <v>147</v>
      </c>
      <c r="E585" s="180" t="s">
        <v>1</v>
      </c>
      <c r="F585" s="181" t="s">
        <v>151</v>
      </c>
      <c r="H585" s="182">
        <v>3.015</v>
      </c>
      <c r="I585" s="183"/>
      <c r="L585" s="179"/>
      <c r="M585" s="184"/>
      <c r="N585" s="185"/>
      <c r="O585" s="185"/>
      <c r="P585" s="185"/>
      <c r="Q585" s="185"/>
      <c r="R585" s="185"/>
      <c r="S585" s="185"/>
      <c r="T585" s="186"/>
      <c r="AT585" s="180" t="s">
        <v>147</v>
      </c>
      <c r="AU585" s="180" t="s">
        <v>84</v>
      </c>
      <c r="AV585" s="15" t="s">
        <v>143</v>
      </c>
      <c r="AW585" s="15" t="s">
        <v>31</v>
      </c>
      <c r="AX585" s="15" t="s">
        <v>32</v>
      </c>
      <c r="AY585" s="180" t="s">
        <v>136</v>
      </c>
    </row>
    <row r="586" spans="2:63" s="12" customFormat="1" ht="22.9" customHeight="1">
      <c r="B586" s="131"/>
      <c r="D586" s="132" t="s">
        <v>74</v>
      </c>
      <c r="E586" s="142" t="s">
        <v>773</v>
      </c>
      <c r="F586" s="142" t="s">
        <v>774</v>
      </c>
      <c r="I586" s="134"/>
      <c r="J586" s="143">
        <f>BK586</f>
        <v>0</v>
      </c>
      <c r="L586" s="131"/>
      <c r="M586" s="136"/>
      <c r="N586" s="137"/>
      <c r="O586" s="137"/>
      <c r="P586" s="138">
        <f>SUM(P587:P588)</f>
        <v>0</v>
      </c>
      <c r="Q586" s="137"/>
      <c r="R586" s="138">
        <f>SUM(R587:R588)</f>
        <v>0</v>
      </c>
      <c r="S586" s="137"/>
      <c r="T586" s="139">
        <f>SUM(T587:T588)</f>
        <v>0</v>
      </c>
      <c r="AR586" s="132" t="s">
        <v>32</v>
      </c>
      <c r="AT586" s="140" t="s">
        <v>74</v>
      </c>
      <c r="AU586" s="140" t="s">
        <v>32</v>
      </c>
      <c r="AY586" s="132" t="s">
        <v>136</v>
      </c>
      <c r="BK586" s="141">
        <f>SUM(BK587:BK588)</f>
        <v>0</v>
      </c>
    </row>
    <row r="587" spans="1:65" s="2" customFormat="1" ht="16.5" customHeight="1">
      <c r="A587" s="33"/>
      <c r="B587" s="144"/>
      <c r="C587" s="145" t="s">
        <v>775</v>
      </c>
      <c r="D587" s="145" t="s">
        <v>138</v>
      </c>
      <c r="E587" s="146" t="s">
        <v>776</v>
      </c>
      <c r="F587" s="147" t="s">
        <v>777</v>
      </c>
      <c r="G587" s="148" t="s">
        <v>214</v>
      </c>
      <c r="H587" s="149">
        <v>46.215</v>
      </c>
      <c r="I587" s="150"/>
      <c r="J587" s="151">
        <f>ROUND(I587*H587,2)</f>
        <v>0</v>
      </c>
      <c r="K587" s="147" t="s">
        <v>142</v>
      </c>
      <c r="L587" s="34"/>
      <c r="M587" s="152" t="s">
        <v>1</v>
      </c>
      <c r="N587" s="153" t="s">
        <v>40</v>
      </c>
      <c r="O587" s="59"/>
      <c r="P587" s="154">
        <f>O587*H587</f>
        <v>0</v>
      </c>
      <c r="Q587" s="154">
        <v>0</v>
      </c>
      <c r="R587" s="154">
        <f>Q587*H587</f>
        <v>0</v>
      </c>
      <c r="S587" s="154">
        <v>0</v>
      </c>
      <c r="T587" s="155">
        <f>S587*H587</f>
        <v>0</v>
      </c>
      <c r="U587" s="33"/>
      <c r="V587" s="33"/>
      <c r="W587" s="33"/>
      <c r="X587" s="33"/>
      <c r="Y587" s="33"/>
      <c r="Z587" s="33"/>
      <c r="AA587" s="33"/>
      <c r="AB587" s="33"/>
      <c r="AC587" s="33"/>
      <c r="AD587" s="33"/>
      <c r="AE587" s="33"/>
      <c r="AR587" s="156" t="s">
        <v>143</v>
      </c>
      <c r="AT587" s="156" t="s">
        <v>138</v>
      </c>
      <c r="AU587" s="156" t="s">
        <v>84</v>
      </c>
      <c r="AY587" s="18" t="s">
        <v>136</v>
      </c>
      <c r="BE587" s="157">
        <f>IF(N587="základní",J587,0)</f>
        <v>0</v>
      </c>
      <c r="BF587" s="157">
        <f>IF(N587="snížená",J587,0)</f>
        <v>0</v>
      </c>
      <c r="BG587" s="157">
        <f>IF(N587="zákl. přenesená",J587,0)</f>
        <v>0</v>
      </c>
      <c r="BH587" s="157">
        <f>IF(N587="sníž. přenesená",J587,0)</f>
        <v>0</v>
      </c>
      <c r="BI587" s="157">
        <f>IF(N587="nulová",J587,0)</f>
        <v>0</v>
      </c>
      <c r="BJ587" s="18" t="s">
        <v>32</v>
      </c>
      <c r="BK587" s="157">
        <f>ROUND(I587*H587,2)</f>
        <v>0</v>
      </c>
      <c r="BL587" s="18" t="s">
        <v>143</v>
      </c>
      <c r="BM587" s="156" t="s">
        <v>778</v>
      </c>
    </row>
    <row r="588" spans="1:47" s="2" customFormat="1" ht="11.25">
      <c r="A588" s="33"/>
      <c r="B588" s="34"/>
      <c r="C588" s="33"/>
      <c r="D588" s="158" t="s">
        <v>145</v>
      </c>
      <c r="E588" s="33"/>
      <c r="F588" s="159" t="s">
        <v>779</v>
      </c>
      <c r="G588" s="33"/>
      <c r="H588" s="33"/>
      <c r="I588" s="160"/>
      <c r="J588" s="33"/>
      <c r="K588" s="33"/>
      <c r="L588" s="34"/>
      <c r="M588" s="161"/>
      <c r="N588" s="162"/>
      <c r="O588" s="59"/>
      <c r="P588" s="59"/>
      <c r="Q588" s="59"/>
      <c r="R588" s="59"/>
      <c r="S588" s="59"/>
      <c r="T588" s="60"/>
      <c r="U588" s="33"/>
      <c r="V588" s="33"/>
      <c r="W588" s="33"/>
      <c r="X588" s="33"/>
      <c r="Y588" s="33"/>
      <c r="Z588" s="33"/>
      <c r="AA588" s="33"/>
      <c r="AB588" s="33"/>
      <c r="AC588" s="33"/>
      <c r="AD588" s="33"/>
      <c r="AE588" s="33"/>
      <c r="AT588" s="18" t="s">
        <v>145</v>
      </c>
      <c r="AU588" s="18" t="s">
        <v>84</v>
      </c>
    </row>
    <row r="589" spans="2:63" s="12" customFormat="1" ht="25.9" customHeight="1">
      <c r="B589" s="131"/>
      <c r="D589" s="132" t="s">
        <v>74</v>
      </c>
      <c r="E589" s="133" t="s">
        <v>780</v>
      </c>
      <c r="F589" s="133" t="s">
        <v>781</v>
      </c>
      <c r="I589" s="134"/>
      <c r="J589" s="135">
        <f>BK589</f>
        <v>0</v>
      </c>
      <c r="L589" s="131"/>
      <c r="M589" s="136"/>
      <c r="N589" s="137"/>
      <c r="O589" s="137"/>
      <c r="P589" s="138">
        <f>P590+P606</f>
        <v>0</v>
      </c>
      <c r="Q589" s="137"/>
      <c r="R589" s="138">
        <f>R590+R606</f>
        <v>0.80508</v>
      </c>
      <c r="S589" s="137"/>
      <c r="T589" s="139">
        <f>T590+T606</f>
        <v>1.1480000000000001</v>
      </c>
      <c r="AR589" s="132" t="s">
        <v>84</v>
      </c>
      <c r="AT589" s="140" t="s">
        <v>74</v>
      </c>
      <c r="AU589" s="140" t="s">
        <v>75</v>
      </c>
      <c r="AY589" s="132" t="s">
        <v>136</v>
      </c>
      <c r="BK589" s="141">
        <f>BK590+BK606</f>
        <v>0</v>
      </c>
    </row>
    <row r="590" spans="2:63" s="12" customFormat="1" ht="22.9" customHeight="1">
      <c r="B590" s="131"/>
      <c r="D590" s="132" t="s">
        <v>74</v>
      </c>
      <c r="E590" s="142" t="s">
        <v>782</v>
      </c>
      <c r="F590" s="142" t="s">
        <v>783</v>
      </c>
      <c r="I590" s="134"/>
      <c r="J590" s="143">
        <f>BK590</f>
        <v>0</v>
      </c>
      <c r="L590" s="131"/>
      <c r="M590" s="136"/>
      <c r="N590" s="137"/>
      <c r="O590" s="137"/>
      <c r="P590" s="138">
        <f>SUM(P591:P605)</f>
        <v>0</v>
      </c>
      <c r="Q590" s="137"/>
      <c r="R590" s="138">
        <f>SUM(R591:R605)</f>
        <v>0.19799999999999998</v>
      </c>
      <c r="S590" s="137"/>
      <c r="T590" s="139">
        <f>SUM(T591:T605)</f>
        <v>0.56</v>
      </c>
      <c r="AR590" s="132" t="s">
        <v>84</v>
      </c>
      <c r="AT590" s="140" t="s">
        <v>74</v>
      </c>
      <c r="AU590" s="140" t="s">
        <v>32</v>
      </c>
      <c r="AY590" s="132" t="s">
        <v>136</v>
      </c>
      <c r="BK590" s="141">
        <f>SUM(BK591:BK605)</f>
        <v>0</v>
      </c>
    </row>
    <row r="591" spans="1:65" s="2" customFormat="1" ht="16.5" customHeight="1">
      <c r="A591" s="33"/>
      <c r="B591" s="144"/>
      <c r="C591" s="145" t="s">
        <v>784</v>
      </c>
      <c r="D591" s="145" t="s">
        <v>138</v>
      </c>
      <c r="E591" s="146" t="s">
        <v>785</v>
      </c>
      <c r="F591" s="147" t="s">
        <v>786</v>
      </c>
      <c r="G591" s="148" t="s">
        <v>198</v>
      </c>
      <c r="H591" s="149">
        <v>9</v>
      </c>
      <c r="I591" s="150"/>
      <c r="J591" s="151">
        <f>ROUND(I591*H591,2)</f>
        <v>0</v>
      </c>
      <c r="K591" s="147" t="s">
        <v>1</v>
      </c>
      <c r="L591" s="34"/>
      <c r="M591" s="152" t="s">
        <v>1</v>
      </c>
      <c r="N591" s="153" t="s">
        <v>40</v>
      </c>
      <c r="O591" s="59"/>
      <c r="P591" s="154">
        <f>O591*H591</f>
        <v>0</v>
      </c>
      <c r="Q591" s="154">
        <v>0.022</v>
      </c>
      <c r="R591" s="154">
        <f>Q591*H591</f>
        <v>0.19799999999999998</v>
      </c>
      <c r="S591" s="154">
        <v>0</v>
      </c>
      <c r="T591" s="155">
        <f>S591*H591</f>
        <v>0</v>
      </c>
      <c r="U591" s="33"/>
      <c r="V591" s="33"/>
      <c r="W591" s="33"/>
      <c r="X591" s="33"/>
      <c r="Y591" s="33"/>
      <c r="Z591" s="33"/>
      <c r="AA591" s="33"/>
      <c r="AB591" s="33"/>
      <c r="AC591" s="33"/>
      <c r="AD591" s="33"/>
      <c r="AE591" s="33"/>
      <c r="AR591" s="156" t="s">
        <v>249</v>
      </c>
      <c r="AT591" s="156" t="s">
        <v>138</v>
      </c>
      <c r="AU591" s="156" t="s">
        <v>84</v>
      </c>
      <c r="AY591" s="18" t="s">
        <v>136</v>
      </c>
      <c r="BE591" s="157">
        <f>IF(N591="základní",J591,0)</f>
        <v>0</v>
      </c>
      <c r="BF591" s="157">
        <f>IF(N591="snížená",J591,0)</f>
        <v>0</v>
      </c>
      <c r="BG591" s="157">
        <f>IF(N591="zákl. přenesená",J591,0)</f>
        <v>0</v>
      </c>
      <c r="BH591" s="157">
        <f>IF(N591="sníž. přenesená",J591,0)</f>
        <v>0</v>
      </c>
      <c r="BI591" s="157">
        <f>IF(N591="nulová",J591,0)</f>
        <v>0</v>
      </c>
      <c r="BJ591" s="18" t="s">
        <v>32</v>
      </c>
      <c r="BK591" s="157">
        <f>ROUND(I591*H591,2)</f>
        <v>0</v>
      </c>
      <c r="BL591" s="18" t="s">
        <v>249</v>
      </c>
      <c r="BM591" s="156" t="s">
        <v>787</v>
      </c>
    </row>
    <row r="592" spans="2:51" s="13" customFormat="1" ht="11.25">
      <c r="B592" s="163"/>
      <c r="D592" s="164" t="s">
        <v>147</v>
      </c>
      <c r="E592" s="165" t="s">
        <v>1</v>
      </c>
      <c r="F592" s="166" t="s">
        <v>167</v>
      </c>
      <c r="H592" s="165" t="s">
        <v>1</v>
      </c>
      <c r="I592" s="167"/>
      <c r="L592" s="163"/>
      <c r="M592" s="168"/>
      <c r="N592" s="169"/>
      <c r="O592" s="169"/>
      <c r="P592" s="169"/>
      <c r="Q592" s="169"/>
      <c r="R592" s="169"/>
      <c r="S592" s="169"/>
      <c r="T592" s="170"/>
      <c r="AT592" s="165" t="s">
        <v>147</v>
      </c>
      <c r="AU592" s="165" t="s">
        <v>84</v>
      </c>
      <c r="AV592" s="13" t="s">
        <v>32</v>
      </c>
      <c r="AW592" s="13" t="s">
        <v>31</v>
      </c>
      <c r="AX592" s="13" t="s">
        <v>75</v>
      </c>
      <c r="AY592" s="165" t="s">
        <v>136</v>
      </c>
    </row>
    <row r="593" spans="2:51" s="13" customFormat="1" ht="11.25">
      <c r="B593" s="163"/>
      <c r="D593" s="164" t="s">
        <v>147</v>
      </c>
      <c r="E593" s="165" t="s">
        <v>1</v>
      </c>
      <c r="F593" s="166" t="s">
        <v>788</v>
      </c>
      <c r="H593" s="165" t="s">
        <v>1</v>
      </c>
      <c r="I593" s="167"/>
      <c r="L593" s="163"/>
      <c r="M593" s="168"/>
      <c r="N593" s="169"/>
      <c r="O593" s="169"/>
      <c r="P593" s="169"/>
      <c r="Q593" s="169"/>
      <c r="R593" s="169"/>
      <c r="S593" s="169"/>
      <c r="T593" s="170"/>
      <c r="AT593" s="165" t="s">
        <v>147</v>
      </c>
      <c r="AU593" s="165" t="s">
        <v>84</v>
      </c>
      <c r="AV593" s="13" t="s">
        <v>32</v>
      </c>
      <c r="AW593" s="13" t="s">
        <v>31</v>
      </c>
      <c r="AX593" s="13" t="s">
        <v>75</v>
      </c>
      <c r="AY593" s="165" t="s">
        <v>136</v>
      </c>
    </row>
    <row r="594" spans="2:51" s="14" customFormat="1" ht="11.25">
      <c r="B594" s="171"/>
      <c r="D594" s="164" t="s">
        <v>147</v>
      </c>
      <c r="E594" s="172" t="s">
        <v>1</v>
      </c>
      <c r="F594" s="173" t="s">
        <v>789</v>
      </c>
      <c r="H594" s="174">
        <v>9</v>
      </c>
      <c r="I594" s="175"/>
      <c r="L594" s="171"/>
      <c r="M594" s="176"/>
      <c r="N594" s="177"/>
      <c r="O594" s="177"/>
      <c r="P594" s="177"/>
      <c r="Q594" s="177"/>
      <c r="R594" s="177"/>
      <c r="S594" s="177"/>
      <c r="T594" s="178"/>
      <c r="AT594" s="172" t="s">
        <v>147</v>
      </c>
      <c r="AU594" s="172" t="s">
        <v>84</v>
      </c>
      <c r="AV594" s="14" t="s">
        <v>84</v>
      </c>
      <c r="AW594" s="14" t="s">
        <v>31</v>
      </c>
      <c r="AX594" s="14" t="s">
        <v>75</v>
      </c>
      <c r="AY594" s="172" t="s">
        <v>136</v>
      </c>
    </row>
    <row r="595" spans="2:51" s="15" customFormat="1" ht="11.25">
      <c r="B595" s="179"/>
      <c r="D595" s="164" t="s">
        <v>147</v>
      </c>
      <c r="E595" s="180" t="s">
        <v>1</v>
      </c>
      <c r="F595" s="181" t="s">
        <v>151</v>
      </c>
      <c r="H595" s="182">
        <v>9</v>
      </c>
      <c r="I595" s="183"/>
      <c r="L595" s="179"/>
      <c r="M595" s="184"/>
      <c r="N595" s="185"/>
      <c r="O595" s="185"/>
      <c r="P595" s="185"/>
      <c r="Q595" s="185"/>
      <c r="R595" s="185"/>
      <c r="S595" s="185"/>
      <c r="T595" s="186"/>
      <c r="AT595" s="180" t="s">
        <v>147</v>
      </c>
      <c r="AU595" s="180" t="s">
        <v>84</v>
      </c>
      <c r="AV595" s="15" t="s">
        <v>143</v>
      </c>
      <c r="AW595" s="15" t="s">
        <v>31</v>
      </c>
      <c r="AX595" s="15" t="s">
        <v>32</v>
      </c>
      <c r="AY595" s="180" t="s">
        <v>136</v>
      </c>
    </row>
    <row r="596" spans="1:65" s="2" customFormat="1" ht="16.5" customHeight="1">
      <c r="A596" s="33"/>
      <c r="B596" s="144"/>
      <c r="C596" s="145" t="s">
        <v>790</v>
      </c>
      <c r="D596" s="145" t="s">
        <v>138</v>
      </c>
      <c r="E596" s="146" t="s">
        <v>791</v>
      </c>
      <c r="F596" s="147" t="s">
        <v>792</v>
      </c>
      <c r="G596" s="148" t="s">
        <v>793</v>
      </c>
      <c r="H596" s="149">
        <v>560</v>
      </c>
      <c r="I596" s="150"/>
      <c r="J596" s="151">
        <f>ROUND(I596*H596,2)</f>
        <v>0</v>
      </c>
      <c r="K596" s="147" t="s">
        <v>142</v>
      </c>
      <c r="L596" s="34"/>
      <c r="M596" s="152" t="s">
        <v>1</v>
      </c>
      <c r="N596" s="153" t="s">
        <v>40</v>
      </c>
      <c r="O596" s="59"/>
      <c r="P596" s="154">
        <f>O596*H596</f>
        <v>0</v>
      </c>
      <c r="Q596" s="154">
        <v>0</v>
      </c>
      <c r="R596" s="154">
        <f>Q596*H596</f>
        <v>0</v>
      </c>
      <c r="S596" s="154">
        <v>0.001</v>
      </c>
      <c r="T596" s="155">
        <f>S596*H596</f>
        <v>0.56</v>
      </c>
      <c r="U596" s="33"/>
      <c r="V596" s="33"/>
      <c r="W596" s="33"/>
      <c r="X596" s="33"/>
      <c r="Y596" s="33"/>
      <c r="Z596" s="33"/>
      <c r="AA596" s="33"/>
      <c r="AB596" s="33"/>
      <c r="AC596" s="33"/>
      <c r="AD596" s="33"/>
      <c r="AE596" s="33"/>
      <c r="AR596" s="156" t="s">
        <v>249</v>
      </c>
      <c r="AT596" s="156" t="s">
        <v>138</v>
      </c>
      <c r="AU596" s="156" t="s">
        <v>84</v>
      </c>
      <c r="AY596" s="18" t="s">
        <v>136</v>
      </c>
      <c r="BE596" s="157">
        <f>IF(N596="základní",J596,0)</f>
        <v>0</v>
      </c>
      <c r="BF596" s="157">
        <f>IF(N596="snížená",J596,0)</f>
        <v>0</v>
      </c>
      <c r="BG596" s="157">
        <f>IF(N596="zákl. přenesená",J596,0)</f>
        <v>0</v>
      </c>
      <c r="BH596" s="157">
        <f>IF(N596="sníž. přenesená",J596,0)</f>
        <v>0</v>
      </c>
      <c r="BI596" s="157">
        <f>IF(N596="nulová",J596,0)</f>
        <v>0</v>
      </c>
      <c r="BJ596" s="18" t="s">
        <v>32</v>
      </c>
      <c r="BK596" s="157">
        <f>ROUND(I596*H596,2)</f>
        <v>0</v>
      </c>
      <c r="BL596" s="18" t="s">
        <v>249</v>
      </c>
      <c r="BM596" s="156" t="s">
        <v>794</v>
      </c>
    </row>
    <row r="597" spans="1:47" s="2" customFormat="1" ht="11.25">
      <c r="A597" s="33"/>
      <c r="B597" s="34"/>
      <c r="C597" s="33"/>
      <c r="D597" s="158" t="s">
        <v>145</v>
      </c>
      <c r="E597" s="33"/>
      <c r="F597" s="159" t="s">
        <v>795</v>
      </c>
      <c r="G597" s="33"/>
      <c r="H597" s="33"/>
      <c r="I597" s="160"/>
      <c r="J597" s="33"/>
      <c r="K597" s="33"/>
      <c r="L597" s="34"/>
      <c r="M597" s="161"/>
      <c r="N597" s="162"/>
      <c r="O597" s="59"/>
      <c r="P597" s="59"/>
      <c r="Q597" s="59"/>
      <c r="R597" s="59"/>
      <c r="S597" s="59"/>
      <c r="T597" s="60"/>
      <c r="U597" s="33"/>
      <c r="V597" s="33"/>
      <c r="W597" s="33"/>
      <c r="X597" s="33"/>
      <c r="Y597" s="33"/>
      <c r="Z597" s="33"/>
      <c r="AA597" s="33"/>
      <c r="AB597" s="33"/>
      <c r="AC597" s="33"/>
      <c r="AD597" s="33"/>
      <c r="AE597" s="33"/>
      <c r="AT597" s="18" t="s">
        <v>145</v>
      </c>
      <c r="AU597" s="18" t="s">
        <v>84</v>
      </c>
    </row>
    <row r="598" spans="1:47" s="2" customFormat="1" ht="39">
      <c r="A598" s="33"/>
      <c r="B598" s="34"/>
      <c r="C598" s="33"/>
      <c r="D598" s="164" t="s">
        <v>201</v>
      </c>
      <c r="E598" s="33"/>
      <c r="F598" s="187" t="s">
        <v>796</v>
      </c>
      <c r="G598" s="33"/>
      <c r="H598" s="33"/>
      <c r="I598" s="160"/>
      <c r="J598" s="33"/>
      <c r="K598" s="33"/>
      <c r="L598" s="34"/>
      <c r="M598" s="161"/>
      <c r="N598" s="162"/>
      <c r="O598" s="59"/>
      <c r="P598" s="59"/>
      <c r="Q598" s="59"/>
      <c r="R598" s="59"/>
      <c r="S598" s="59"/>
      <c r="T598" s="60"/>
      <c r="U598" s="33"/>
      <c r="V598" s="33"/>
      <c r="W598" s="33"/>
      <c r="X598" s="33"/>
      <c r="Y598" s="33"/>
      <c r="Z598" s="33"/>
      <c r="AA598" s="33"/>
      <c r="AB598" s="33"/>
      <c r="AC598" s="33"/>
      <c r="AD598" s="33"/>
      <c r="AE598" s="33"/>
      <c r="AT598" s="18" t="s">
        <v>201</v>
      </c>
      <c r="AU598" s="18" t="s">
        <v>84</v>
      </c>
    </row>
    <row r="599" spans="2:51" s="13" customFormat="1" ht="11.25">
      <c r="B599" s="163"/>
      <c r="D599" s="164" t="s">
        <v>147</v>
      </c>
      <c r="E599" s="165" t="s">
        <v>1</v>
      </c>
      <c r="F599" s="166" t="s">
        <v>706</v>
      </c>
      <c r="H599" s="165" t="s">
        <v>1</v>
      </c>
      <c r="I599" s="167"/>
      <c r="L599" s="163"/>
      <c r="M599" s="168"/>
      <c r="N599" s="169"/>
      <c r="O599" s="169"/>
      <c r="P599" s="169"/>
      <c r="Q599" s="169"/>
      <c r="R599" s="169"/>
      <c r="S599" s="169"/>
      <c r="T599" s="170"/>
      <c r="AT599" s="165" t="s">
        <v>147</v>
      </c>
      <c r="AU599" s="165" t="s">
        <v>84</v>
      </c>
      <c r="AV599" s="13" t="s">
        <v>32</v>
      </c>
      <c r="AW599" s="13" t="s">
        <v>31</v>
      </c>
      <c r="AX599" s="13" t="s">
        <v>75</v>
      </c>
      <c r="AY599" s="165" t="s">
        <v>136</v>
      </c>
    </row>
    <row r="600" spans="2:51" s="13" customFormat="1" ht="11.25">
      <c r="B600" s="163"/>
      <c r="D600" s="164" t="s">
        <v>147</v>
      </c>
      <c r="E600" s="165" t="s">
        <v>1</v>
      </c>
      <c r="F600" s="166" t="s">
        <v>797</v>
      </c>
      <c r="H600" s="165" t="s">
        <v>1</v>
      </c>
      <c r="I600" s="167"/>
      <c r="L600" s="163"/>
      <c r="M600" s="168"/>
      <c r="N600" s="169"/>
      <c r="O600" s="169"/>
      <c r="P600" s="169"/>
      <c r="Q600" s="169"/>
      <c r="R600" s="169"/>
      <c r="S600" s="169"/>
      <c r="T600" s="170"/>
      <c r="AT600" s="165" t="s">
        <v>147</v>
      </c>
      <c r="AU600" s="165" t="s">
        <v>84</v>
      </c>
      <c r="AV600" s="13" t="s">
        <v>32</v>
      </c>
      <c r="AW600" s="13" t="s">
        <v>31</v>
      </c>
      <c r="AX600" s="13" t="s">
        <v>75</v>
      </c>
      <c r="AY600" s="165" t="s">
        <v>136</v>
      </c>
    </row>
    <row r="601" spans="2:51" s="14" customFormat="1" ht="11.25">
      <c r="B601" s="171"/>
      <c r="D601" s="164" t="s">
        <v>147</v>
      </c>
      <c r="E601" s="172" t="s">
        <v>1</v>
      </c>
      <c r="F601" s="173" t="s">
        <v>798</v>
      </c>
      <c r="H601" s="174">
        <v>560</v>
      </c>
      <c r="I601" s="175"/>
      <c r="L601" s="171"/>
      <c r="M601" s="176"/>
      <c r="N601" s="177"/>
      <c r="O601" s="177"/>
      <c r="P601" s="177"/>
      <c r="Q601" s="177"/>
      <c r="R601" s="177"/>
      <c r="S601" s="177"/>
      <c r="T601" s="178"/>
      <c r="AT601" s="172" t="s">
        <v>147</v>
      </c>
      <c r="AU601" s="172" t="s">
        <v>84</v>
      </c>
      <c r="AV601" s="14" t="s">
        <v>84</v>
      </c>
      <c r="AW601" s="14" t="s">
        <v>31</v>
      </c>
      <c r="AX601" s="14" t="s">
        <v>75</v>
      </c>
      <c r="AY601" s="172" t="s">
        <v>136</v>
      </c>
    </row>
    <row r="602" spans="2:51" s="15" customFormat="1" ht="11.25">
      <c r="B602" s="179"/>
      <c r="D602" s="164" t="s">
        <v>147</v>
      </c>
      <c r="E602" s="180" t="s">
        <v>1</v>
      </c>
      <c r="F602" s="181" t="s">
        <v>151</v>
      </c>
      <c r="H602" s="182">
        <v>560</v>
      </c>
      <c r="I602" s="183"/>
      <c r="L602" s="179"/>
      <c r="M602" s="184"/>
      <c r="N602" s="185"/>
      <c r="O602" s="185"/>
      <c r="P602" s="185"/>
      <c r="Q602" s="185"/>
      <c r="R602" s="185"/>
      <c r="S602" s="185"/>
      <c r="T602" s="186"/>
      <c r="AT602" s="180" t="s">
        <v>147</v>
      </c>
      <c r="AU602" s="180" t="s">
        <v>84</v>
      </c>
      <c r="AV602" s="15" t="s">
        <v>143</v>
      </c>
      <c r="AW602" s="15" t="s">
        <v>31</v>
      </c>
      <c r="AX602" s="15" t="s">
        <v>32</v>
      </c>
      <c r="AY602" s="180" t="s">
        <v>136</v>
      </c>
    </row>
    <row r="603" spans="1:65" s="2" customFormat="1" ht="16.5" customHeight="1">
      <c r="A603" s="33"/>
      <c r="B603" s="144"/>
      <c r="C603" s="145" t="s">
        <v>799</v>
      </c>
      <c r="D603" s="145" t="s">
        <v>138</v>
      </c>
      <c r="E603" s="146" t="s">
        <v>800</v>
      </c>
      <c r="F603" s="147" t="s">
        <v>801</v>
      </c>
      <c r="G603" s="148" t="s">
        <v>802</v>
      </c>
      <c r="H603" s="206"/>
      <c r="I603" s="150"/>
      <c r="J603" s="151">
        <f>ROUND(I603*H603,2)</f>
        <v>0</v>
      </c>
      <c r="K603" s="147" t="s">
        <v>142</v>
      </c>
      <c r="L603" s="34"/>
      <c r="M603" s="152" t="s">
        <v>1</v>
      </c>
      <c r="N603" s="153" t="s">
        <v>40</v>
      </c>
      <c r="O603" s="59"/>
      <c r="P603" s="154">
        <f>O603*H603</f>
        <v>0</v>
      </c>
      <c r="Q603" s="154">
        <v>0</v>
      </c>
      <c r="R603" s="154">
        <f>Q603*H603</f>
        <v>0</v>
      </c>
      <c r="S603" s="154">
        <v>0</v>
      </c>
      <c r="T603" s="155">
        <f>S603*H603</f>
        <v>0</v>
      </c>
      <c r="U603" s="33"/>
      <c r="V603" s="33"/>
      <c r="W603" s="33"/>
      <c r="X603" s="33"/>
      <c r="Y603" s="33"/>
      <c r="Z603" s="33"/>
      <c r="AA603" s="33"/>
      <c r="AB603" s="33"/>
      <c r="AC603" s="33"/>
      <c r="AD603" s="33"/>
      <c r="AE603" s="33"/>
      <c r="AR603" s="156" t="s">
        <v>249</v>
      </c>
      <c r="AT603" s="156" t="s">
        <v>138</v>
      </c>
      <c r="AU603" s="156" t="s">
        <v>84</v>
      </c>
      <c r="AY603" s="18" t="s">
        <v>136</v>
      </c>
      <c r="BE603" s="157">
        <f>IF(N603="základní",J603,0)</f>
        <v>0</v>
      </c>
      <c r="BF603" s="157">
        <f>IF(N603="snížená",J603,0)</f>
        <v>0</v>
      </c>
      <c r="BG603" s="157">
        <f>IF(N603="zákl. přenesená",J603,0)</f>
        <v>0</v>
      </c>
      <c r="BH603" s="157">
        <f>IF(N603="sníž. přenesená",J603,0)</f>
        <v>0</v>
      </c>
      <c r="BI603" s="157">
        <f>IF(N603="nulová",J603,0)</f>
        <v>0</v>
      </c>
      <c r="BJ603" s="18" t="s">
        <v>32</v>
      </c>
      <c r="BK603" s="157">
        <f>ROUND(I603*H603,2)</f>
        <v>0</v>
      </c>
      <c r="BL603" s="18" t="s">
        <v>249</v>
      </c>
      <c r="BM603" s="156" t="s">
        <v>803</v>
      </c>
    </row>
    <row r="604" spans="1:47" s="2" customFormat="1" ht="11.25">
      <c r="A604" s="33"/>
      <c r="B604" s="34"/>
      <c r="C604" s="33"/>
      <c r="D604" s="158" t="s">
        <v>145</v>
      </c>
      <c r="E604" s="33"/>
      <c r="F604" s="159" t="s">
        <v>804</v>
      </c>
      <c r="G604" s="33"/>
      <c r="H604" s="33"/>
      <c r="I604" s="160"/>
      <c r="J604" s="33"/>
      <c r="K604" s="33"/>
      <c r="L604" s="34"/>
      <c r="M604" s="161"/>
      <c r="N604" s="162"/>
      <c r="O604" s="59"/>
      <c r="P604" s="59"/>
      <c r="Q604" s="59"/>
      <c r="R604" s="59"/>
      <c r="S604" s="59"/>
      <c r="T604" s="60"/>
      <c r="U604" s="33"/>
      <c r="V604" s="33"/>
      <c r="W604" s="33"/>
      <c r="X604" s="33"/>
      <c r="Y604" s="33"/>
      <c r="Z604" s="33"/>
      <c r="AA604" s="33"/>
      <c r="AB604" s="33"/>
      <c r="AC604" s="33"/>
      <c r="AD604" s="33"/>
      <c r="AE604" s="33"/>
      <c r="AT604" s="18" t="s">
        <v>145</v>
      </c>
      <c r="AU604" s="18" t="s">
        <v>84</v>
      </c>
    </row>
    <row r="605" spans="1:47" s="2" customFormat="1" ht="58.5">
      <c r="A605" s="33"/>
      <c r="B605" s="34"/>
      <c r="C605" s="33"/>
      <c r="D605" s="164" t="s">
        <v>201</v>
      </c>
      <c r="E605" s="33"/>
      <c r="F605" s="187" t="s">
        <v>805</v>
      </c>
      <c r="G605" s="33"/>
      <c r="H605" s="33"/>
      <c r="I605" s="160"/>
      <c r="J605" s="33"/>
      <c r="K605" s="33"/>
      <c r="L605" s="34"/>
      <c r="M605" s="161"/>
      <c r="N605" s="162"/>
      <c r="O605" s="59"/>
      <c r="P605" s="59"/>
      <c r="Q605" s="59"/>
      <c r="R605" s="59"/>
      <c r="S605" s="59"/>
      <c r="T605" s="60"/>
      <c r="U605" s="33"/>
      <c r="V605" s="33"/>
      <c r="W605" s="33"/>
      <c r="X605" s="33"/>
      <c r="Y605" s="33"/>
      <c r="Z605" s="33"/>
      <c r="AA605" s="33"/>
      <c r="AB605" s="33"/>
      <c r="AC605" s="33"/>
      <c r="AD605" s="33"/>
      <c r="AE605" s="33"/>
      <c r="AT605" s="18" t="s">
        <v>201</v>
      </c>
      <c r="AU605" s="18" t="s">
        <v>84</v>
      </c>
    </row>
    <row r="606" spans="2:63" s="12" customFormat="1" ht="22.9" customHeight="1">
      <c r="B606" s="131"/>
      <c r="D606" s="132" t="s">
        <v>74</v>
      </c>
      <c r="E606" s="142" t="s">
        <v>806</v>
      </c>
      <c r="F606" s="142" t="s">
        <v>807</v>
      </c>
      <c r="I606" s="134"/>
      <c r="J606" s="143">
        <f>BK606</f>
        <v>0</v>
      </c>
      <c r="L606" s="131"/>
      <c r="M606" s="136"/>
      <c r="N606" s="137"/>
      <c r="O606" s="137"/>
      <c r="P606" s="138">
        <f>SUM(P607:P616)</f>
        <v>0</v>
      </c>
      <c r="Q606" s="137"/>
      <c r="R606" s="138">
        <f>SUM(R607:R616)</f>
        <v>0.6070800000000001</v>
      </c>
      <c r="S606" s="137"/>
      <c r="T606" s="139">
        <f>SUM(T607:T616)</f>
        <v>0.5880000000000001</v>
      </c>
      <c r="AR606" s="132" t="s">
        <v>84</v>
      </c>
      <c r="AT606" s="140" t="s">
        <v>74</v>
      </c>
      <c r="AU606" s="140" t="s">
        <v>32</v>
      </c>
      <c r="AY606" s="132" t="s">
        <v>136</v>
      </c>
      <c r="BK606" s="141">
        <f>SUM(BK607:BK616)</f>
        <v>0</v>
      </c>
    </row>
    <row r="607" spans="1:65" s="2" customFormat="1" ht="16.5" customHeight="1">
      <c r="A607" s="33"/>
      <c r="B607" s="144"/>
      <c r="C607" s="145" t="s">
        <v>808</v>
      </c>
      <c r="D607" s="145" t="s">
        <v>138</v>
      </c>
      <c r="E607" s="146" t="s">
        <v>809</v>
      </c>
      <c r="F607" s="147" t="s">
        <v>810</v>
      </c>
      <c r="G607" s="148" t="s">
        <v>141</v>
      </c>
      <c r="H607" s="149">
        <v>12</v>
      </c>
      <c r="I607" s="150"/>
      <c r="J607" s="151">
        <f>ROUND(I607*H607,2)</f>
        <v>0</v>
      </c>
      <c r="K607" s="147" t="s">
        <v>142</v>
      </c>
      <c r="L607" s="34"/>
      <c r="M607" s="152" t="s">
        <v>1</v>
      </c>
      <c r="N607" s="153" t="s">
        <v>40</v>
      </c>
      <c r="O607" s="59"/>
      <c r="P607" s="154">
        <f>O607*H607</f>
        <v>0</v>
      </c>
      <c r="Q607" s="154">
        <v>0.049</v>
      </c>
      <c r="R607" s="154">
        <f>Q607*H607</f>
        <v>0.5880000000000001</v>
      </c>
      <c r="S607" s="154">
        <v>0.049</v>
      </c>
      <c r="T607" s="155">
        <f>S607*H607</f>
        <v>0.5880000000000001</v>
      </c>
      <c r="U607" s="33"/>
      <c r="V607" s="33"/>
      <c r="W607" s="33"/>
      <c r="X607" s="33"/>
      <c r="Y607" s="33"/>
      <c r="Z607" s="33"/>
      <c r="AA607" s="33"/>
      <c r="AB607" s="33"/>
      <c r="AC607" s="33"/>
      <c r="AD607" s="33"/>
      <c r="AE607" s="33"/>
      <c r="AR607" s="156" t="s">
        <v>249</v>
      </c>
      <c r="AT607" s="156" t="s">
        <v>138</v>
      </c>
      <c r="AU607" s="156" t="s">
        <v>84</v>
      </c>
      <c r="AY607" s="18" t="s">
        <v>136</v>
      </c>
      <c r="BE607" s="157">
        <f>IF(N607="základní",J607,0)</f>
        <v>0</v>
      </c>
      <c r="BF607" s="157">
        <f>IF(N607="snížená",J607,0)</f>
        <v>0</v>
      </c>
      <c r="BG607" s="157">
        <f>IF(N607="zákl. přenesená",J607,0)</f>
        <v>0</v>
      </c>
      <c r="BH607" s="157">
        <f>IF(N607="sníž. přenesená",J607,0)</f>
        <v>0</v>
      </c>
      <c r="BI607" s="157">
        <f>IF(N607="nulová",J607,0)</f>
        <v>0</v>
      </c>
      <c r="BJ607" s="18" t="s">
        <v>32</v>
      </c>
      <c r="BK607" s="157">
        <f>ROUND(I607*H607,2)</f>
        <v>0</v>
      </c>
      <c r="BL607" s="18" t="s">
        <v>249</v>
      </c>
      <c r="BM607" s="156" t="s">
        <v>811</v>
      </c>
    </row>
    <row r="608" spans="1:47" s="2" customFormat="1" ht="11.25">
      <c r="A608" s="33"/>
      <c r="B608" s="34"/>
      <c r="C608" s="33"/>
      <c r="D608" s="158" t="s">
        <v>145</v>
      </c>
      <c r="E608" s="33"/>
      <c r="F608" s="159" t="s">
        <v>812</v>
      </c>
      <c r="G608" s="33"/>
      <c r="H608" s="33"/>
      <c r="I608" s="160"/>
      <c r="J608" s="33"/>
      <c r="K608" s="33"/>
      <c r="L608" s="34"/>
      <c r="M608" s="161"/>
      <c r="N608" s="162"/>
      <c r="O608" s="59"/>
      <c r="P608" s="59"/>
      <c r="Q608" s="59"/>
      <c r="R608" s="59"/>
      <c r="S608" s="59"/>
      <c r="T608" s="60"/>
      <c r="U608" s="33"/>
      <c r="V608" s="33"/>
      <c r="W608" s="33"/>
      <c r="X608" s="33"/>
      <c r="Y608" s="33"/>
      <c r="Z608" s="33"/>
      <c r="AA608" s="33"/>
      <c r="AB608" s="33"/>
      <c r="AC608" s="33"/>
      <c r="AD608" s="33"/>
      <c r="AE608" s="33"/>
      <c r="AT608" s="18" t="s">
        <v>145</v>
      </c>
      <c r="AU608" s="18" t="s">
        <v>84</v>
      </c>
    </row>
    <row r="609" spans="2:51" s="13" customFormat="1" ht="11.25">
      <c r="B609" s="163"/>
      <c r="D609" s="164" t="s">
        <v>147</v>
      </c>
      <c r="E609" s="165" t="s">
        <v>1</v>
      </c>
      <c r="F609" s="166" t="s">
        <v>167</v>
      </c>
      <c r="H609" s="165" t="s">
        <v>1</v>
      </c>
      <c r="I609" s="167"/>
      <c r="L609" s="163"/>
      <c r="M609" s="168"/>
      <c r="N609" s="169"/>
      <c r="O609" s="169"/>
      <c r="P609" s="169"/>
      <c r="Q609" s="169"/>
      <c r="R609" s="169"/>
      <c r="S609" s="169"/>
      <c r="T609" s="170"/>
      <c r="AT609" s="165" t="s">
        <v>147</v>
      </c>
      <c r="AU609" s="165" t="s">
        <v>84</v>
      </c>
      <c r="AV609" s="13" t="s">
        <v>32</v>
      </c>
      <c r="AW609" s="13" t="s">
        <v>31</v>
      </c>
      <c r="AX609" s="13" t="s">
        <v>75</v>
      </c>
      <c r="AY609" s="165" t="s">
        <v>136</v>
      </c>
    </row>
    <row r="610" spans="2:51" s="13" customFormat="1" ht="11.25">
      <c r="B610" s="163"/>
      <c r="D610" s="164" t="s">
        <v>147</v>
      </c>
      <c r="E610" s="165" t="s">
        <v>1</v>
      </c>
      <c r="F610" s="166" t="s">
        <v>813</v>
      </c>
      <c r="H610" s="165" t="s">
        <v>1</v>
      </c>
      <c r="I610" s="167"/>
      <c r="L610" s="163"/>
      <c r="M610" s="168"/>
      <c r="N610" s="169"/>
      <c r="O610" s="169"/>
      <c r="P610" s="169"/>
      <c r="Q610" s="169"/>
      <c r="R610" s="169"/>
      <c r="S610" s="169"/>
      <c r="T610" s="170"/>
      <c r="AT610" s="165" t="s">
        <v>147</v>
      </c>
      <c r="AU610" s="165" t="s">
        <v>84</v>
      </c>
      <c r="AV610" s="13" t="s">
        <v>32</v>
      </c>
      <c r="AW610" s="13" t="s">
        <v>31</v>
      </c>
      <c r="AX610" s="13" t="s">
        <v>75</v>
      </c>
      <c r="AY610" s="165" t="s">
        <v>136</v>
      </c>
    </row>
    <row r="611" spans="2:51" s="14" customFormat="1" ht="11.25">
      <c r="B611" s="171"/>
      <c r="D611" s="164" t="s">
        <v>147</v>
      </c>
      <c r="E611" s="172" t="s">
        <v>1</v>
      </c>
      <c r="F611" s="173" t="s">
        <v>814</v>
      </c>
      <c r="H611" s="174">
        <v>12</v>
      </c>
      <c r="I611" s="175"/>
      <c r="L611" s="171"/>
      <c r="M611" s="176"/>
      <c r="N611" s="177"/>
      <c r="O611" s="177"/>
      <c r="P611" s="177"/>
      <c r="Q611" s="177"/>
      <c r="R611" s="177"/>
      <c r="S611" s="177"/>
      <c r="T611" s="178"/>
      <c r="AT611" s="172" t="s">
        <v>147</v>
      </c>
      <c r="AU611" s="172" t="s">
        <v>84</v>
      </c>
      <c r="AV611" s="14" t="s">
        <v>84</v>
      </c>
      <c r="AW611" s="14" t="s">
        <v>31</v>
      </c>
      <c r="AX611" s="14" t="s">
        <v>75</v>
      </c>
      <c r="AY611" s="172" t="s">
        <v>136</v>
      </c>
    </row>
    <row r="612" spans="2:51" s="15" customFormat="1" ht="11.25">
      <c r="B612" s="179"/>
      <c r="D612" s="164" t="s">
        <v>147</v>
      </c>
      <c r="E612" s="180" t="s">
        <v>1</v>
      </c>
      <c r="F612" s="181" t="s">
        <v>151</v>
      </c>
      <c r="H612" s="182">
        <v>12</v>
      </c>
      <c r="I612" s="183"/>
      <c r="L612" s="179"/>
      <c r="M612" s="184"/>
      <c r="N612" s="185"/>
      <c r="O612" s="185"/>
      <c r="P612" s="185"/>
      <c r="Q612" s="185"/>
      <c r="R612" s="185"/>
      <c r="S612" s="185"/>
      <c r="T612" s="186"/>
      <c r="AT612" s="180" t="s">
        <v>147</v>
      </c>
      <c r="AU612" s="180" t="s">
        <v>84</v>
      </c>
      <c r="AV612" s="15" t="s">
        <v>143</v>
      </c>
      <c r="AW612" s="15" t="s">
        <v>31</v>
      </c>
      <c r="AX612" s="15" t="s">
        <v>32</v>
      </c>
      <c r="AY612" s="180" t="s">
        <v>136</v>
      </c>
    </row>
    <row r="613" spans="1:65" s="2" customFormat="1" ht="16.5" customHeight="1">
      <c r="A613" s="33"/>
      <c r="B613" s="144"/>
      <c r="C613" s="145" t="s">
        <v>815</v>
      </c>
      <c r="D613" s="145" t="s">
        <v>138</v>
      </c>
      <c r="E613" s="146" t="s">
        <v>816</v>
      </c>
      <c r="F613" s="147" t="s">
        <v>817</v>
      </c>
      <c r="G613" s="148" t="s">
        <v>141</v>
      </c>
      <c r="H613" s="149">
        <v>12</v>
      </c>
      <c r="I613" s="150"/>
      <c r="J613" s="151">
        <f>ROUND(I613*H613,2)</f>
        <v>0</v>
      </c>
      <c r="K613" s="147" t="s">
        <v>142</v>
      </c>
      <c r="L613" s="34"/>
      <c r="M613" s="152" t="s">
        <v>1</v>
      </c>
      <c r="N613" s="153" t="s">
        <v>40</v>
      </c>
      <c r="O613" s="59"/>
      <c r="P613" s="154">
        <f>O613*H613</f>
        <v>0</v>
      </c>
      <c r="Q613" s="154">
        <v>0.00105</v>
      </c>
      <c r="R613" s="154">
        <f>Q613*H613</f>
        <v>0.0126</v>
      </c>
      <c r="S613" s="154">
        <v>0</v>
      </c>
      <c r="T613" s="155">
        <f>S613*H613</f>
        <v>0</v>
      </c>
      <c r="U613" s="33"/>
      <c r="V613" s="33"/>
      <c r="W613" s="33"/>
      <c r="X613" s="33"/>
      <c r="Y613" s="33"/>
      <c r="Z613" s="33"/>
      <c r="AA613" s="33"/>
      <c r="AB613" s="33"/>
      <c r="AC613" s="33"/>
      <c r="AD613" s="33"/>
      <c r="AE613" s="33"/>
      <c r="AR613" s="156" t="s">
        <v>249</v>
      </c>
      <c r="AT613" s="156" t="s">
        <v>138</v>
      </c>
      <c r="AU613" s="156" t="s">
        <v>84</v>
      </c>
      <c r="AY613" s="18" t="s">
        <v>136</v>
      </c>
      <c r="BE613" s="157">
        <f>IF(N613="základní",J613,0)</f>
        <v>0</v>
      </c>
      <c r="BF613" s="157">
        <f>IF(N613="snížená",J613,0)</f>
        <v>0</v>
      </c>
      <c r="BG613" s="157">
        <f>IF(N613="zákl. přenesená",J613,0)</f>
        <v>0</v>
      </c>
      <c r="BH613" s="157">
        <f>IF(N613="sníž. přenesená",J613,0)</f>
        <v>0</v>
      </c>
      <c r="BI613" s="157">
        <f>IF(N613="nulová",J613,0)</f>
        <v>0</v>
      </c>
      <c r="BJ613" s="18" t="s">
        <v>32</v>
      </c>
      <c r="BK613" s="157">
        <f>ROUND(I613*H613,2)</f>
        <v>0</v>
      </c>
      <c r="BL613" s="18" t="s">
        <v>249</v>
      </c>
      <c r="BM613" s="156" t="s">
        <v>818</v>
      </c>
    </row>
    <row r="614" spans="1:47" s="2" customFormat="1" ht="11.25">
      <c r="A614" s="33"/>
      <c r="B614" s="34"/>
      <c r="C614" s="33"/>
      <c r="D614" s="158" t="s">
        <v>145</v>
      </c>
      <c r="E614" s="33"/>
      <c r="F614" s="159" t="s">
        <v>819</v>
      </c>
      <c r="G614" s="33"/>
      <c r="H614" s="33"/>
      <c r="I614" s="160"/>
      <c r="J614" s="33"/>
      <c r="K614" s="33"/>
      <c r="L614" s="34"/>
      <c r="M614" s="161"/>
      <c r="N614" s="162"/>
      <c r="O614" s="59"/>
      <c r="P614" s="59"/>
      <c r="Q614" s="59"/>
      <c r="R614" s="59"/>
      <c r="S614" s="59"/>
      <c r="T614" s="60"/>
      <c r="U614" s="33"/>
      <c r="V614" s="33"/>
      <c r="W614" s="33"/>
      <c r="X614" s="33"/>
      <c r="Y614" s="33"/>
      <c r="Z614" s="33"/>
      <c r="AA614" s="33"/>
      <c r="AB614" s="33"/>
      <c r="AC614" s="33"/>
      <c r="AD614" s="33"/>
      <c r="AE614" s="33"/>
      <c r="AT614" s="18" t="s">
        <v>145</v>
      </c>
      <c r="AU614" s="18" t="s">
        <v>84</v>
      </c>
    </row>
    <row r="615" spans="1:65" s="2" customFormat="1" ht="16.5" customHeight="1">
      <c r="A615" s="33"/>
      <c r="B615" s="144"/>
      <c r="C615" s="145" t="s">
        <v>820</v>
      </c>
      <c r="D615" s="145" t="s">
        <v>138</v>
      </c>
      <c r="E615" s="146" t="s">
        <v>821</v>
      </c>
      <c r="F615" s="147" t="s">
        <v>822</v>
      </c>
      <c r="G615" s="148" t="s">
        <v>141</v>
      </c>
      <c r="H615" s="149">
        <v>12</v>
      </c>
      <c r="I615" s="150"/>
      <c r="J615" s="151">
        <f>ROUND(I615*H615,2)</f>
        <v>0</v>
      </c>
      <c r="K615" s="147" t="s">
        <v>142</v>
      </c>
      <c r="L615" s="34"/>
      <c r="M615" s="152" t="s">
        <v>1</v>
      </c>
      <c r="N615" s="153" t="s">
        <v>40</v>
      </c>
      <c r="O615" s="59"/>
      <c r="P615" s="154">
        <f>O615*H615</f>
        <v>0</v>
      </c>
      <c r="Q615" s="154">
        <v>0.00054</v>
      </c>
      <c r="R615" s="154">
        <f>Q615*H615</f>
        <v>0.00648</v>
      </c>
      <c r="S615" s="154">
        <v>0</v>
      </c>
      <c r="T615" s="155">
        <f>S615*H615</f>
        <v>0</v>
      </c>
      <c r="U615" s="33"/>
      <c r="V615" s="33"/>
      <c r="W615" s="33"/>
      <c r="X615" s="33"/>
      <c r="Y615" s="33"/>
      <c r="Z615" s="33"/>
      <c r="AA615" s="33"/>
      <c r="AB615" s="33"/>
      <c r="AC615" s="33"/>
      <c r="AD615" s="33"/>
      <c r="AE615" s="33"/>
      <c r="AR615" s="156" t="s">
        <v>249</v>
      </c>
      <c r="AT615" s="156" t="s">
        <v>138</v>
      </c>
      <c r="AU615" s="156" t="s">
        <v>84</v>
      </c>
      <c r="AY615" s="18" t="s">
        <v>136</v>
      </c>
      <c r="BE615" s="157">
        <f>IF(N615="základní",J615,0)</f>
        <v>0</v>
      </c>
      <c r="BF615" s="157">
        <f>IF(N615="snížená",J615,0)</f>
        <v>0</v>
      </c>
      <c r="BG615" s="157">
        <f>IF(N615="zákl. přenesená",J615,0)</f>
        <v>0</v>
      </c>
      <c r="BH615" s="157">
        <f>IF(N615="sníž. přenesená",J615,0)</f>
        <v>0</v>
      </c>
      <c r="BI615" s="157">
        <f>IF(N615="nulová",J615,0)</f>
        <v>0</v>
      </c>
      <c r="BJ615" s="18" t="s">
        <v>32</v>
      </c>
      <c r="BK615" s="157">
        <f>ROUND(I615*H615,2)</f>
        <v>0</v>
      </c>
      <c r="BL615" s="18" t="s">
        <v>249</v>
      </c>
      <c r="BM615" s="156" t="s">
        <v>823</v>
      </c>
    </row>
    <row r="616" spans="1:47" s="2" customFormat="1" ht="11.25">
      <c r="A616" s="33"/>
      <c r="B616" s="34"/>
      <c r="C616" s="33"/>
      <c r="D616" s="158" t="s">
        <v>145</v>
      </c>
      <c r="E616" s="33"/>
      <c r="F616" s="159" t="s">
        <v>824</v>
      </c>
      <c r="G616" s="33"/>
      <c r="H616" s="33"/>
      <c r="I616" s="160"/>
      <c r="J616" s="33"/>
      <c r="K616" s="33"/>
      <c r="L616" s="34"/>
      <c r="M616" s="207"/>
      <c r="N616" s="208"/>
      <c r="O616" s="209"/>
      <c r="P616" s="209"/>
      <c r="Q616" s="209"/>
      <c r="R616" s="209"/>
      <c r="S616" s="209"/>
      <c r="T616" s="210"/>
      <c r="U616" s="33"/>
      <c r="V616" s="33"/>
      <c r="W616" s="33"/>
      <c r="X616" s="33"/>
      <c r="Y616" s="33"/>
      <c r="Z616" s="33"/>
      <c r="AA616" s="33"/>
      <c r="AB616" s="33"/>
      <c r="AC616" s="33"/>
      <c r="AD616" s="33"/>
      <c r="AE616" s="33"/>
      <c r="AT616" s="18" t="s">
        <v>145</v>
      </c>
      <c r="AU616" s="18" t="s">
        <v>84</v>
      </c>
    </row>
    <row r="617" spans="1:31" s="2" customFormat="1" ht="6.95" customHeight="1">
      <c r="A617" s="33"/>
      <c r="B617" s="48"/>
      <c r="C617" s="49"/>
      <c r="D617" s="49"/>
      <c r="E617" s="49"/>
      <c r="F617" s="49"/>
      <c r="G617" s="49"/>
      <c r="H617" s="49"/>
      <c r="I617" s="49"/>
      <c r="J617" s="49"/>
      <c r="K617" s="49"/>
      <c r="L617" s="34"/>
      <c r="M617" s="33"/>
      <c r="O617" s="33"/>
      <c r="P617" s="33"/>
      <c r="Q617" s="33"/>
      <c r="R617" s="33"/>
      <c r="S617" s="33"/>
      <c r="T617" s="33"/>
      <c r="U617" s="33"/>
      <c r="V617" s="33"/>
      <c r="W617" s="33"/>
      <c r="X617" s="33"/>
      <c r="Y617" s="33"/>
      <c r="Z617" s="33"/>
      <c r="AA617" s="33"/>
      <c r="AB617" s="33"/>
      <c r="AC617" s="33"/>
      <c r="AD617" s="33"/>
      <c r="AE617" s="33"/>
    </row>
  </sheetData>
  <autoFilter ref="C127:K616"/>
  <mergeCells count="9">
    <mergeCell ref="E87:H87"/>
    <mergeCell ref="E118:H118"/>
    <mergeCell ref="E120:H120"/>
    <mergeCell ref="L2:V2"/>
    <mergeCell ref="E7:H7"/>
    <mergeCell ref="E9:H9"/>
    <mergeCell ref="E18:H18"/>
    <mergeCell ref="E27:H27"/>
    <mergeCell ref="E85:H85"/>
  </mergeCells>
  <hyperlinks>
    <hyperlink ref="F132" r:id="rId1" display="https://podminky.urs.cz/item/CS_URS_2022_02/113107324"/>
    <hyperlink ref="F138" r:id="rId2" display="https://podminky.urs.cz/item/CS_URS_2022_02/113107342"/>
    <hyperlink ref="F144" r:id="rId3" display="https://podminky.urs.cz/item/CS_URS_2022_02/113154113"/>
    <hyperlink ref="F150" r:id="rId4" display="https://podminky.urs.cz/item/CS_URS_2022_02/121151113"/>
    <hyperlink ref="F156" r:id="rId5" display="https://podminky.urs.cz/item/CS_URS_2022_02/132254204"/>
    <hyperlink ref="F165" r:id="rId6" display="https://podminky.urs.cz/item/CS_URS_2022_02/151201101"/>
    <hyperlink ref="F172" r:id="rId7" display="https://podminky.urs.cz/item/CS_URS_2022_02/151201111"/>
    <hyperlink ref="F174" r:id="rId8" display="https://podminky.urs.cz/item/CS_URS_2022_02/151711111"/>
    <hyperlink ref="F187" r:id="rId9" display="https://podminky.urs.cz/item/CS_URS_2022_02/151711131"/>
    <hyperlink ref="F189" r:id="rId10" display="https://podminky.urs.cz/item/CS_URS_2022_02/151712111"/>
    <hyperlink ref="F195" r:id="rId11" display="https://podminky.urs.cz/item/CS_URS_2022_02/151712121"/>
    <hyperlink ref="F197" r:id="rId12" display="https://podminky.urs.cz/item/CS_URS_2022_02/151721111"/>
    <hyperlink ref="F203" r:id="rId13" display="https://podminky.urs.cz/item/CS_URS_2022_02/151811132"/>
    <hyperlink ref="F210" r:id="rId14" display="https://podminky.urs.cz/item/CS_URS_2022_02/151811232"/>
    <hyperlink ref="F212" r:id="rId15" display="https://podminky.urs.cz/item/CS_URS_2022_02/162751117"/>
    <hyperlink ref="F223" r:id="rId16" display="https://podminky.urs.cz/item/CS_URS_2024_01/162751114"/>
    <hyperlink ref="F231" r:id="rId17" display="https://podminky.urs.cz/item/CS_URS_2022_02/167151111"/>
    <hyperlink ref="F238" r:id="rId18" display="https://podminky.urs.cz/item/CS_URS_2022_02/171251201"/>
    <hyperlink ref="F245" r:id="rId19" display="https://podminky.urs.cz/item/CS_URS_2022_02/174151101"/>
    <hyperlink ref="F256" r:id="rId20" display="https://podminky.urs.cz/item/CS_URS_2022_02/175151101"/>
    <hyperlink ref="F265" r:id="rId21" display="https://podminky.urs.cz/item/CS_URS_2022_02/167151101"/>
    <hyperlink ref="F269" r:id="rId22" display="https://podminky.urs.cz/item/CS_URS_2022_02/162351103"/>
    <hyperlink ref="F273" r:id="rId23" display="https://podminky.urs.cz/item/CS_URS_2022_02/225411114"/>
    <hyperlink ref="F280" r:id="rId24" display="https://podminky.urs.cz/item/CS_URS_2022_02/380326132"/>
    <hyperlink ref="F288" r:id="rId25" display="https://podminky.urs.cz/item/CS_URS_2022_02/380356231"/>
    <hyperlink ref="F296" r:id="rId26" display="https://podminky.urs.cz/item/CS_URS_2022_02/380356232"/>
    <hyperlink ref="F299" r:id="rId27" display="https://podminky.urs.cz/item/CS_URS_2022_02/380361006"/>
    <hyperlink ref="F305" r:id="rId28" display="https://podminky.urs.cz/item/CS_URS_2022_02/451573111"/>
    <hyperlink ref="F311" r:id="rId29" display="https://podminky.urs.cz/item/CS_URS_2022_02/167151101"/>
    <hyperlink ref="F314" r:id="rId30" display="https://podminky.urs.cz/item/CS_URS_2022_02/162351103"/>
    <hyperlink ref="F317" r:id="rId31" display="https://podminky.urs.cz/item/CS_URS_2022_02/452313151"/>
    <hyperlink ref="F324" r:id="rId32" display="https://podminky.urs.cz/item/CS_URS_2022_02/452353101"/>
    <hyperlink ref="F327" r:id="rId33" display="https://podminky.urs.cz/item/CS_URS_2022_02/851261131"/>
    <hyperlink ref="F332" r:id="rId34" display="https://podminky.urs.cz/item/CS_URS_2022_02/851241192"/>
    <hyperlink ref="F343" r:id="rId35" display="https://podminky.urs.cz/item/CS_URS_2022_02/851381131"/>
    <hyperlink ref="F363" r:id="rId36" display="https://podminky.urs.cz/item/CS_URS_2022_02/857242122"/>
    <hyperlink ref="F374" r:id="rId37" display="https://podminky.urs.cz/item/CS_URS_2022_02/857261131"/>
    <hyperlink ref="F385" r:id="rId38" display="https://podminky.urs.cz/item/CS_URS_2022_02/857262122"/>
    <hyperlink ref="F399" r:id="rId39" display="https://podminky.urs.cz/item/CS_URS_2022_02/857381131"/>
    <hyperlink ref="F410" r:id="rId40" display="https://podminky.urs.cz/item/CS_URS_2022_02/857382122"/>
    <hyperlink ref="F436" r:id="rId41" display="https://podminky.urs.cz/item/CS_URS_2022_02/857384122"/>
    <hyperlink ref="F448" r:id="rId42" display="https://podminky.urs.cz/item/CS_URS_2022_02/891241112"/>
    <hyperlink ref="F456" r:id="rId43" display="https://podminky.urs.cz/item/CS_URS_2022_02/891243321"/>
    <hyperlink ref="F464" r:id="rId44" display="https://podminky.urs.cz/item/CS_URS_2022_02/891261112"/>
    <hyperlink ref="F472" r:id="rId45" display="https://podminky.urs.cz/item/CS_URS_2022_02/891265321"/>
    <hyperlink ref="F480" r:id="rId46" display="https://podminky.urs.cz/item/CS_URS_2022_02/891381112"/>
    <hyperlink ref="F488" r:id="rId47" display="https://podminky.urs.cz/item/CS_URS_2022_02/891384121"/>
    <hyperlink ref="F496" r:id="rId48" display="https://podminky.urs.cz/item/CS_URS_2022_02/892271111"/>
    <hyperlink ref="F499" r:id="rId49" display="https://podminky.urs.cz/item/CS_URS_2022_02/892273122"/>
    <hyperlink ref="F502" r:id="rId50" display="https://podminky.urs.cz/item/CS_URS_2022_02/892381111"/>
    <hyperlink ref="F506" r:id="rId51" display="https://podminky.urs.cz/item/CS_URS_2022_02/892383122"/>
    <hyperlink ref="F509" r:id="rId52" display="https://podminky.urs.cz/item/CS_URS_2022_02/892442111"/>
    <hyperlink ref="F511" r:id="rId53" display="https://podminky.urs.cz/item/CS_URS_2022_02/899401111"/>
    <hyperlink ref="F516" r:id="rId54" display="https://podminky.urs.cz/item/CS_URS_2022_02/899401112"/>
    <hyperlink ref="F520" r:id="rId55" display="https://podminky.urs.cz/item/CS_URS_2022_02/899721112"/>
    <hyperlink ref="F526" r:id="rId56" display="https://podminky.urs.cz/item/CS_URS_2022_02/899722111"/>
    <hyperlink ref="F532" r:id="rId57" display="https://podminky.urs.cz/item/CS_URS_2022_02/8999111R1"/>
    <hyperlink ref="F539" r:id="rId58" display="https://podminky.urs.cz/item/CS_URS_2022_02/919735113"/>
    <hyperlink ref="F545" r:id="rId59" display="https://podminky.urs.cz/item/CS_URS_2022_02/919735114"/>
    <hyperlink ref="F551" r:id="rId60" display="https://podminky.urs.cz/item/CS_URS_2022_02/931991111"/>
    <hyperlink ref="F568" r:id="rId61" display="https://podminky.urs.cz/item/CS_URS_2022_02/985331213"/>
    <hyperlink ref="F576" r:id="rId62" display="https://podminky.urs.cz/item/CS_URS_2022_02/997221551"/>
    <hyperlink ref="F578" r:id="rId63" display="https://podminky.urs.cz/item/CS_URS_2022_02/997221559"/>
    <hyperlink ref="F588" r:id="rId64" display="https://podminky.urs.cz/item/CS_URS_2022_02/998273102"/>
    <hyperlink ref="F597" r:id="rId65" display="https://podminky.urs.cz/item/CS_URS_2022_02/767996701"/>
    <hyperlink ref="F604" r:id="rId66" display="https://podminky.urs.cz/item/CS_URS_2022_02/998767201"/>
    <hyperlink ref="F608" r:id="rId67" display="https://podminky.urs.cz/item/CS_URS_2022_02/789221511"/>
    <hyperlink ref="F614" r:id="rId68" display="https://podminky.urs.cz/item/CS_URS_2022_02/789325211"/>
    <hyperlink ref="F616" r:id="rId69" display="https://podminky.urs.cz/item/CS_URS_2022_02/78932522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6"/>
  <sheetViews>
    <sheetView showGridLines="0" workbookViewId="0" topLeftCell="A1">
      <selection activeCell="J12" sqref="J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6" t="s">
        <v>5</v>
      </c>
      <c r="M2" s="241"/>
      <c r="N2" s="241"/>
      <c r="O2" s="241"/>
      <c r="P2" s="241"/>
      <c r="Q2" s="241"/>
      <c r="R2" s="241"/>
      <c r="S2" s="241"/>
      <c r="T2" s="241"/>
      <c r="U2" s="241"/>
      <c r="V2" s="241"/>
      <c r="AT2" s="18" t="s">
        <v>88</v>
      </c>
    </row>
    <row r="3" spans="2:46" s="1" customFormat="1" ht="6.95" customHeight="1">
      <c r="B3" s="19"/>
      <c r="C3" s="20"/>
      <c r="D3" s="20"/>
      <c r="E3" s="20"/>
      <c r="F3" s="20"/>
      <c r="G3" s="20"/>
      <c r="H3" s="20"/>
      <c r="I3" s="20"/>
      <c r="J3" s="20"/>
      <c r="K3" s="20"/>
      <c r="L3" s="21"/>
      <c r="AT3" s="18" t="s">
        <v>84</v>
      </c>
    </row>
    <row r="4" spans="2:46" s="1" customFormat="1" ht="24.95" customHeight="1">
      <c r="B4" s="21"/>
      <c r="D4" s="22" t="s">
        <v>101</v>
      </c>
      <c r="L4" s="21"/>
      <c r="M4" s="94" t="s">
        <v>10</v>
      </c>
      <c r="AT4" s="18" t="s">
        <v>3</v>
      </c>
    </row>
    <row r="5" spans="2:12" s="1" customFormat="1" ht="6.95" customHeight="1">
      <c r="B5" s="21"/>
      <c r="L5" s="21"/>
    </row>
    <row r="6" spans="2:12" s="1" customFormat="1" ht="12" customHeight="1">
      <c r="B6" s="21"/>
      <c r="D6" s="28" t="s">
        <v>16</v>
      </c>
      <c r="L6" s="21"/>
    </row>
    <row r="7" spans="2:12" s="1" customFormat="1" ht="16.5" customHeight="1">
      <c r="B7" s="21"/>
      <c r="E7" s="257" t="str">
        <f>'Rekapitulace stavby'!K6</f>
        <v>Brno, Obvodová (Bystrcký most) drobná rekonstrukce vodovodu</v>
      </c>
      <c r="F7" s="258"/>
      <c r="G7" s="258"/>
      <c r="H7" s="258"/>
      <c r="L7" s="21"/>
    </row>
    <row r="8" spans="1:31" s="2" customFormat="1" ht="12" customHeight="1">
      <c r="A8" s="33"/>
      <c r="B8" s="34"/>
      <c r="C8" s="33"/>
      <c r="D8" s="28" t="s">
        <v>102</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18" t="s">
        <v>825</v>
      </c>
      <c r="F9" s="259"/>
      <c r="G9" s="259"/>
      <c r="H9" s="25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23</v>
      </c>
      <c r="E14" s="33"/>
      <c r="F14" s="33"/>
      <c r="G14" s="33"/>
      <c r="H14" s="33"/>
      <c r="I14" s="28" t="s">
        <v>24</v>
      </c>
      <c r="J14" s="26" t="s">
        <v>1</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25</v>
      </c>
      <c r="F15" s="33"/>
      <c r="G15" s="33"/>
      <c r="H15" s="33"/>
      <c r="I15" s="28" t="s">
        <v>26</v>
      </c>
      <c r="J15" s="26" t="s">
        <v>1</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28" t="s">
        <v>24</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60" t="str">
        <f>'Rekapitulace stavby'!E14</f>
        <v>Vyplň údaj</v>
      </c>
      <c r="F18" s="240"/>
      <c r="G18" s="240"/>
      <c r="H18" s="240"/>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28" t="s">
        <v>24</v>
      </c>
      <c r="J20" s="26" t="s">
        <v>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30</v>
      </c>
      <c r="F21" s="33"/>
      <c r="G21" s="33"/>
      <c r="H21" s="33"/>
      <c r="I21" s="28" t="s">
        <v>26</v>
      </c>
      <c r="J21" s="26" t="s">
        <v>1</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33</v>
      </c>
      <c r="E23" s="33"/>
      <c r="F23" s="33"/>
      <c r="G23" s="33"/>
      <c r="H23" s="33"/>
      <c r="I23" s="28" t="s">
        <v>24</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34</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45" t="s">
        <v>1</v>
      </c>
      <c r="F27" s="245"/>
      <c r="G27" s="245"/>
      <c r="H27" s="245"/>
      <c r="I27" s="95"/>
      <c r="J27" s="95"/>
      <c r="K27" s="95"/>
      <c r="L27" s="97"/>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35</v>
      </c>
      <c r="E30" s="33"/>
      <c r="F30" s="33"/>
      <c r="G30" s="33"/>
      <c r="H30" s="33"/>
      <c r="I30" s="33"/>
      <c r="J30" s="72">
        <f>ROUND(J121,0)</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37</v>
      </c>
      <c r="G32" s="33"/>
      <c r="H32" s="33"/>
      <c r="I32" s="37" t="s">
        <v>36</v>
      </c>
      <c r="J32" s="37" t="s">
        <v>38</v>
      </c>
      <c r="K32" s="33"/>
      <c r="L32" s="43"/>
      <c r="S32" s="33"/>
      <c r="T32" s="33"/>
      <c r="U32" s="33"/>
      <c r="V32" s="33"/>
      <c r="W32" s="33"/>
      <c r="X32" s="33"/>
      <c r="Y32" s="33"/>
      <c r="Z32" s="33"/>
      <c r="AA32" s="33"/>
      <c r="AB32" s="33"/>
      <c r="AC32" s="33"/>
      <c r="AD32" s="33"/>
      <c r="AE32" s="33"/>
    </row>
    <row r="33" spans="1:31" s="2" customFormat="1" ht="14.45" customHeight="1">
      <c r="A33" s="33"/>
      <c r="B33" s="34"/>
      <c r="C33" s="33"/>
      <c r="D33" s="99" t="s">
        <v>39</v>
      </c>
      <c r="E33" s="28" t="s">
        <v>40</v>
      </c>
      <c r="F33" s="100">
        <f>ROUND((SUM(BE121:BE385)),0)</f>
        <v>0</v>
      </c>
      <c r="G33" s="33"/>
      <c r="H33" s="33"/>
      <c r="I33" s="101">
        <v>0.21</v>
      </c>
      <c r="J33" s="100">
        <f>ROUND(((SUM(BE121:BE385))*I33),0)</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41</v>
      </c>
      <c r="F34" s="100">
        <f>ROUND((SUM(BF121:BF385)),0)</f>
        <v>0</v>
      </c>
      <c r="G34" s="33"/>
      <c r="H34" s="33"/>
      <c r="I34" s="101">
        <v>0.12</v>
      </c>
      <c r="J34" s="100">
        <f>ROUND(((SUM(BF121:BF385))*I34),0)</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42</v>
      </c>
      <c r="F35" s="100">
        <f>ROUND((SUM(BG121:BG385)),0)</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43</v>
      </c>
      <c r="F36" s="100">
        <f>ROUND((SUM(BH121:BH385)),0)</f>
        <v>0</v>
      </c>
      <c r="G36" s="33"/>
      <c r="H36" s="33"/>
      <c r="I36" s="101">
        <v>0.12</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0">
        <f>ROUND((SUM(BI121:BI385)),0)</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45</v>
      </c>
      <c r="E39" s="61"/>
      <c r="F39" s="61"/>
      <c r="G39" s="104" t="s">
        <v>46</v>
      </c>
      <c r="H39" s="105" t="s">
        <v>47</v>
      </c>
      <c r="I39" s="61"/>
      <c r="J39" s="106">
        <f>SUM(J30:J37)</f>
        <v>0</v>
      </c>
      <c r="K39" s="107"/>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48</v>
      </c>
      <c r="E50" s="45"/>
      <c r="F50" s="45"/>
      <c r="G50" s="44" t="s">
        <v>49</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50</v>
      </c>
      <c r="E61" s="36"/>
      <c r="F61" s="108" t="s">
        <v>51</v>
      </c>
      <c r="G61" s="46" t="s">
        <v>50</v>
      </c>
      <c r="H61" s="36"/>
      <c r="I61" s="36"/>
      <c r="J61" s="109" t="s">
        <v>51</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52</v>
      </c>
      <c r="E65" s="47"/>
      <c r="F65" s="47"/>
      <c r="G65" s="44" t="s">
        <v>53</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50</v>
      </c>
      <c r="E76" s="36"/>
      <c r="F76" s="108" t="s">
        <v>51</v>
      </c>
      <c r="G76" s="46" t="s">
        <v>50</v>
      </c>
      <c r="H76" s="36"/>
      <c r="I76" s="36"/>
      <c r="J76" s="109" t="s">
        <v>51</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104</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7" t="str">
        <f>E7</f>
        <v>Brno, Obvodová (Bystrcký most) drobná rekonstrukce vodovodu</v>
      </c>
      <c r="F85" s="258"/>
      <c r="G85" s="258"/>
      <c r="H85" s="25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102</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8" t="str">
        <f>E9</f>
        <v>IO 02.1 - Vodovodní řad DN 500, DN 200</v>
      </c>
      <c r="F87" s="259"/>
      <c r="G87" s="259"/>
      <c r="H87" s="25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40.15" customHeight="1">
      <c r="A91" s="33"/>
      <c r="B91" s="34"/>
      <c r="C91" s="28" t="s">
        <v>23</v>
      </c>
      <c r="D91" s="33"/>
      <c r="E91" s="33"/>
      <c r="F91" s="26" t="str">
        <f>E15</f>
        <v>Stat. město BRNO v zastoupení BVK</v>
      </c>
      <c r="G91" s="33"/>
      <c r="H91" s="33"/>
      <c r="I91" s="28" t="s">
        <v>29</v>
      </c>
      <c r="J91" s="31" t="str">
        <f>E21</f>
        <v>D PLUS PROJEKTOVÁ A INŽENÝRSKÁ a.s.</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33</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105</v>
      </c>
      <c r="D94" s="102"/>
      <c r="E94" s="102"/>
      <c r="F94" s="102"/>
      <c r="G94" s="102"/>
      <c r="H94" s="102"/>
      <c r="I94" s="102"/>
      <c r="J94" s="111" t="s">
        <v>106</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107</v>
      </c>
      <c r="D96" s="33"/>
      <c r="E96" s="33"/>
      <c r="F96" s="33"/>
      <c r="G96" s="33"/>
      <c r="H96" s="33"/>
      <c r="I96" s="33"/>
      <c r="J96" s="72">
        <f>J121</f>
        <v>0</v>
      </c>
      <c r="K96" s="33"/>
      <c r="L96" s="43"/>
      <c r="S96" s="33"/>
      <c r="T96" s="33"/>
      <c r="U96" s="33"/>
      <c r="V96" s="33"/>
      <c r="W96" s="33"/>
      <c r="X96" s="33"/>
      <c r="Y96" s="33"/>
      <c r="Z96" s="33"/>
      <c r="AA96" s="33"/>
      <c r="AB96" s="33"/>
      <c r="AC96" s="33"/>
      <c r="AD96" s="33"/>
      <c r="AE96" s="33"/>
      <c r="AU96" s="18" t="s">
        <v>108</v>
      </c>
    </row>
    <row r="97" spans="2:12" s="9" customFormat="1" ht="24.95" customHeight="1">
      <c r="B97" s="113"/>
      <c r="D97" s="114" t="s">
        <v>109</v>
      </c>
      <c r="E97" s="115"/>
      <c r="F97" s="115"/>
      <c r="G97" s="115"/>
      <c r="H97" s="115"/>
      <c r="I97" s="115"/>
      <c r="J97" s="116">
        <f>J122</f>
        <v>0</v>
      </c>
      <c r="L97" s="113"/>
    </row>
    <row r="98" spans="2:12" s="10" customFormat="1" ht="19.9" customHeight="1">
      <c r="B98" s="117"/>
      <c r="D98" s="118" t="s">
        <v>110</v>
      </c>
      <c r="E98" s="119"/>
      <c r="F98" s="119"/>
      <c r="G98" s="119"/>
      <c r="H98" s="119"/>
      <c r="I98" s="119"/>
      <c r="J98" s="120">
        <f>J123</f>
        <v>0</v>
      </c>
      <c r="L98" s="117"/>
    </row>
    <row r="99" spans="2:12" s="10" customFormat="1" ht="19.9" customHeight="1">
      <c r="B99" s="117"/>
      <c r="D99" s="118" t="s">
        <v>113</v>
      </c>
      <c r="E99" s="119"/>
      <c r="F99" s="119"/>
      <c r="G99" s="119"/>
      <c r="H99" s="119"/>
      <c r="I99" s="119"/>
      <c r="J99" s="120">
        <f>J195</f>
        <v>0</v>
      </c>
      <c r="L99" s="117"/>
    </row>
    <row r="100" spans="2:12" s="10" customFormat="1" ht="19.9" customHeight="1">
      <c r="B100" s="117"/>
      <c r="D100" s="118" t="s">
        <v>114</v>
      </c>
      <c r="E100" s="119"/>
      <c r="F100" s="119"/>
      <c r="G100" s="119"/>
      <c r="H100" s="119"/>
      <c r="I100" s="119"/>
      <c r="J100" s="120">
        <f>J217</f>
        <v>0</v>
      </c>
      <c r="L100" s="117"/>
    </row>
    <row r="101" spans="2:12" s="10" customFormat="1" ht="19.9" customHeight="1">
      <c r="B101" s="117"/>
      <c r="D101" s="118" t="s">
        <v>117</v>
      </c>
      <c r="E101" s="119"/>
      <c r="F101" s="119"/>
      <c r="G101" s="119"/>
      <c r="H101" s="119"/>
      <c r="I101" s="119"/>
      <c r="J101" s="120">
        <f>J383</f>
        <v>0</v>
      </c>
      <c r="L101" s="117"/>
    </row>
    <row r="102" spans="1:31" s="2" customFormat="1" ht="21.75" customHeight="1">
      <c r="A102" s="33"/>
      <c r="B102" s="34"/>
      <c r="C102" s="33"/>
      <c r="D102" s="33"/>
      <c r="E102" s="33"/>
      <c r="F102" s="33"/>
      <c r="G102" s="33"/>
      <c r="H102" s="33"/>
      <c r="I102" s="33"/>
      <c r="J102" s="33"/>
      <c r="K102" s="33"/>
      <c r="L102" s="43"/>
      <c r="S102" s="33"/>
      <c r="T102" s="33"/>
      <c r="U102" s="33"/>
      <c r="V102" s="33"/>
      <c r="W102" s="33"/>
      <c r="X102" s="33"/>
      <c r="Y102" s="33"/>
      <c r="Z102" s="33"/>
      <c r="AA102" s="33"/>
      <c r="AB102" s="33"/>
      <c r="AC102" s="33"/>
      <c r="AD102" s="33"/>
      <c r="AE102" s="33"/>
    </row>
    <row r="103" spans="1:31" s="2" customFormat="1" ht="6.95" customHeight="1">
      <c r="A103" s="33"/>
      <c r="B103" s="48"/>
      <c r="C103" s="49"/>
      <c r="D103" s="49"/>
      <c r="E103" s="49"/>
      <c r="F103" s="49"/>
      <c r="G103" s="49"/>
      <c r="H103" s="49"/>
      <c r="I103" s="49"/>
      <c r="J103" s="49"/>
      <c r="K103" s="49"/>
      <c r="L103" s="43"/>
      <c r="S103" s="33"/>
      <c r="T103" s="33"/>
      <c r="U103" s="33"/>
      <c r="V103" s="33"/>
      <c r="W103" s="33"/>
      <c r="X103" s="33"/>
      <c r="Y103" s="33"/>
      <c r="Z103" s="33"/>
      <c r="AA103" s="33"/>
      <c r="AB103" s="33"/>
      <c r="AC103" s="33"/>
      <c r="AD103" s="33"/>
      <c r="AE103" s="33"/>
    </row>
    <row r="107" spans="1:31" s="2" customFormat="1" ht="6.95" customHeight="1">
      <c r="A107" s="33"/>
      <c r="B107" s="50"/>
      <c r="C107" s="51"/>
      <c r="D107" s="51"/>
      <c r="E107" s="51"/>
      <c r="F107" s="51"/>
      <c r="G107" s="51"/>
      <c r="H107" s="51"/>
      <c r="I107" s="51"/>
      <c r="J107" s="51"/>
      <c r="K107" s="51"/>
      <c r="L107" s="43"/>
      <c r="S107" s="33"/>
      <c r="T107" s="33"/>
      <c r="U107" s="33"/>
      <c r="V107" s="33"/>
      <c r="W107" s="33"/>
      <c r="X107" s="33"/>
      <c r="Y107" s="33"/>
      <c r="Z107" s="33"/>
      <c r="AA107" s="33"/>
      <c r="AB107" s="33"/>
      <c r="AC107" s="33"/>
      <c r="AD107" s="33"/>
      <c r="AE107" s="33"/>
    </row>
    <row r="108" spans="1:31" s="2" customFormat="1" ht="24.95" customHeight="1">
      <c r="A108" s="33"/>
      <c r="B108" s="34"/>
      <c r="C108" s="22" t="s">
        <v>121</v>
      </c>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6.9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2" customHeight="1">
      <c r="A110" s="33"/>
      <c r="B110" s="34"/>
      <c r="C110" s="28" t="s">
        <v>16</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6.5" customHeight="1">
      <c r="A111" s="33"/>
      <c r="B111" s="34"/>
      <c r="C111" s="33"/>
      <c r="D111" s="33"/>
      <c r="E111" s="257" t="str">
        <f>E7</f>
        <v>Brno, Obvodová (Bystrcký most) drobná rekonstrukce vodovodu</v>
      </c>
      <c r="F111" s="258"/>
      <c r="G111" s="258"/>
      <c r="H111" s="258"/>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102</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6.5" customHeight="1">
      <c r="A113" s="33"/>
      <c r="B113" s="34"/>
      <c r="C113" s="33"/>
      <c r="D113" s="33"/>
      <c r="E113" s="218" t="str">
        <f>E9</f>
        <v>IO 02.1 - Vodovodní řad DN 500, DN 200</v>
      </c>
      <c r="F113" s="259"/>
      <c r="G113" s="259"/>
      <c r="H113" s="259"/>
      <c r="I113" s="33"/>
      <c r="J113" s="33"/>
      <c r="K113" s="33"/>
      <c r="L113" s="43"/>
      <c r="S113" s="33"/>
      <c r="T113" s="33"/>
      <c r="U113" s="33"/>
      <c r="V113" s="33"/>
      <c r="W113" s="33"/>
      <c r="X113" s="33"/>
      <c r="Y113" s="33"/>
      <c r="Z113" s="33"/>
      <c r="AA113" s="33"/>
      <c r="AB113" s="33"/>
      <c r="AC113" s="33"/>
      <c r="AD113" s="33"/>
      <c r="AE113" s="33"/>
    </row>
    <row r="114" spans="1:31" s="2" customFormat="1" ht="6.95" customHeight="1">
      <c r="A114" s="33"/>
      <c r="B114" s="34"/>
      <c r="C114" s="33"/>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20</v>
      </c>
      <c r="D115" s="33"/>
      <c r="E115" s="33"/>
      <c r="F115" s="26" t="str">
        <f>F12</f>
        <v xml:space="preserve"> </v>
      </c>
      <c r="G115" s="33"/>
      <c r="H115" s="33"/>
      <c r="I115" s="28" t="s">
        <v>22</v>
      </c>
      <c r="J115" s="56" t="str">
        <f>IF(J12="","",J12)</f>
        <v/>
      </c>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40.15" customHeight="1">
      <c r="A117" s="33"/>
      <c r="B117" s="34"/>
      <c r="C117" s="28" t="s">
        <v>23</v>
      </c>
      <c r="D117" s="33"/>
      <c r="E117" s="33"/>
      <c r="F117" s="26" t="str">
        <f>E15</f>
        <v>Stat. město BRNO v zastoupení BVK</v>
      </c>
      <c r="G117" s="33"/>
      <c r="H117" s="33"/>
      <c r="I117" s="28" t="s">
        <v>29</v>
      </c>
      <c r="J117" s="31" t="str">
        <f>E21</f>
        <v>D PLUS PROJEKTOVÁ A INŽENÝRSKÁ a.s.</v>
      </c>
      <c r="K117" s="33"/>
      <c r="L117" s="43"/>
      <c r="S117" s="33"/>
      <c r="T117" s="33"/>
      <c r="U117" s="33"/>
      <c r="V117" s="33"/>
      <c r="W117" s="33"/>
      <c r="X117" s="33"/>
      <c r="Y117" s="33"/>
      <c r="Z117" s="33"/>
      <c r="AA117" s="33"/>
      <c r="AB117" s="33"/>
      <c r="AC117" s="33"/>
      <c r="AD117" s="33"/>
      <c r="AE117" s="33"/>
    </row>
    <row r="118" spans="1:31" s="2" customFormat="1" ht="15.2" customHeight="1">
      <c r="A118" s="33"/>
      <c r="B118" s="34"/>
      <c r="C118" s="28" t="s">
        <v>27</v>
      </c>
      <c r="D118" s="33"/>
      <c r="E118" s="33"/>
      <c r="F118" s="26" t="str">
        <f>IF(E18="","",E18)</f>
        <v>Vyplň údaj</v>
      </c>
      <c r="G118" s="33"/>
      <c r="H118" s="33"/>
      <c r="I118" s="28" t="s">
        <v>33</v>
      </c>
      <c r="J118" s="31" t="str">
        <f>E24</f>
        <v xml:space="preserve"> </v>
      </c>
      <c r="K118" s="33"/>
      <c r="L118" s="43"/>
      <c r="S118" s="33"/>
      <c r="T118" s="33"/>
      <c r="U118" s="33"/>
      <c r="V118" s="33"/>
      <c r="W118" s="33"/>
      <c r="X118" s="33"/>
      <c r="Y118" s="33"/>
      <c r="Z118" s="33"/>
      <c r="AA118" s="33"/>
      <c r="AB118" s="33"/>
      <c r="AC118" s="33"/>
      <c r="AD118" s="33"/>
      <c r="AE118" s="33"/>
    </row>
    <row r="119" spans="1:31" s="2" customFormat="1" ht="10.3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11" customFormat="1" ht="29.25" customHeight="1">
      <c r="A120" s="121"/>
      <c r="B120" s="122"/>
      <c r="C120" s="123" t="s">
        <v>122</v>
      </c>
      <c r="D120" s="124" t="s">
        <v>60</v>
      </c>
      <c r="E120" s="124" t="s">
        <v>56</v>
      </c>
      <c r="F120" s="124" t="s">
        <v>57</v>
      </c>
      <c r="G120" s="124" t="s">
        <v>123</v>
      </c>
      <c r="H120" s="124" t="s">
        <v>124</v>
      </c>
      <c r="I120" s="124" t="s">
        <v>125</v>
      </c>
      <c r="J120" s="124" t="s">
        <v>106</v>
      </c>
      <c r="K120" s="125" t="s">
        <v>126</v>
      </c>
      <c r="L120" s="126"/>
      <c r="M120" s="63" t="s">
        <v>1</v>
      </c>
      <c r="N120" s="64" t="s">
        <v>39</v>
      </c>
      <c r="O120" s="64" t="s">
        <v>127</v>
      </c>
      <c r="P120" s="64" t="s">
        <v>128</v>
      </c>
      <c r="Q120" s="64" t="s">
        <v>129</v>
      </c>
      <c r="R120" s="64" t="s">
        <v>130</v>
      </c>
      <c r="S120" s="64" t="s">
        <v>131</v>
      </c>
      <c r="T120" s="65" t="s">
        <v>132</v>
      </c>
      <c r="U120" s="121"/>
      <c r="V120" s="121"/>
      <c r="W120" s="121"/>
      <c r="X120" s="121"/>
      <c r="Y120" s="121"/>
      <c r="Z120" s="121"/>
      <c r="AA120" s="121"/>
      <c r="AB120" s="121"/>
      <c r="AC120" s="121"/>
      <c r="AD120" s="121"/>
      <c r="AE120" s="121"/>
    </row>
    <row r="121" spans="1:63" s="2" customFormat="1" ht="22.9" customHeight="1">
      <c r="A121" s="33"/>
      <c r="B121" s="34"/>
      <c r="C121" s="70" t="s">
        <v>133</v>
      </c>
      <c r="D121" s="33"/>
      <c r="E121" s="33"/>
      <c r="F121" s="33"/>
      <c r="G121" s="33"/>
      <c r="H121" s="33"/>
      <c r="I121" s="33"/>
      <c r="J121" s="127">
        <f>BK121</f>
        <v>0</v>
      </c>
      <c r="K121" s="33"/>
      <c r="L121" s="34"/>
      <c r="M121" s="66"/>
      <c r="N121" s="57"/>
      <c r="O121" s="67"/>
      <c r="P121" s="128">
        <f>P122</f>
        <v>0</v>
      </c>
      <c r="Q121" s="67"/>
      <c r="R121" s="128">
        <f>R122</f>
        <v>10.92788426</v>
      </c>
      <c r="S121" s="67"/>
      <c r="T121" s="129">
        <f>T122</f>
        <v>0</v>
      </c>
      <c r="U121" s="33"/>
      <c r="V121" s="33"/>
      <c r="W121" s="33"/>
      <c r="X121" s="33"/>
      <c r="Y121" s="33"/>
      <c r="Z121" s="33"/>
      <c r="AA121" s="33"/>
      <c r="AB121" s="33"/>
      <c r="AC121" s="33"/>
      <c r="AD121" s="33"/>
      <c r="AE121" s="33"/>
      <c r="AT121" s="18" t="s">
        <v>74</v>
      </c>
      <c r="AU121" s="18" t="s">
        <v>108</v>
      </c>
      <c r="BK121" s="130">
        <f>BK122</f>
        <v>0</v>
      </c>
    </row>
    <row r="122" spans="2:63" s="12" customFormat="1" ht="25.9" customHeight="1">
      <c r="B122" s="131"/>
      <c r="D122" s="132" t="s">
        <v>74</v>
      </c>
      <c r="E122" s="133" t="s">
        <v>134</v>
      </c>
      <c r="F122" s="133" t="s">
        <v>135</v>
      </c>
      <c r="I122" s="134"/>
      <c r="J122" s="135">
        <f>BK122</f>
        <v>0</v>
      </c>
      <c r="L122" s="131"/>
      <c r="M122" s="136"/>
      <c r="N122" s="137"/>
      <c r="O122" s="137"/>
      <c r="P122" s="138">
        <f>P123+P195+P217+P383</f>
        <v>0</v>
      </c>
      <c r="Q122" s="137"/>
      <c r="R122" s="138">
        <f>R123+R195+R217+R383</f>
        <v>10.92788426</v>
      </c>
      <c r="S122" s="137"/>
      <c r="T122" s="139">
        <f>T123+T195+T217+T383</f>
        <v>0</v>
      </c>
      <c r="AR122" s="132" t="s">
        <v>32</v>
      </c>
      <c r="AT122" s="140" t="s">
        <v>74</v>
      </c>
      <c r="AU122" s="140" t="s">
        <v>75</v>
      </c>
      <c r="AY122" s="132" t="s">
        <v>136</v>
      </c>
      <c r="BK122" s="141">
        <f>BK123+BK195+BK217+BK383</f>
        <v>0</v>
      </c>
    </row>
    <row r="123" spans="2:63" s="12" customFormat="1" ht="22.9" customHeight="1">
      <c r="B123" s="131"/>
      <c r="D123" s="132" t="s">
        <v>74</v>
      </c>
      <c r="E123" s="142" t="s">
        <v>32</v>
      </c>
      <c r="F123" s="142" t="s">
        <v>137</v>
      </c>
      <c r="I123" s="134"/>
      <c r="J123" s="143">
        <f>BK123</f>
        <v>0</v>
      </c>
      <c r="L123" s="131"/>
      <c r="M123" s="136"/>
      <c r="N123" s="137"/>
      <c r="O123" s="137"/>
      <c r="P123" s="138">
        <f>SUM(P124:P194)</f>
        <v>0</v>
      </c>
      <c r="Q123" s="137"/>
      <c r="R123" s="138">
        <f>SUM(R124:R194)</f>
        <v>0.09715006000000001</v>
      </c>
      <c r="S123" s="137"/>
      <c r="T123" s="139">
        <f>SUM(T124:T194)</f>
        <v>0</v>
      </c>
      <c r="AR123" s="132" t="s">
        <v>32</v>
      </c>
      <c r="AT123" s="140" t="s">
        <v>74</v>
      </c>
      <c r="AU123" s="140" t="s">
        <v>32</v>
      </c>
      <c r="AY123" s="132" t="s">
        <v>136</v>
      </c>
      <c r="BK123" s="141">
        <f>SUM(BK124:BK194)</f>
        <v>0</v>
      </c>
    </row>
    <row r="124" spans="1:65" s="2" customFormat="1" ht="21.75" customHeight="1">
      <c r="A124" s="33"/>
      <c r="B124" s="144"/>
      <c r="C124" s="145" t="s">
        <v>32</v>
      </c>
      <c r="D124" s="145" t="s">
        <v>138</v>
      </c>
      <c r="E124" s="146" t="s">
        <v>826</v>
      </c>
      <c r="F124" s="147" t="s">
        <v>827</v>
      </c>
      <c r="G124" s="148" t="s">
        <v>173</v>
      </c>
      <c r="H124" s="149">
        <v>72.853</v>
      </c>
      <c r="I124" s="150"/>
      <c r="J124" s="151">
        <f>ROUND(I124*H124,2)</f>
        <v>0</v>
      </c>
      <c r="K124" s="147" t="s">
        <v>142</v>
      </c>
      <c r="L124" s="34"/>
      <c r="M124" s="152" t="s">
        <v>1</v>
      </c>
      <c r="N124" s="153" t="s">
        <v>40</v>
      </c>
      <c r="O124" s="59"/>
      <c r="P124" s="154">
        <f>O124*H124</f>
        <v>0</v>
      </c>
      <c r="Q124" s="154">
        <v>0</v>
      </c>
      <c r="R124" s="154">
        <f>Q124*H124</f>
        <v>0</v>
      </c>
      <c r="S124" s="154">
        <v>0</v>
      </c>
      <c r="T124" s="155">
        <f>S124*H124</f>
        <v>0</v>
      </c>
      <c r="U124" s="33"/>
      <c r="V124" s="33"/>
      <c r="W124" s="33"/>
      <c r="X124" s="33"/>
      <c r="Y124" s="33"/>
      <c r="Z124" s="33"/>
      <c r="AA124" s="33"/>
      <c r="AB124" s="33"/>
      <c r="AC124" s="33"/>
      <c r="AD124" s="33"/>
      <c r="AE124" s="33"/>
      <c r="AR124" s="156" t="s">
        <v>143</v>
      </c>
      <c r="AT124" s="156" t="s">
        <v>138</v>
      </c>
      <c r="AU124" s="156" t="s">
        <v>84</v>
      </c>
      <c r="AY124" s="18" t="s">
        <v>136</v>
      </c>
      <c r="BE124" s="157">
        <f>IF(N124="základní",J124,0)</f>
        <v>0</v>
      </c>
      <c r="BF124" s="157">
        <f>IF(N124="snížená",J124,0)</f>
        <v>0</v>
      </c>
      <c r="BG124" s="157">
        <f>IF(N124="zákl. přenesená",J124,0)</f>
        <v>0</v>
      </c>
      <c r="BH124" s="157">
        <f>IF(N124="sníž. přenesená",J124,0)</f>
        <v>0</v>
      </c>
      <c r="BI124" s="157">
        <f>IF(N124="nulová",J124,0)</f>
        <v>0</v>
      </c>
      <c r="BJ124" s="18" t="s">
        <v>32</v>
      </c>
      <c r="BK124" s="157">
        <f>ROUND(I124*H124,2)</f>
        <v>0</v>
      </c>
      <c r="BL124" s="18" t="s">
        <v>143</v>
      </c>
      <c r="BM124" s="156" t="s">
        <v>828</v>
      </c>
    </row>
    <row r="125" spans="1:47" s="2" customFormat="1" ht="11.25">
      <c r="A125" s="33"/>
      <c r="B125" s="34"/>
      <c r="C125" s="33"/>
      <c r="D125" s="158" t="s">
        <v>145</v>
      </c>
      <c r="E125" s="33"/>
      <c r="F125" s="159" t="s">
        <v>829</v>
      </c>
      <c r="G125" s="33"/>
      <c r="H125" s="33"/>
      <c r="I125" s="160"/>
      <c r="J125" s="33"/>
      <c r="K125" s="33"/>
      <c r="L125" s="34"/>
      <c r="M125" s="161"/>
      <c r="N125" s="162"/>
      <c r="O125" s="59"/>
      <c r="P125" s="59"/>
      <c r="Q125" s="59"/>
      <c r="R125" s="59"/>
      <c r="S125" s="59"/>
      <c r="T125" s="60"/>
      <c r="U125" s="33"/>
      <c r="V125" s="33"/>
      <c r="W125" s="33"/>
      <c r="X125" s="33"/>
      <c r="Y125" s="33"/>
      <c r="Z125" s="33"/>
      <c r="AA125" s="33"/>
      <c r="AB125" s="33"/>
      <c r="AC125" s="33"/>
      <c r="AD125" s="33"/>
      <c r="AE125" s="33"/>
      <c r="AT125" s="18" t="s">
        <v>145</v>
      </c>
      <c r="AU125" s="18" t="s">
        <v>84</v>
      </c>
    </row>
    <row r="126" spans="2:51" s="13" customFormat="1" ht="11.25">
      <c r="B126" s="163"/>
      <c r="D126" s="164" t="s">
        <v>147</v>
      </c>
      <c r="E126" s="165" t="s">
        <v>1</v>
      </c>
      <c r="F126" s="166" t="s">
        <v>830</v>
      </c>
      <c r="H126" s="165" t="s">
        <v>1</v>
      </c>
      <c r="I126" s="167"/>
      <c r="L126" s="163"/>
      <c r="M126" s="168"/>
      <c r="N126" s="169"/>
      <c r="O126" s="169"/>
      <c r="P126" s="169"/>
      <c r="Q126" s="169"/>
      <c r="R126" s="169"/>
      <c r="S126" s="169"/>
      <c r="T126" s="170"/>
      <c r="AT126" s="165" t="s">
        <v>147</v>
      </c>
      <c r="AU126" s="165" t="s">
        <v>84</v>
      </c>
      <c r="AV126" s="13" t="s">
        <v>32</v>
      </c>
      <c r="AW126" s="13" t="s">
        <v>31</v>
      </c>
      <c r="AX126" s="13" t="s">
        <v>75</v>
      </c>
      <c r="AY126" s="165" t="s">
        <v>136</v>
      </c>
    </row>
    <row r="127" spans="2:51" s="13" customFormat="1" ht="11.25">
      <c r="B127" s="163"/>
      <c r="D127" s="164" t="s">
        <v>147</v>
      </c>
      <c r="E127" s="165" t="s">
        <v>1</v>
      </c>
      <c r="F127" s="166" t="s">
        <v>831</v>
      </c>
      <c r="H127" s="165" t="s">
        <v>1</v>
      </c>
      <c r="I127" s="167"/>
      <c r="L127" s="163"/>
      <c r="M127" s="168"/>
      <c r="N127" s="169"/>
      <c r="O127" s="169"/>
      <c r="P127" s="169"/>
      <c r="Q127" s="169"/>
      <c r="R127" s="169"/>
      <c r="S127" s="169"/>
      <c r="T127" s="170"/>
      <c r="AT127" s="165" t="s">
        <v>147</v>
      </c>
      <c r="AU127" s="165" t="s">
        <v>84</v>
      </c>
      <c r="AV127" s="13" t="s">
        <v>32</v>
      </c>
      <c r="AW127" s="13" t="s">
        <v>31</v>
      </c>
      <c r="AX127" s="13" t="s">
        <v>75</v>
      </c>
      <c r="AY127" s="165" t="s">
        <v>136</v>
      </c>
    </row>
    <row r="128" spans="2:51" s="14" customFormat="1" ht="11.25">
      <c r="B128" s="171"/>
      <c r="D128" s="164" t="s">
        <v>147</v>
      </c>
      <c r="E128" s="172" t="s">
        <v>1</v>
      </c>
      <c r="F128" s="173" t="s">
        <v>832</v>
      </c>
      <c r="H128" s="174">
        <v>77.809</v>
      </c>
      <c r="I128" s="175"/>
      <c r="L128" s="171"/>
      <c r="M128" s="176"/>
      <c r="N128" s="177"/>
      <c r="O128" s="177"/>
      <c r="P128" s="177"/>
      <c r="Q128" s="177"/>
      <c r="R128" s="177"/>
      <c r="S128" s="177"/>
      <c r="T128" s="178"/>
      <c r="AT128" s="172" t="s">
        <v>147</v>
      </c>
      <c r="AU128" s="172" t="s">
        <v>84</v>
      </c>
      <c r="AV128" s="14" t="s">
        <v>84</v>
      </c>
      <c r="AW128" s="14" t="s">
        <v>31</v>
      </c>
      <c r="AX128" s="14" t="s">
        <v>75</v>
      </c>
      <c r="AY128" s="172" t="s">
        <v>136</v>
      </c>
    </row>
    <row r="129" spans="2:51" s="13" customFormat="1" ht="11.25">
      <c r="B129" s="163"/>
      <c r="D129" s="164" t="s">
        <v>147</v>
      </c>
      <c r="E129" s="165" t="s">
        <v>1</v>
      </c>
      <c r="F129" s="166" t="s">
        <v>180</v>
      </c>
      <c r="H129" s="165" t="s">
        <v>1</v>
      </c>
      <c r="I129" s="167"/>
      <c r="L129" s="163"/>
      <c r="M129" s="168"/>
      <c r="N129" s="169"/>
      <c r="O129" s="169"/>
      <c r="P129" s="169"/>
      <c r="Q129" s="169"/>
      <c r="R129" s="169"/>
      <c r="S129" s="169"/>
      <c r="T129" s="170"/>
      <c r="AT129" s="165" t="s">
        <v>147</v>
      </c>
      <c r="AU129" s="165" t="s">
        <v>84</v>
      </c>
      <c r="AV129" s="13" t="s">
        <v>32</v>
      </c>
      <c r="AW129" s="13" t="s">
        <v>31</v>
      </c>
      <c r="AX129" s="13" t="s">
        <v>75</v>
      </c>
      <c r="AY129" s="165" t="s">
        <v>136</v>
      </c>
    </row>
    <row r="130" spans="2:51" s="14" customFormat="1" ht="11.25">
      <c r="B130" s="171"/>
      <c r="D130" s="164" t="s">
        <v>147</v>
      </c>
      <c r="E130" s="172" t="s">
        <v>1</v>
      </c>
      <c r="F130" s="173" t="s">
        <v>833</v>
      </c>
      <c r="H130" s="174">
        <v>-4.956</v>
      </c>
      <c r="I130" s="175"/>
      <c r="L130" s="171"/>
      <c r="M130" s="176"/>
      <c r="N130" s="177"/>
      <c r="O130" s="177"/>
      <c r="P130" s="177"/>
      <c r="Q130" s="177"/>
      <c r="R130" s="177"/>
      <c r="S130" s="177"/>
      <c r="T130" s="178"/>
      <c r="AT130" s="172" t="s">
        <v>147</v>
      </c>
      <c r="AU130" s="172" t="s">
        <v>84</v>
      </c>
      <c r="AV130" s="14" t="s">
        <v>84</v>
      </c>
      <c r="AW130" s="14" t="s">
        <v>31</v>
      </c>
      <c r="AX130" s="14" t="s">
        <v>75</v>
      </c>
      <c r="AY130" s="172" t="s">
        <v>136</v>
      </c>
    </row>
    <row r="131" spans="2:51" s="15" customFormat="1" ht="11.25">
      <c r="B131" s="179"/>
      <c r="D131" s="164" t="s">
        <v>147</v>
      </c>
      <c r="E131" s="180" t="s">
        <v>1</v>
      </c>
      <c r="F131" s="181" t="s">
        <v>151</v>
      </c>
      <c r="H131" s="182">
        <v>72.853</v>
      </c>
      <c r="I131" s="183"/>
      <c r="L131" s="179"/>
      <c r="M131" s="184"/>
      <c r="N131" s="185"/>
      <c r="O131" s="185"/>
      <c r="P131" s="185"/>
      <c r="Q131" s="185"/>
      <c r="R131" s="185"/>
      <c r="S131" s="185"/>
      <c r="T131" s="186"/>
      <c r="AT131" s="180" t="s">
        <v>147</v>
      </c>
      <c r="AU131" s="180" t="s">
        <v>84</v>
      </c>
      <c r="AV131" s="15" t="s">
        <v>143</v>
      </c>
      <c r="AW131" s="15" t="s">
        <v>31</v>
      </c>
      <c r="AX131" s="15" t="s">
        <v>32</v>
      </c>
      <c r="AY131" s="180" t="s">
        <v>136</v>
      </c>
    </row>
    <row r="132" spans="1:65" s="2" customFormat="1" ht="16.5" customHeight="1">
      <c r="A132" s="33"/>
      <c r="B132" s="144"/>
      <c r="C132" s="145" t="s">
        <v>84</v>
      </c>
      <c r="D132" s="145" t="s">
        <v>138</v>
      </c>
      <c r="E132" s="146" t="s">
        <v>834</v>
      </c>
      <c r="F132" s="147" t="s">
        <v>835</v>
      </c>
      <c r="G132" s="148" t="s">
        <v>141</v>
      </c>
      <c r="H132" s="149">
        <v>22.231</v>
      </c>
      <c r="I132" s="150"/>
      <c r="J132" s="151">
        <f>ROUND(I132*H132,2)</f>
        <v>0</v>
      </c>
      <c r="K132" s="147" t="s">
        <v>142</v>
      </c>
      <c r="L132" s="34"/>
      <c r="M132" s="152" t="s">
        <v>1</v>
      </c>
      <c r="N132" s="153" t="s">
        <v>40</v>
      </c>
      <c r="O132" s="59"/>
      <c r="P132" s="154">
        <f>O132*H132</f>
        <v>0</v>
      </c>
      <c r="Q132" s="154">
        <v>0.00201</v>
      </c>
      <c r="R132" s="154">
        <f>Q132*H132</f>
        <v>0.044684310000000005</v>
      </c>
      <c r="S132" s="154">
        <v>0</v>
      </c>
      <c r="T132" s="155">
        <f>S132*H132</f>
        <v>0</v>
      </c>
      <c r="U132" s="33"/>
      <c r="V132" s="33"/>
      <c r="W132" s="33"/>
      <c r="X132" s="33"/>
      <c r="Y132" s="33"/>
      <c r="Z132" s="33"/>
      <c r="AA132" s="33"/>
      <c r="AB132" s="33"/>
      <c r="AC132" s="33"/>
      <c r="AD132" s="33"/>
      <c r="AE132" s="33"/>
      <c r="AR132" s="156" t="s">
        <v>143</v>
      </c>
      <c r="AT132" s="156" t="s">
        <v>138</v>
      </c>
      <c r="AU132" s="156" t="s">
        <v>84</v>
      </c>
      <c r="AY132" s="18" t="s">
        <v>136</v>
      </c>
      <c r="BE132" s="157">
        <f>IF(N132="základní",J132,0)</f>
        <v>0</v>
      </c>
      <c r="BF132" s="157">
        <f>IF(N132="snížená",J132,0)</f>
        <v>0</v>
      </c>
      <c r="BG132" s="157">
        <f>IF(N132="zákl. přenesená",J132,0)</f>
        <v>0</v>
      </c>
      <c r="BH132" s="157">
        <f>IF(N132="sníž. přenesená",J132,0)</f>
        <v>0</v>
      </c>
      <c r="BI132" s="157">
        <f>IF(N132="nulová",J132,0)</f>
        <v>0</v>
      </c>
      <c r="BJ132" s="18" t="s">
        <v>32</v>
      </c>
      <c r="BK132" s="157">
        <f>ROUND(I132*H132,2)</f>
        <v>0</v>
      </c>
      <c r="BL132" s="18" t="s">
        <v>143</v>
      </c>
      <c r="BM132" s="156" t="s">
        <v>836</v>
      </c>
    </row>
    <row r="133" spans="1:47" s="2" customFormat="1" ht="11.25">
      <c r="A133" s="33"/>
      <c r="B133" s="34"/>
      <c r="C133" s="33"/>
      <c r="D133" s="158" t="s">
        <v>145</v>
      </c>
      <c r="E133" s="33"/>
      <c r="F133" s="159" t="s">
        <v>837</v>
      </c>
      <c r="G133" s="33"/>
      <c r="H133" s="33"/>
      <c r="I133" s="160"/>
      <c r="J133" s="33"/>
      <c r="K133" s="33"/>
      <c r="L133" s="34"/>
      <c r="M133" s="161"/>
      <c r="N133" s="162"/>
      <c r="O133" s="59"/>
      <c r="P133" s="59"/>
      <c r="Q133" s="59"/>
      <c r="R133" s="59"/>
      <c r="S133" s="59"/>
      <c r="T133" s="60"/>
      <c r="U133" s="33"/>
      <c r="V133" s="33"/>
      <c r="W133" s="33"/>
      <c r="X133" s="33"/>
      <c r="Y133" s="33"/>
      <c r="Z133" s="33"/>
      <c r="AA133" s="33"/>
      <c r="AB133" s="33"/>
      <c r="AC133" s="33"/>
      <c r="AD133" s="33"/>
      <c r="AE133" s="33"/>
      <c r="AT133" s="18" t="s">
        <v>145</v>
      </c>
      <c r="AU133" s="18" t="s">
        <v>84</v>
      </c>
    </row>
    <row r="134" spans="2:51" s="13" customFormat="1" ht="11.25">
      <c r="B134" s="163"/>
      <c r="D134" s="164" t="s">
        <v>147</v>
      </c>
      <c r="E134" s="165" t="s">
        <v>1</v>
      </c>
      <c r="F134" s="166" t="s">
        <v>830</v>
      </c>
      <c r="H134" s="165" t="s">
        <v>1</v>
      </c>
      <c r="I134" s="167"/>
      <c r="L134" s="163"/>
      <c r="M134" s="168"/>
      <c r="N134" s="169"/>
      <c r="O134" s="169"/>
      <c r="P134" s="169"/>
      <c r="Q134" s="169"/>
      <c r="R134" s="169"/>
      <c r="S134" s="169"/>
      <c r="T134" s="170"/>
      <c r="AT134" s="165" t="s">
        <v>147</v>
      </c>
      <c r="AU134" s="165" t="s">
        <v>84</v>
      </c>
      <c r="AV134" s="13" t="s">
        <v>32</v>
      </c>
      <c r="AW134" s="13" t="s">
        <v>31</v>
      </c>
      <c r="AX134" s="13" t="s">
        <v>75</v>
      </c>
      <c r="AY134" s="165" t="s">
        <v>136</v>
      </c>
    </row>
    <row r="135" spans="2:51" s="13" customFormat="1" ht="11.25">
      <c r="B135" s="163"/>
      <c r="D135" s="164" t="s">
        <v>147</v>
      </c>
      <c r="E135" s="165" t="s">
        <v>1</v>
      </c>
      <c r="F135" s="166" t="s">
        <v>838</v>
      </c>
      <c r="H135" s="165" t="s">
        <v>1</v>
      </c>
      <c r="I135" s="167"/>
      <c r="L135" s="163"/>
      <c r="M135" s="168"/>
      <c r="N135" s="169"/>
      <c r="O135" s="169"/>
      <c r="P135" s="169"/>
      <c r="Q135" s="169"/>
      <c r="R135" s="169"/>
      <c r="S135" s="169"/>
      <c r="T135" s="170"/>
      <c r="AT135" s="165" t="s">
        <v>147</v>
      </c>
      <c r="AU135" s="165" t="s">
        <v>84</v>
      </c>
      <c r="AV135" s="13" t="s">
        <v>32</v>
      </c>
      <c r="AW135" s="13" t="s">
        <v>31</v>
      </c>
      <c r="AX135" s="13" t="s">
        <v>75</v>
      </c>
      <c r="AY135" s="165" t="s">
        <v>136</v>
      </c>
    </row>
    <row r="136" spans="2:51" s="14" customFormat="1" ht="11.25">
      <c r="B136" s="171"/>
      <c r="D136" s="164" t="s">
        <v>147</v>
      </c>
      <c r="E136" s="172" t="s">
        <v>1</v>
      </c>
      <c r="F136" s="173" t="s">
        <v>839</v>
      </c>
      <c r="H136" s="174">
        <v>22.231</v>
      </c>
      <c r="I136" s="175"/>
      <c r="L136" s="171"/>
      <c r="M136" s="176"/>
      <c r="N136" s="177"/>
      <c r="O136" s="177"/>
      <c r="P136" s="177"/>
      <c r="Q136" s="177"/>
      <c r="R136" s="177"/>
      <c r="S136" s="177"/>
      <c r="T136" s="178"/>
      <c r="AT136" s="172" t="s">
        <v>147</v>
      </c>
      <c r="AU136" s="172" t="s">
        <v>84</v>
      </c>
      <c r="AV136" s="14" t="s">
        <v>84</v>
      </c>
      <c r="AW136" s="14" t="s">
        <v>31</v>
      </c>
      <c r="AX136" s="14" t="s">
        <v>75</v>
      </c>
      <c r="AY136" s="172" t="s">
        <v>136</v>
      </c>
    </row>
    <row r="137" spans="2:51" s="15" customFormat="1" ht="11.25">
      <c r="B137" s="179"/>
      <c r="D137" s="164" t="s">
        <v>147</v>
      </c>
      <c r="E137" s="180" t="s">
        <v>1</v>
      </c>
      <c r="F137" s="181" t="s">
        <v>151</v>
      </c>
      <c r="H137" s="182">
        <v>22.231</v>
      </c>
      <c r="I137" s="183"/>
      <c r="L137" s="179"/>
      <c r="M137" s="184"/>
      <c r="N137" s="185"/>
      <c r="O137" s="185"/>
      <c r="P137" s="185"/>
      <c r="Q137" s="185"/>
      <c r="R137" s="185"/>
      <c r="S137" s="185"/>
      <c r="T137" s="186"/>
      <c r="AT137" s="180" t="s">
        <v>147</v>
      </c>
      <c r="AU137" s="180" t="s">
        <v>84</v>
      </c>
      <c r="AV137" s="15" t="s">
        <v>143</v>
      </c>
      <c r="AW137" s="15" t="s">
        <v>31</v>
      </c>
      <c r="AX137" s="15" t="s">
        <v>32</v>
      </c>
      <c r="AY137" s="180" t="s">
        <v>136</v>
      </c>
    </row>
    <row r="138" spans="1:65" s="2" customFormat="1" ht="16.5" customHeight="1">
      <c r="A138" s="33"/>
      <c r="B138" s="144"/>
      <c r="C138" s="145" t="s">
        <v>158</v>
      </c>
      <c r="D138" s="145" t="s">
        <v>138</v>
      </c>
      <c r="E138" s="146" t="s">
        <v>840</v>
      </c>
      <c r="F138" s="147" t="s">
        <v>841</v>
      </c>
      <c r="G138" s="148" t="s">
        <v>141</v>
      </c>
      <c r="H138" s="149">
        <v>22.231</v>
      </c>
      <c r="I138" s="150"/>
      <c r="J138" s="151">
        <f>ROUND(I138*H138,2)</f>
        <v>0</v>
      </c>
      <c r="K138" s="147" t="s">
        <v>142</v>
      </c>
      <c r="L138" s="34"/>
      <c r="M138" s="152" t="s">
        <v>1</v>
      </c>
      <c r="N138" s="153" t="s">
        <v>40</v>
      </c>
      <c r="O138" s="59"/>
      <c r="P138" s="154">
        <f>O138*H138</f>
        <v>0</v>
      </c>
      <c r="Q138" s="154">
        <v>0</v>
      </c>
      <c r="R138" s="154">
        <f>Q138*H138</f>
        <v>0</v>
      </c>
      <c r="S138" s="154">
        <v>0</v>
      </c>
      <c r="T138" s="155">
        <f>S138*H138</f>
        <v>0</v>
      </c>
      <c r="U138" s="33"/>
      <c r="V138" s="33"/>
      <c r="W138" s="33"/>
      <c r="X138" s="33"/>
      <c r="Y138" s="33"/>
      <c r="Z138" s="33"/>
      <c r="AA138" s="33"/>
      <c r="AB138" s="33"/>
      <c r="AC138" s="33"/>
      <c r="AD138" s="33"/>
      <c r="AE138" s="33"/>
      <c r="AR138" s="156" t="s">
        <v>143</v>
      </c>
      <c r="AT138" s="156" t="s">
        <v>138</v>
      </c>
      <c r="AU138" s="156" t="s">
        <v>84</v>
      </c>
      <c r="AY138" s="18" t="s">
        <v>136</v>
      </c>
      <c r="BE138" s="157">
        <f>IF(N138="základní",J138,0)</f>
        <v>0</v>
      </c>
      <c r="BF138" s="157">
        <f>IF(N138="snížená",J138,0)</f>
        <v>0</v>
      </c>
      <c r="BG138" s="157">
        <f>IF(N138="zákl. přenesená",J138,0)</f>
        <v>0</v>
      </c>
      <c r="BH138" s="157">
        <f>IF(N138="sníž. přenesená",J138,0)</f>
        <v>0</v>
      </c>
      <c r="BI138" s="157">
        <f>IF(N138="nulová",J138,0)</f>
        <v>0</v>
      </c>
      <c r="BJ138" s="18" t="s">
        <v>32</v>
      </c>
      <c r="BK138" s="157">
        <f>ROUND(I138*H138,2)</f>
        <v>0</v>
      </c>
      <c r="BL138" s="18" t="s">
        <v>143</v>
      </c>
      <c r="BM138" s="156" t="s">
        <v>842</v>
      </c>
    </row>
    <row r="139" spans="1:47" s="2" customFormat="1" ht="11.25">
      <c r="A139" s="33"/>
      <c r="B139" s="34"/>
      <c r="C139" s="33"/>
      <c r="D139" s="158" t="s">
        <v>145</v>
      </c>
      <c r="E139" s="33"/>
      <c r="F139" s="159" t="s">
        <v>843</v>
      </c>
      <c r="G139" s="33"/>
      <c r="H139" s="33"/>
      <c r="I139" s="160"/>
      <c r="J139" s="33"/>
      <c r="K139" s="33"/>
      <c r="L139" s="34"/>
      <c r="M139" s="161"/>
      <c r="N139" s="162"/>
      <c r="O139" s="59"/>
      <c r="P139" s="59"/>
      <c r="Q139" s="59"/>
      <c r="R139" s="59"/>
      <c r="S139" s="59"/>
      <c r="T139" s="60"/>
      <c r="U139" s="33"/>
      <c r="V139" s="33"/>
      <c r="W139" s="33"/>
      <c r="X139" s="33"/>
      <c r="Y139" s="33"/>
      <c r="Z139" s="33"/>
      <c r="AA139" s="33"/>
      <c r="AB139" s="33"/>
      <c r="AC139" s="33"/>
      <c r="AD139" s="33"/>
      <c r="AE139" s="33"/>
      <c r="AT139" s="18" t="s">
        <v>145</v>
      </c>
      <c r="AU139" s="18" t="s">
        <v>84</v>
      </c>
    </row>
    <row r="140" spans="1:65" s="2" customFormat="1" ht="16.5" customHeight="1">
      <c r="A140" s="33"/>
      <c r="B140" s="144"/>
      <c r="C140" s="145" t="s">
        <v>143</v>
      </c>
      <c r="D140" s="145" t="s">
        <v>138</v>
      </c>
      <c r="E140" s="146" t="s">
        <v>242</v>
      </c>
      <c r="F140" s="147" t="s">
        <v>243</v>
      </c>
      <c r="G140" s="148" t="s">
        <v>141</v>
      </c>
      <c r="H140" s="149">
        <v>88.925</v>
      </c>
      <c r="I140" s="150"/>
      <c r="J140" s="151">
        <f>ROUND(I140*H140,2)</f>
        <v>0</v>
      </c>
      <c r="K140" s="147" t="s">
        <v>142</v>
      </c>
      <c r="L140" s="34"/>
      <c r="M140" s="152" t="s">
        <v>1</v>
      </c>
      <c r="N140" s="153" t="s">
        <v>40</v>
      </c>
      <c r="O140" s="59"/>
      <c r="P140" s="154">
        <f>O140*H140</f>
        <v>0</v>
      </c>
      <c r="Q140" s="154">
        <v>0.00059</v>
      </c>
      <c r="R140" s="154">
        <f>Q140*H140</f>
        <v>0.05246575</v>
      </c>
      <c r="S140" s="154">
        <v>0</v>
      </c>
      <c r="T140" s="155">
        <f>S140*H140</f>
        <v>0</v>
      </c>
      <c r="U140" s="33"/>
      <c r="V140" s="33"/>
      <c r="W140" s="33"/>
      <c r="X140" s="33"/>
      <c r="Y140" s="33"/>
      <c r="Z140" s="33"/>
      <c r="AA140" s="33"/>
      <c r="AB140" s="33"/>
      <c r="AC140" s="33"/>
      <c r="AD140" s="33"/>
      <c r="AE140" s="33"/>
      <c r="AR140" s="156" t="s">
        <v>143</v>
      </c>
      <c r="AT140" s="156" t="s">
        <v>138</v>
      </c>
      <c r="AU140" s="156" t="s">
        <v>84</v>
      </c>
      <c r="AY140" s="18" t="s">
        <v>136</v>
      </c>
      <c r="BE140" s="157">
        <f>IF(N140="základní",J140,0)</f>
        <v>0</v>
      </c>
      <c r="BF140" s="157">
        <f>IF(N140="snížená",J140,0)</f>
        <v>0</v>
      </c>
      <c r="BG140" s="157">
        <f>IF(N140="zákl. přenesená",J140,0)</f>
        <v>0</v>
      </c>
      <c r="BH140" s="157">
        <f>IF(N140="sníž. přenesená",J140,0)</f>
        <v>0</v>
      </c>
      <c r="BI140" s="157">
        <f>IF(N140="nulová",J140,0)</f>
        <v>0</v>
      </c>
      <c r="BJ140" s="18" t="s">
        <v>32</v>
      </c>
      <c r="BK140" s="157">
        <f>ROUND(I140*H140,2)</f>
        <v>0</v>
      </c>
      <c r="BL140" s="18" t="s">
        <v>143</v>
      </c>
      <c r="BM140" s="156" t="s">
        <v>844</v>
      </c>
    </row>
    <row r="141" spans="1:47" s="2" customFormat="1" ht="11.25">
      <c r="A141" s="33"/>
      <c r="B141" s="34"/>
      <c r="C141" s="33"/>
      <c r="D141" s="158" t="s">
        <v>145</v>
      </c>
      <c r="E141" s="33"/>
      <c r="F141" s="159" t="s">
        <v>245</v>
      </c>
      <c r="G141" s="33"/>
      <c r="H141" s="33"/>
      <c r="I141" s="160"/>
      <c r="J141" s="33"/>
      <c r="K141" s="33"/>
      <c r="L141" s="34"/>
      <c r="M141" s="161"/>
      <c r="N141" s="162"/>
      <c r="O141" s="59"/>
      <c r="P141" s="59"/>
      <c r="Q141" s="59"/>
      <c r="R141" s="59"/>
      <c r="S141" s="59"/>
      <c r="T141" s="60"/>
      <c r="U141" s="33"/>
      <c r="V141" s="33"/>
      <c r="W141" s="33"/>
      <c r="X141" s="33"/>
      <c r="Y141" s="33"/>
      <c r="Z141" s="33"/>
      <c r="AA141" s="33"/>
      <c r="AB141" s="33"/>
      <c r="AC141" s="33"/>
      <c r="AD141" s="33"/>
      <c r="AE141" s="33"/>
      <c r="AT141" s="18" t="s">
        <v>145</v>
      </c>
      <c r="AU141" s="18" t="s">
        <v>84</v>
      </c>
    </row>
    <row r="142" spans="2:51" s="13" customFormat="1" ht="11.25">
      <c r="B142" s="163"/>
      <c r="D142" s="164" t="s">
        <v>147</v>
      </c>
      <c r="E142" s="165" t="s">
        <v>1</v>
      </c>
      <c r="F142" s="166" t="s">
        <v>830</v>
      </c>
      <c r="H142" s="165" t="s">
        <v>1</v>
      </c>
      <c r="I142" s="167"/>
      <c r="L142" s="163"/>
      <c r="M142" s="168"/>
      <c r="N142" s="169"/>
      <c r="O142" s="169"/>
      <c r="P142" s="169"/>
      <c r="Q142" s="169"/>
      <c r="R142" s="169"/>
      <c r="S142" s="169"/>
      <c r="T142" s="170"/>
      <c r="AT142" s="165" t="s">
        <v>147</v>
      </c>
      <c r="AU142" s="165" t="s">
        <v>84</v>
      </c>
      <c r="AV142" s="13" t="s">
        <v>32</v>
      </c>
      <c r="AW142" s="13" t="s">
        <v>31</v>
      </c>
      <c r="AX142" s="13" t="s">
        <v>75</v>
      </c>
      <c r="AY142" s="165" t="s">
        <v>136</v>
      </c>
    </row>
    <row r="143" spans="2:51" s="13" customFormat="1" ht="11.25">
      <c r="B143" s="163"/>
      <c r="D143" s="164" t="s">
        <v>147</v>
      </c>
      <c r="E143" s="165" t="s">
        <v>1</v>
      </c>
      <c r="F143" s="166" t="s">
        <v>845</v>
      </c>
      <c r="H143" s="165" t="s">
        <v>1</v>
      </c>
      <c r="I143" s="167"/>
      <c r="L143" s="163"/>
      <c r="M143" s="168"/>
      <c r="N143" s="169"/>
      <c r="O143" s="169"/>
      <c r="P143" s="169"/>
      <c r="Q143" s="169"/>
      <c r="R143" s="169"/>
      <c r="S143" s="169"/>
      <c r="T143" s="170"/>
      <c r="AT143" s="165" t="s">
        <v>147</v>
      </c>
      <c r="AU143" s="165" t="s">
        <v>84</v>
      </c>
      <c r="AV143" s="13" t="s">
        <v>32</v>
      </c>
      <c r="AW143" s="13" t="s">
        <v>31</v>
      </c>
      <c r="AX143" s="13" t="s">
        <v>75</v>
      </c>
      <c r="AY143" s="165" t="s">
        <v>136</v>
      </c>
    </row>
    <row r="144" spans="2:51" s="14" customFormat="1" ht="11.25">
      <c r="B144" s="171"/>
      <c r="D144" s="164" t="s">
        <v>147</v>
      </c>
      <c r="E144" s="172" t="s">
        <v>1</v>
      </c>
      <c r="F144" s="173" t="s">
        <v>846</v>
      </c>
      <c r="H144" s="174">
        <v>88.925</v>
      </c>
      <c r="I144" s="175"/>
      <c r="L144" s="171"/>
      <c r="M144" s="176"/>
      <c r="N144" s="177"/>
      <c r="O144" s="177"/>
      <c r="P144" s="177"/>
      <c r="Q144" s="177"/>
      <c r="R144" s="177"/>
      <c r="S144" s="177"/>
      <c r="T144" s="178"/>
      <c r="AT144" s="172" t="s">
        <v>147</v>
      </c>
      <c r="AU144" s="172" t="s">
        <v>84</v>
      </c>
      <c r="AV144" s="14" t="s">
        <v>84</v>
      </c>
      <c r="AW144" s="14" t="s">
        <v>31</v>
      </c>
      <c r="AX144" s="14" t="s">
        <v>75</v>
      </c>
      <c r="AY144" s="172" t="s">
        <v>136</v>
      </c>
    </row>
    <row r="145" spans="2:51" s="15" customFormat="1" ht="11.25">
      <c r="B145" s="179"/>
      <c r="D145" s="164" t="s">
        <v>147</v>
      </c>
      <c r="E145" s="180" t="s">
        <v>1</v>
      </c>
      <c r="F145" s="181" t="s">
        <v>151</v>
      </c>
      <c r="H145" s="182">
        <v>88.925</v>
      </c>
      <c r="I145" s="183"/>
      <c r="L145" s="179"/>
      <c r="M145" s="184"/>
      <c r="N145" s="185"/>
      <c r="O145" s="185"/>
      <c r="P145" s="185"/>
      <c r="Q145" s="185"/>
      <c r="R145" s="185"/>
      <c r="S145" s="185"/>
      <c r="T145" s="186"/>
      <c r="AT145" s="180" t="s">
        <v>147</v>
      </c>
      <c r="AU145" s="180" t="s">
        <v>84</v>
      </c>
      <c r="AV145" s="15" t="s">
        <v>143</v>
      </c>
      <c r="AW145" s="15" t="s">
        <v>31</v>
      </c>
      <c r="AX145" s="15" t="s">
        <v>32</v>
      </c>
      <c r="AY145" s="180" t="s">
        <v>136</v>
      </c>
    </row>
    <row r="146" spans="1:65" s="2" customFormat="1" ht="16.5" customHeight="1">
      <c r="A146" s="33"/>
      <c r="B146" s="144"/>
      <c r="C146" s="145" t="s">
        <v>170</v>
      </c>
      <c r="D146" s="145" t="s">
        <v>138</v>
      </c>
      <c r="E146" s="146" t="s">
        <v>250</v>
      </c>
      <c r="F146" s="147" t="s">
        <v>251</v>
      </c>
      <c r="G146" s="148" t="s">
        <v>141</v>
      </c>
      <c r="H146" s="149">
        <v>88.925</v>
      </c>
      <c r="I146" s="150"/>
      <c r="J146" s="151">
        <f>ROUND(I146*H146,2)</f>
        <v>0</v>
      </c>
      <c r="K146" s="147" t="s">
        <v>142</v>
      </c>
      <c r="L146" s="34"/>
      <c r="M146" s="152" t="s">
        <v>1</v>
      </c>
      <c r="N146" s="153" t="s">
        <v>40</v>
      </c>
      <c r="O146" s="59"/>
      <c r="P146" s="154">
        <f>O146*H146</f>
        <v>0</v>
      </c>
      <c r="Q146" s="154">
        <v>0</v>
      </c>
      <c r="R146" s="154">
        <f>Q146*H146</f>
        <v>0</v>
      </c>
      <c r="S146" s="154">
        <v>0</v>
      </c>
      <c r="T146" s="155">
        <f>S146*H146</f>
        <v>0</v>
      </c>
      <c r="U146" s="33"/>
      <c r="V146" s="33"/>
      <c r="W146" s="33"/>
      <c r="X146" s="33"/>
      <c r="Y146" s="33"/>
      <c r="Z146" s="33"/>
      <c r="AA146" s="33"/>
      <c r="AB146" s="33"/>
      <c r="AC146" s="33"/>
      <c r="AD146" s="33"/>
      <c r="AE146" s="33"/>
      <c r="AR146" s="156" t="s">
        <v>143</v>
      </c>
      <c r="AT146" s="156" t="s">
        <v>138</v>
      </c>
      <c r="AU146" s="156" t="s">
        <v>84</v>
      </c>
      <c r="AY146" s="18" t="s">
        <v>136</v>
      </c>
      <c r="BE146" s="157">
        <f>IF(N146="základní",J146,0)</f>
        <v>0</v>
      </c>
      <c r="BF146" s="157">
        <f>IF(N146="snížená",J146,0)</f>
        <v>0</v>
      </c>
      <c r="BG146" s="157">
        <f>IF(N146="zákl. přenesená",J146,0)</f>
        <v>0</v>
      </c>
      <c r="BH146" s="157">
        <f>IF(N146="sníž. přenesená",J146,0)</f>
        <v>0</v>
      </c>
      <c r="BI146" s="157">
        <f>IF(N146="nulová",J146,0)</f>
        <v>0</v>
      </c>
      <c r="BJ146" s="18" t="s">
        <v>32</v>
      </c>
      <c r="BK146" s="157">
        <f>ROUND(I146*H146,2)</f>
        <v>0</v>
      </c>
      <c r="BL146" s="18" t="s">
        <v>143</v>
      </c>
      <c r="BM146" s="156" t="s">
        <v>847</v>
      </c>
    </row>
    <row r="147" spans="1:47" s="2" customFormat="1" ht="11.25">
      <c r="A147" s="33"/>
      <c r="B147" s="34"/>
      <c r="C147" s="33"/>
      <c r="D147" s="158" t="s">
        <v>145</v>
      </c>
      <c r="E147" s="33"/>
      <c r="F147" s="159" t="s">
        <v>253</v>
      </c>
      <c r="G147" s="33"/>
      <c r="H147" s="33"/>
      <c r="I147" s="160"/>
      <c r="J147" s="33"/>
      <c r="K147" s="33"/>
      <c r="L147" s="34"/>
      <c r="M147" s="161"/>
      <c r="N147" s="162"/>
      <c r="O147" s="59"/>
      <c r="P147" s="59"/>
      <c r="Q147" s="59"/>
      <c r="R147" s="59"/>
      <c r="S147" s="59"/>
      <c r="T147" s="60"/>
      <c r="U147" s="33"/>
      <c r="V147" s="33"/>
      <c r="W147" s="33"/>
      <c r="X147" s="33"/>
      <c r="Y147" s="33"/>
      <c r="Z147" s="33"/>
      <c r="AA147" s="33"/>
      <c r="AB147" s="33"/>
      <c r="AC147" s="33"/>
      <c r="AD147" s="33"/>
      <c r="AE147" s="33"/>
      <c r="AT147" s="18" t="s">
        <v>145</v>
      </c>
      <c r="AU147" s="18" t="s">
        <v>84</v>
      </c>
    </row>
    <row r="148" spans="1:65" s="2" customFormat="1" ht="21.75" customHeight="1">
      <c r="A148" s="33"/>
      <c r="B148" s="144"/>
      <c r="C148" s="145" t="s">
        <v>182</v>
      </c>
      <c r="D148" s="145" t="s">
        <v>138</v>
      </c>
      <c r="E148" s="146" t="s">
        <v>255</v>
      </c>
      <c r="F148" s="147" t="s">
        <v>256</v>
      </c>
      <c r="G148" s="148" t="s">
        <v>173</v>
      </c>
      <c r="H148" s="149">
        <v>121.396</v>
      </c>
      <c r="I148" s="150"/>
      <c r="J148" s="151">
        <f>ROUND(I148*H148,2)</f>
        <v>0</v>
      </c>
      <c r="K148" s="147" t="s">
        <v>142</v>
      </c>
      <c r="L148" s="34"/>
      <c r="M148" s="152" t="s">
        <v>1</v>
      </c>
      <c r="N148" s="153" t="s">
        <v>40</v>
      </c>
      <c r="O148" s="59"/>
      <c r="P148" s="154">
        <f>O148*H148</f>
        <v>0</v>
      </c>
      <c r="Q148" s="154">
        <v>0</v>
      </c>
      <c r="R148" s="154">
        <f>Q148*H148</f>
        <v>0</v>
      </c>
      <c r="S148" s="154">
        <v>0</v>
      </c>
      <c r="T148" s="155">
        <f>S148*H148</f>
        <v>0</v>
      </c>
      <c r="U148" s="33"/>
      <c r="V148" s="33"/>
      <c r="W148" s="33"/>
      <c r="X148" s="33"/>
      <c r="Y148" s="33"/>
      <c r="Z148" s="33"/>
      <c r="AA148" s="33"/>
      <c r="AB148" s="33"/>
      <c r="AC148" s="33"/>
      <c r="AD148" s="33"/>
      <c r="AE148" s="33"/>
      <c r="AR148" s="156" t="s">
        <v>143</v>
      </c>
      <c r="AT148" s="156" t="s">
        <v>138</v>
      </c>
      <c r="AU148" s="156" t="s">
        <v>84</v>
      </c>
      <c r="AY148" s="18" t="s">
        <v>136</v>
      </c>
      <c r="BE148" s="157">
        <f>IF(N148="základní",J148,0)</f>
        <v>0</v>
      </c>
      <c r="BF148" s="157">
        <f>IF(N148="snížená",J148,0)</f>
        <v>0</v>
      </c>
      <c r="BG148" s="157">
        <f>IF(N148="zákl. přenesená",J148,0)</f>
        <v>0</v>
      </c>
      <c r="BH148" s="157">
        <f>IF(N148="sníž. přenesená",J148,0)</f>
        <v>0</v>
      </c>
      <c r="BI148" s="157">
        <f>IF(N148="nulová",J148,0)</f>
        <v>0</v>
      </c>
      <c r="BJ148" s="18" t="s">
        <v>32</v>
      </c>
      <c r="BK148" s="157">
        <f>ROUND(I148*H148,2)</f>
        <v>0</v>
      </c>
      <c r="BL148" s="18" t="s">
        <v>143</v>
      </c>
      <c r="BM148" s="156" t="s">
        <v>848</v>
      </c>
    </row>
    <row r="149" spans="1:47" s="2" customFormat="1" ht="11.25">
      <c r="A149" s="33"/>
      <c r="B149" s="34"/>
      <c r="C149" s="33"/>
      <c r="D149" s="158" t="s">
        <v>145</v>
      </c>
      <c r="E149" s="33"/>
      <c r="F149" s="159" t="s">
        <v>258</v>
      </c>
      <c r="G149" s="33"/>
      <c r="H149" s="33"/>
      <c r="I149" s="160"/>
      <c r="J149" s="33"/>
      <c r="K149" s="33"/>
      <c r="L149" s="34"/>
      <c r="M149" s="161"/>
      <c r="N149" s="162"/>
      <c r="O149" s="59"/>
      <c r="P149" s="59"/>
      <c r="Q149" s="59"/>
      <c r="R149" s="59"/>
      <c r="S149" s="59"/>
      <c r="T149" s="60"/>
      <c r="U149" s="33"/>
      <c r="V149" s="33"/>
      <c r="W149" s="33"/>
      <c r="X149" s="33"/>
      <c r="Y149" s="33"/>
      <c r="Z149" s="33"/>
      <c r="AA149" s="33"/>
      <c r="AB149" s="33"/>
      <c r="AC149" s="33"/>
      <c r="AD149" s="33"/>
      <c r="AE149" s="33"/>
      <c r="AT149" s="18" t="s">
        <v>145</v>
      </c>
      <c r="AU149" s="18" t="s">
        <v>84</v>
      </c>
    </row>
    <row r="150" spans="2:51" s="13" customFormat="1" ht="11.25">
      <c r="B150" s="163"/>
      <c r="D150" s="164" t="s">
        <v>147</v>
      </c>
      <c r="E150" s="165" t="s">
        <v>1</v>
      </c>
      <c r="F150" s="166" t="s">
        <v>259</v>
      </c>
      <c r="H150" s="165" t="s">
        <v>1</v>
      </c>
      <c r="I150" s="167"/>
      <c r="L150" s="163"/>
      <c r="M150" s="168"/>
      <c r="N150" s="169"/>
      <c r="O150" s="169"/>
      <c r="P150" s="169"/>
      <c r="Q150" s="169"/>
      <c r="R150" s="169"/>
      <c r="S150" s="169"/>
      <c r="T150" s="170"/>
      <c r="AT150" s="165" t="s">
        <v>147</v>
      </c>
      <c r="AU150" s="165" t="s">
        <v>84</v>
      </c>
      <c r="AV150" s="13" t="s">
        <v>32</v>
      </c>
      <c r="AW150" s="13" t="s">
        <v>31</v>
      </c>
      <c r="AX150" s="13" t="s">
        <v>75</v>
      </c>
      <c r="AY150" s="165" t="s">
        <v>136</v>
      </c>
    </row>
    <row r="151" spans="2:51" s="14" customFormat="1" ht="11.25">
      <c r="B151" s="171"/>
      <c r="D151" s="164" t="s">
        <v>147</v>
      </c>
      <c r="E151" s="172" t="s">
        <v>1</v>
      </c>
      <c r="F151" s="173" t="s">
        <v>849</v>
      </c>
      <c r="H151" s="174">
        <v>72.853</v>
      </c>
      <c r="I151" s="175"/>
      <c r="L151" s="171"/>
      <c r="M151" s="176"/>
      <c r="N151" s="177"/>
      <c r="O151" s="177"/>
      <c r="P151" s="177"/>
      <c r="Q151" s="177"/>
      <c r="R151" s="177"/>
      <c r="S151" s="177"/>
      <c r="T151" s="178"/>
      <c r="AT151" s="172" t="s">
        <v>147</v>
      </c>
      <c r="AU151" s="172" t="s">
        <v>84</v>
      </c>
      <c r="AV151" s="14" t="s">
        <v>84</v>
      </c>
      <c r="AW151" s="14" t="s">
        <v>31</v>
      </c>
      <c r="AX151" s="14" t="s">
        <v>75</v>
      </c>
      <c r="AY151" s="172" t="s">
        <v>136</v>
      </c>
    </row>
    <row r="152" spans="2:51" s="13" customFormat="1" ht="11.25">
      <c r="B152" s="163"/>
      <c r="D152" s="164" t="s">
        <v>147</v>
      </c>
      <c r="E152" s="165" t="s">
        <v>1</v>
      </c>
      <c r="F152" s="166" t="s">
        <v>261</v>
      </c>
      <c r="H152" s="165" t="s">
        <v>1</v>
      </c>
      <c r="I152" s="167"/>
      <c r="L152" s="163"/>
      <c r="M152" s="168"/>
      <c r="N152" s="169"/>
      <c r="O152" s="169"/>
      <c r="P152" s="169"/>
      <c r="Q152" s="169"/>
      <c r="R152" s="169"/>
      <c r="S152" s="169"/>
      <c r="T152" s="170"/>
      <c r="AT152" s="165" t="s">
        <v>147</v>
      </c>
      <c r="AU152" s="165" t="s">
        <v>84</v>
      </c>
      <c r="AV152" s="13" t="s">
        <v>32</v>
      </c>
      <c r="AW152" s="13" t="s">
        <v>31</v>
      </c>
      <c r="AX152" s="13" t="s">
        <v>75</v>
      </c>
      <c r="AY152" s="165" t="s">
        <v>136</v>
      </c>
    </row>
    <row r="153" spans="2:51" s="14" customFormat="1" ht="11.25">
      <c r="B153" s="171"/>
      <c r="D153" s="164" t="s">
        <v>147</v>
      </c>
      <c r="E153" s="172" t="s">
        <v>1</v>
      </c>
      <c r="F153" s="173" t="s">
        <v>850</v>
      </c>
      <c r="H153" s="174">
        <v>48.543</v>
      </c>
      <c r="I153" s="175"/>
      <c r="L153" s="171"/>
      <c r="M153" s="176"/>
      <c r="N153" s="177"/>
      <c r="O153" s="177"/>
      <c r="P153" s="177"/>
      <c r="Q153" s="177"/>
      <c r="R153" s="177"/>
      <c r="S153" s="177"/>
      <c r="T153" s="178"/>
      <c r="AT153" s="172" t="s">
        <v>147</v>
      </c>
      <c r="AU153" s="172" t="s">
        <v>84</v>
      </c>
      <c r="AV153" s="14" t="s">
        <v>84</v>
      </c>
      <c r="AW153" s="14" t="s">
        <v>31</v>
      </c>
      <c r="AX153" s="14" t="s">
        <v>75</v>
      </c>
      <c r="AY153" s="172" t="s">
        <v>136</v>
      </c>
    </row>
    <row r="154" spans="2:51" s="15" customFormat="1" ht="11.25">
      <c r="B154" s="179"/>
      <c r="D154" s="164" t="s">
        <v>147</v>
      </c>
      <c r="E154" s="180" t="s">
        <v>1</v>
      </c>
      <c r="F154" s="181" t="s">
        <v>151</v>
      </c>
      <c r="H154" s="182">
        <v>121.396</v>
      </c>
      <c r="I154" s="183"/>
      <c r="L154" s="179"/>
      <c r="M154" s="184"/>
      <c r="N154" s="185"/>
      <c r="O154" s="185"/>
      <c r="P154" s="185"/>
      <c r="Q154" s="185"/>
      <c r="R154" s="185"/>
      <c r="S154" s="185"/>
      <c r="T154" s="186"/>
      <c r="AT154" s="180" t="s">
        <v>147</v>
      </c>
      <c r="AU154" s="180" t="s">
        <v>84</v>
      </c>
      <c r="AV154" s="15" t="s">
        <v>143</v>
      </c>
      <c r="AW154" s="15" t="s">
        <v>31</v>
      </c>
      <c r="AX154" s="15" t="s">
        <v>32</v>
      </c>
      <c r="AY154" s="180" t="s">
        <v>136</v>
      </c>
    </row>
    <row r="155" spans="1:65" s="2" customFormat="1" ht="21.75" customHeight="1">
      <c r="A155" s="33"/>
      <c r="B155" s="144"/>
      <c r="C155" s="145" t="s">
        <v>190</v>
      </c>
      <c r="D155" s="145" t="s">
        <v>138</v>
      </c>
      <c r="E155" s="146" t="s">
        <v>268</v>
      </c>
      <c r="F155" s="147" t="s">
        <v>269</v>
      </c>
      <c r="G155" s="148" t="s">
        <v>173</v>
      </c>
      <c r="H155" s="149">
        <v>72.853</v>
      </c>
      <c r="I155" s="150"/>
      <c r="J155" s="151">
        <f>ROUND(I155*H155,2)</f>
        <v>0</v>
      </c>
      <c r="K155" s="147" t="s">
        <v>270</v>
      </c>
      <c r="L155" s="34"/>
      <c r="M155" s="152" t="s">
        <v>1</v>
      </c>
      <c r="N155" s="153" t="s">
        <v>40</v>
      </c>
      <c r="O155" s="59"/>
      <c r="P155" s="154">
        <f>O155*H155</f>
        <v>0</v>
      </c>
      <c r="Q155" s="154">
        <v>0</v>
      </c>
      <c r="R155" s="154">
        <f>Q155*H155</f>
        <v>0</v>
      </c>
      <c r="S155" s="154">
        <v>0</v>
      </c>
      <c r="T155" s="155">
        <f>S155*H155</f>
        <v>0</v>
      </c>
      <c r="U155" s="33"/>
      <c r="V155" s="33"/>
      <c r="W155" s="33"/>
      <c r="X155" s="33"/>
      <c r="Y155" s="33"/>
      <c r="Z155" s="33"/>
      <c r="AA155" s="33"/>
      <c r="AB155" s="33"/>
      <c r="AC155" s="33"/>
      <c r="AD155" s="33"/>
      <c r="AE155" s="33"/>
      <c r="AR155" s="156" t="s">
        <v>143</v>
      </c>
      <c r="AT155" s="156" t="s">
        <v>138</v>
      </c>
      <c r="AU155" s="156" t="s">
        <v>84</v>
      </c>
      <c r="AY155" s="18" t="s">
        <v>136</v>
      </c>
      <c r="BE155" s="157">
        <f>IF(N155="základní",J155,0)</f>
        <v>0</v>
      </c>
      <c r="BF155" s="157">
        <f>IF(N155="snížená",J155,0)</f>
        <v>0</v>
      </c>
      <c r="BG155" s="157">
        <f>IF(N155="zákl. přenesená",J155,0)</f>
        <v>0</v>
      </c>
      <c r="BH155" s="157">
        <f>IF(N155="sníž. přenesená",J155,0)</f>
        <v>0</v>
      </c>
      <c r="BI155" s="157">
        <f>IF(N155="nulová",J155,0)</f>
        <v>0</v>
      </c>
      <c r="BJ155" s="18" t="s">
        <v>32</v>
      </c>
      <c r="BK155" s="157">
        <f>ROUND(I155*H155,2)</f>
        <v>0</v>
      </c>
      <c r="BL155" s="18" t="s">
        <v>143</v>
      </c>
      <c r="BM155" s="156" t="s">
        <v>851</v>
      </c>
    </row>
    <row r="156" spans="1:47" s="2" customFormat="1" ht="11.25">
      <c r="A156" s="33"/>
      <c r="B156" s="34"/>
      <c r="C156" s="33"/>
      <c r="D156" s="158" t="s">
        <v>145</v>
      </c>
      <c r="E156" s="33"/>
      <c r="F156" s="159" t="s">
        <v>272</v>
      </c>
      <c r="G156" s="33"/>
      <c r="H156" s="33"/>
      <c r="I156" s="160"/>
      <c r="J156" s="33"/>
      <c r="K156" s="33"/>
      <c r="L156" s="34"/>
      <c r="M156" s="161"/>
      <c r="N156" s="162"/>
      <c r="O156" s="59"/>
      <c r="P156" s="59"/>
      <c r="Q156" s="59"/>
      <c r="R156" s="59"/>
      <c r="S156" s="59"/>
      <c r="T156" s="60"/>
      <c r="U156" s="33"/>
      <c r="V156" s="33"/>
      <c r="W156" s="33"/>
      <c r="X156" s="33"/>
      <c r="Y156" s="33"/>
      <c r="Z156" s="33"/>
      <c r="AA156" s="33"/>
      <c r="AB156" s="33"/>
      <c r="AC156" s="33"/>
      <c r="AD156" s="33"/>
      <c r="AE156" s="33"/>
      <c r="AT156" s="18" t="s">
        <v>145</v>
      </c>
      <c r="AU156" s="18" t="s">
        <v>84</v>
      </c>
    </row>
    <row r="157" spans="2:51" s="13" customFormat="1" ht="11.25">
      <c r="B157" s="163"/>
      <c r="D157" s="164" t="s">
        <v>147</v>
      </c>
      <c r="E157" s="165" t="s">
        <v>1</v>
      </c>
      <c r="F157" s="166" t="s">
        <v>852</v>
      </c>
      <c r="H157" s="165" t="s">
        <v>1</v>
      </c>
      <c r="I157" s="167"/>
      <c r="L157" s="163"/>
      <c r="M157" s="168"/>
      <c r="N157" s="169"/>
      <c r="O157" s="169"/>
      <c r="P157" s="169"/>
      <c r="Q157" s="169"/>
      <c r="R157" s="169"/>
      <c r="S157" s="169"/>
      <c r="T157" s="170"/>
      <c r="AT157" s="165" t="s">
        <v>147</v>
      </c>
      <c r="AU157" s="165" t="s">
        <v>84</v>
      </c>
      <c r="AV157" s="13" t="s">
        <v>32</v>
      </c>
      <c r="AW157" s="13" t="s">
        <v>31</v>
      </c>
      <c r="AX157" s="13" t="s">
        <v>75</v>
      </c>
      <c r="AY157" s="165" t="s">
        <v>136</v>
      </c>
    </row>
    <row r="158" spans="2:51" s="14" customFormat="1" ht="11.25">
      <c r="B158" s="171"/>
      <c r="D158" s="164" t="s">
        <v>147</v>
      </c>
      <c r="E158" s="172" t="s">
        <v>1</v>
      </c>
      <c r="F158" s="173" t="s">
        <v>849</v>
      </c>
      <c r="H158" s="174">
        <v>72.853</v>
      </c>
      <c r="I158" s="175"/>
      <c r="L158" s="171"/>
      <c r="M158" s="176"/>
      <c r="N158" s="177"/>
      <c r="O158" s="177"/>
      <c r="P158" s="177"/>
      <c r="Q158" s="177"/>
      <c r="R158" s="177"/>
      <c r="S158" s="177"/>
      <c r="T158" s="178"/>
      <c r="AT158" s="172" t="s">
        <v>147</v>
      </c>
      <c r="AU158" s="172" t="s">
        <v>84</v>
      </c>
      <c r="AV158" s="14" t="s">
        <v>84</v>
      </c>
      <c r="AW158" s="14" t="s">
        <v>31</v>
      </c>
      <c r="AX158" s="14" t="s">
        <v>75</v>
      </c>
      <c r="AY158" s="172" t="s">
        <v>136</v>
      </c>
    </row>
    <row r="159" spans="2:51" s="15" customFormat="1" ht="11.25">
      <c r="B159" s="179"/>
      <c r="D159" s="164" t="s">
        <v>147</v>
      </c>
      <c r="E159" s="180" t="s">
        <v>1</v>
      </c>
      <c r="F159" s="181" t="s">
        <v>151</v>
      </c>
      <c r="H159" s="182">
        <v>72.853</v>
      </c>
      <c r="I159" s="183"/>
      <c r="L159" s="179"/>
      <c r="M159" s="184"/>
      <c r="N159" s="185"/>
      <c r="O159" s="185"/>
      <c r="P159" s="185"/>
      <c r="Q159" s="185"/>
      <c r="R159" s="185"/>
      <c r="S159" s="185"/>
      <c r="T159" s="186"/>
      <c r="AT159" s="180" t="s">
        <v>147</v>
      </c>
      <c r="AU159" s="180" t="s">
        <v>84</v>
      </c>
      <c r="AV159" s="15" t="s">
        <v>143</v>
      </c>
      <c r="AW159" s="15" t="s">
        <v>31</v>
      </c>
      <c r="AX159" s="15" t="s">
        <v>32</v>
      </c>
      <c r="AY159" s="180" t="s">
        <v>136</v>
      </c>
    </row>
    <row r="160" spans="1:65" s="2" customFormat="1" ht="16.5" customHeight="1">
      <c r="A160" s="33"/>
      <c r="B160" s="144"/>
      <c r="C160" s="145" t="s">
        <v>195</v>
      </c>
      <c r="D160" s="145" t="s">
        <v>138</v>
      </c>
      <c r="E160" s="146" t="s">
        <v>276</v>
      </c>
      <c r="F160" s="147" t="s">
        <v>277</v>
      </c>
      <c r="G160" s="148" t="s">
        <v>173</v>
      </c>
      <c r="H160" s="149">
        <v>72.853</v>
      </c>
      <c r="I160" s="150"/>
      <c r="J160" s="151">
        <f>ROUND(I160*H160,2)</f>
        <v>0</v>
      </c>
      <c r="K160" s="147" t="s">
        <v>1</v>
      </c>
      <c r="L160" s="34"/>
      <c r="M160" s="152" t="s">
        <v>1</v>
      </c>
      <c r="N160" s="153" t="s">
        <v>40</v>
      </c>
      <c r="O160" s="59"/>
      <c r="P160" s="154">
        <f>O160*H160</f>
        <v>0</v>
      </c>
      <c r="Q160" s="154">
        <v>0</v>
      </c>
      <c r="R160" s="154">
        <f>Q160*H160</f>
        <v>0</v>
      </c>
      <c r="S160" s="154">
        <v>0</v>
      </c>
      <c r="T160" s="155">
        <f>S160*H160</f>
        <v>0</v>
      </c>
      <c r="U160" s="33"/>
      <c r="V160" s="33"/>
      <c r="W160" s="33"/>
      <c r="X160" s="33"/>
      <c r="Y160" s="33"/>
      <c r="Z160" s="33"/>
      <c r="AA160" s="33"/>
      <c r="AB160" s="33"/>
      <c r="AC160" s="33"/>
      <c r="AD160" s="33"/>
      <c r="AE160" s="33"/>
      <c r="AR160" s="156" t="s">
        <v>143</v>
      </c>
      <c r="AT160" s="156" t="s">
        <v>138</v>
      </c>
      <c r="AU160" s="156" t="s">
        <v>84</v>
      </c>
      <c r="AY160" s="18" t="s">
        <v>136</v>
      </c>
      <c r="BE160" s="157">
        <f>IF(N160="základní",J160,0)</f>
        <v>0</v>
      </c>
      <c r="BF160" s="157">
        <f>IF(N160="snížená",J160,0)</f>
        <v>0</v>
      </c>
      <c r="BG160" s="157">
        <f>IF(N160="zákl. přenesená",J160,0)</f>
        <v>0</v>
      </c>
      <c r="BH160" s="157">
        <f>IF(N160="sníž. přenesená",J160,0)</f>
        <v>0</v>
      </c>
      <c r="BI160" s="157">
        <f>IF(N160="nulová",J160,0)</f>
        <v>0</v>
      </c>
      <c r="BJ160" s="18" t="s">
        <v>32</v>
      </c>
      <c r="BK160" s="157">
        <f>ROUND(I160*H160,2)</f>
        <v>0</v>
      </c>
      <c r="BL160" s="18" t="s">
        <v>143</v>
      </c>
      <c r="BM160" s="156" t="s">
        <v>853</v>
      </c>
    </row>
    <row r="161" spans="2:51" s="14" customFormat="1" ht="11.25">
      <c r="B161" s="171"/>
      <c r="D161" s="164" t="s">
        <v>147</v>
      </c>
      <c r="E161" s="172" t="s">
        <v>1</v>
      </c>
      <c r="F161" s="173" t="s">
        <v>849</v>
      </c>
      <c r="H161" s="174">
        <v>72.853</v>
      </c>
      <c r="I161" s="175"/>
      <c r="L161" s="171"/>
      <c r="M161" s="176"/>
      <c r="N161" s="177"/>
      <c r="O161" s="177"/>
      <c r="P161" s="177"/>
      <c r="Q161" s="177"/>
      <c r="R161" s="177"/>
      <c r="S161" s="177"/>
      <c r="T161" s="178"/>
      <c r="AT161" s="172" t="s">
        <v>147</v>
      </c>
      <c r="AU161" s="172" t="s">
        <v>84</v>
      </c>
      <c r="AV161" s="14" t="s">
        <v>84</v>
      </c>
      <c r="AW161" s="14" t="s">
        <v>31</v>
      </c>
      <c r="AX161" s="14" t="s">
        <v>32</v>
      </c>
      <c r="AY161" s="172" t="s">
        <v>136</v>
      </c>
    </row>
    <row r="162" spans="1:65" s="2" customFormat="1" ht="16.5" customHeight="1">
      <c r="A162" s="33"/>
      <c r="B162" s="144"/>
      <c r="C162" s="145" t="s">
        <v>205</v>
      </c>
      <c r="D162" s="145" t="s">
        <v>138</v>
      </c>
      <c r="E162" s="146" t="s">
        <v>318</v>
      </c>
      <c r="F162" s="147" t="s">
        <v>319</v>
      </c>
      <c r="G162" s="148" t="s">
        <v>173</v>
      </c>
      <c r="H162" s="149">
        <v>48.543</v>
      </c>
      <c r="I162" s="150"/>
      <c r="J162" s="151">
        <f>ROUND(I162*H162,2)</f>
        <v>0</v>
      </c>
      <c r="K162" s="147" t="s">
        <v>142</v>
      </c>
      <c r="L162" s="34"/>
      <c r="M162" s="152" t="s">
        <v>1</v>
      </c>
      <c r="N162" s="153" t="s">
        <v>40</v>
      </c>
      <c r="O162" s="59"/>
      <c r="P162" s="154">
        <f>O162*H162</f>
        <v>0</v>
      </c>
      <c r="Q162" s="154">
        <v>0</v>
      </c>
      <c r="R162" s="154">
        <f>Q162*H162</f>
        <v>0</v>
      </c>
      <c r="S162" s="154">
        <v>0</v>
      </c>
      <c r="T162" s="155">
        <f>S162*H162</f>
        <v>0</v>
      </c>
      <c r="U162" s="33"/>
      <c r="V162" s="33"/>
      <c r="W162" s="33"/>
      <c r="X162" s="33"/>
      <c r="Y162" s="33"/>
      <c r="Z162" s="33"/>
      <c r="AA162" s="33"/>
      <c r="AB162" s="33"/>
      <c r="AC162" s="33"/>
      <c r="AD162" s="33"/>
      <c r="AE162" s="33"/>
      <c r="AR162" s="156" t="s">
        <v>143</v>
      </c>
      <c r="AT162" s="156" t="s">
        <v>138</v>
      </c>
      <c r="AU162" s="156" t="s">
        <v>84</v>
      </c>
      <c r="AY162" s="18" t="s">
        <v>136</v>
      </c>
      <c r="BE162" s="157">
        <f>IF(N162="základní",J162,0)</f>
        <v>0</v>
      </c>
      <c r="BF162" s="157">
        <f>IF(N162="snížená",J162,0)</f>
        <v>0</v>
      </c>
      <c r="BG162" s="157">
        <f>IF(N162="zákl. přenesená",J162,0)</f>
        <v>0</v>
      </c>
      <c r="BH162" s="157">
        <f>IF(N162="sníž. přenesená",J162,0)</f>
        <v>0</v>
      </c>
      <c r="BI162" s="157">
        <f>IF(N162="nulová",J162,0)</f>
        <v>0</v>
      </c>
      <c r="BJ162" s="18" t="s">
        <v>32</v>
      </c>
      <c r="BK162" s="157">
        <f>ROUND(I162*H162,2)</f>
        <v>0</v>
      </c>
      <c r="BL162" s="18" t="s">
        <v>143</v>
      </c>
      <c r="BM162" s="156" t="s">
        <v>854</v>
      </c>
    </row>
    <row r="163" spans="1:47" s="2" customFormat="1" ht="11.25">
      <c r="A163" s="33"/>
      <c r="B163" s="34"/>
      <c r="C163" s="33"/>
      <c r="D163" s="158" t="s">
        <v>145</v>
      </c>
      <c r="E163" s="33"/>
      <c r="F163" s="159" t="s">
        <v>321</v>
      </c>
      <c r="G163" s="33"/>
      <c r="H163" s="33"/>
      <c r="I163" s="160"/>
      <c r="J163" s="33"/>
      <c r="K163" s="33"/>
      <c r="L163" s="34"/>
      <c r="M163" s="161"/>
      <c r="N163" s="162"/>
      <c r="O163" s="59"/>
      <c r="P163" s="59"/>
      <c r="Q163" s="59"/>
      <c r="R163" s="59"/>
      <c r="S163" s="59"/>
      <c r="T163" s="60"/>
      <c r="U163" s="33"/>
      <c r="V163" s="33"/>
      <c r="W163" s="33"/>
      <c r="X163" s="33"/>
      <c r="Y163" s="33"/>
      <c r="Z163" s="33"/>
      <c r="AA163" s="33"/>
      <c r="AB163" s="33"/>
      <c r="AC163" s="33"/>
      <c r="AD163" s="33"/>
      <c r="AE163" s="33"/>
      <c r="AT163" s="18" t="s">
        <v>145</v>
      </c>
      <c r="AU163" s="18" t="s">
        <v>84</v>
      </c>
    </row>
    <row r="164" spans="2:51" s="13" customFormat="1" ht="11.25">
      <c r="B164" s="163"/>
      <c r="D164" s="164" t="s">
        <v>147</v>
      </c>
      <c r="E164" s="165" t="s">
        <v>1</v>
      </c>
      <c r="F164" s="166" t="s">
        <v>855</v>
      </c>
      <c r="H164" s="165" t="s">
        <v>1</v>
      </c>
      <c r="I164" s="167"/>
      <c r="L164" s="163"/>
      <c r="M164" s="168"/>
      <c r="N164" s="169"/>
      <c r="O164" s="169"/>
      <c r="P164" s="169"/>
      <c r="Q164" s="169"/>
      <c r="R164" s="169"/>
      <c r="S164" s="169"/>
      <c r="T164" s="170"/>
      <c r="AT164" s="165" t="s">
        <v>147</v>
      </c>
      <c r="AU164" s="165" t="s">
        <v>84</v>
      </c>
      <c r="AV164" s="13" t="s">
        <v>32</v>
      </c>
      <c r="AW164" s="13" t="s">
        <v>31</v>
      </c>
      <c r="AX164" s="13" t="s">
        <v>75</v>
      </c>
      <c r="AY164" s="165" t="s">
        <v>136</v>
      </c>
    </row>
    <row r="165" spans="2:51" s="14" customFormat="1" ht="11.25">
      <c r="B165" s="171"/>
      <c r="D165" s="164" t="s">
        <v>147</v>
      </c>
      <c r="E165" s="172" t="s">
        <v>1</v>
      </c>
      <c r="F165" s="173" t="s">
        <v>850</v>
      </c>
      <c r="H165" s="174">
        <v>48.543</v>
      </c>
      <c r="I165" s="175"/>
      <c r="L165" s="171"/>
      <c r="M165" s="176"/>
      <c r="N165" s="177"/>
      <c r="O165" s="177"/>
      <c r="P165" s="177"/>
      <c r="Q165" s="177"/>
      <c r="R165" s="177"/>
      <c r="S165" s="177"/>
      <c r="T165" s="178"/>
      <c r="AT165" s="172" t="s">
        <v>147</v>
      </c>
      <c r="AU165" s="172" t="s">
        <v>84</v>
      </c>
      <c r="AV165" s="14" t="s">
        <v>84</v>
      </c>
      <c r="AW165" s="14" t="s">
        <v>31</v>
      </c>
      <c r="AX165" s="14" t="s">
        <v>75</v>
      </c>
      <c r="AY165" s="172" t="s">
        <v>136</v>
      </c>
    </row>
    <row r="166" spans="2:51" s="15" customFormat="1" ht="11.25">
      <c r="B166" s="179"/>
      <c r="D166" s="164" t="s">
        <v>147</v>
      </c>
      <c r="E166" s="180" t="s">
        <v>1</v>
      </c>
      <c r="F166" s="181" t="s">
        <v>151</v>
      </c>
      <c r="H166" s="182">
        <v>48.543</v>
      </c>
      <c r="I166" s="183"/>
      <c r="L166" s="179"/>
      <c r="M166" s="184"/>
      <c r="N166" s="185"/>
      <c r="O166" s="185"/>
      <c r="P166" s="185"/>
      <c r="Q166" s="185"/>
      <c r="R166" s="185"/>
      <c r="S166" s="185"/>
      <c r="T166" s="186"/>
      <c r="AT166" s="180" t="s">
        <v>147</v>
      </c>
      <c r="AU166" s="180" t="s">
        <v>84</v>
      </c>
      <c r="AV166" s="15" t="s">
        <v>143</v>
      </c>
      <c r="AW166" s="15" t="s">
        <v>31</v>
      </c>
      <c r="AX166" s="15" t="s">
        <v>32</v>
      </c>
      <c r="AY166" s="180" t="s">
        <v>136</v>
      </c>
    </row>
    <row r="167" spans="1:65" s="2" customFormat="1" ht="16.5" customHeight="1">
      <c r="A167" s="33"/>
      <c r="B167" s="144"/>
      <c r="C167" s="145" t="s">
        <v>211</v>
      </c>
      <c r="D167" s="145" t="s">
        <v>138</v>
      </c>
      <c r="E167" s="146" t="s">
        <v>288</v>
      </c>
      <c r="F167" s="147" t="s">
        <v>289</v>
      </c>
      <c r="G167" s="148" t="s">
        <v>173</v>
      </c>
      <c r="H167" s="149">
        <v>48.543</v>
      </c>
      <c r="I167" s="150"/>
      <c r="J167" s="151">
        <f>ROUND(I167*H167,2)</f>
        <v>0</v>
      </c>
      <c r="K167" s="147" t="s">
        <v>142</v>
      </c>
      <c r="L167" s="34"/>
      <c r="M167" s="152" t="s">
        <v>1</v>
      </c>
      <c r="N167" s="153" t="s">
        <v>40</v>
      </c>
      <c r="O167" s="59"/>
      <c r="P167" s="154">
        <f>O167*H167</f>
        <v>0</v>
      </c>
      <c r="Q167" s="154">
        <v>0</v>
      </c>
      <c r="R167" s="154">
        <f>Q167*H167</f>
        <v>0</v>
      </c>
      <c r="S167" s="154">
        <v>0</v>
      </c>
      <c r="T167" s="155">
        <f>S167*H167</f>
        <v>0</v>
      </c>
      <c r="U167" s="33"/>
      <c r="V167" s="33"/>
      <c r="W167" s="33"/>
      <c r="X167" s="33"/>
      <c r="Y167" s="33"/>
      <c r="Z167" s="33"/>
      <c r="AA167" s="33"/>
      <c r="AB167" s="33"/>
      <c r="AC167" s="33"/>
      <c r="AD167" s="33"/>
      <c r="AE167" s="33"/>
      <c r="AR167" s="156" t="s">
        <v>143</v>
      </c>
      <c r="AT167" s="156" t="s">
        <v>138</v>
      </c>
      <c r="AU167" s="156" t="s">
        <v>84</v>
      </c>
      <c r="AY167" s="18" t="s">
        <v>136</v>
      </c>
      <c r="BE167" s="157">
        <f>IF(N167="základní",J167,0)</f>
        <v>0</v>
      </c>
      <c r="BF167" s="157">
        <f>IF(N167="snížená",J167,0)</f>
        <v>0</v>
      </c>
      <c r="BG167" s="157">
        <f>IF(N167="zákl. přenesená",J167,0)</f>
        <v>0</v>
      </c>
      <c r="BH167" s="157">
        <f>IF(N167="sníž. přenesená",J167,0)</f>
        <v>0</v>
      </c>
      <c r="BI167" s="157">
        <f>IF(N167="nulová",J167,0)</f>
        <v>0</v>
      </c>
      <c r="BJ167" s="18" t="s">
        <v>32</v>
      </c>
      <c r="BK167" s="157">
        <f>ROUND(I167*H167,2)</f>
        <v>0</v>
      </c>
      <c r="BL167" s="18" t="s">
        <v>143</v>
      </c>
      <c r="BM167" s="156" t="s">
        <v>856</v>
      </c>
    </row>
    <row r="168" spans="1:47" s="2" customFormat="1" ht="11.25">
      <c r="A168" s="33"/>
      <c r="B168" s="34"/>
      <c r="C168" s="33"/>
      <c r="D168" s="158" t="s">
        <v>145</v>
      </c>
      <c r="E168" s="33"/>
      <c r="F168" s="159" t="s">
        <v>291</v>
      </c>
      <c r="G168" s="33"/>
      <c r="H168" s="33"/>
      <c r="I168" s="160"/>
      <c r="J168" s="33"/>
      <c r="K168" s="33"/>
      <c r="L168" s="34"/>
      <c r="M168" s="161"/>
      <c r="N168" s="162"/>
      <c r="O168" s="59"/>
      <c r="P168" s="59"/>
      <c r="Q168" s="59"/>
      <c r="R168" s="59"/>
      <c r="S168" s="59"/>
      <c r="T168" s="60"/>
      <c r="U168" s="33"/>
      <c r="V168" s="33"/>
      <c r="W168" s="33"/>
      <c r="X168" s="33"/>
      <c r="Y168" s="33"/>
      <c r="Z168" s="33"/>
      <c r="AA168" s="33"/>
      <c r="AB168" s="33"/>
      <c r="AC168" s="33"/>
      <c r="AD168" s="33"/>
      <c r="AE168" s="33"/>
      <c r="AT168" s="18" t="s">
        <v>145</v>
      </c>
      <c r="AU168" s="18" t="s">
        <v>84</v>
      </c>
    </row>
    <row r="169" spans="2:51" s="13" customFormat="1" ht="11.25">
      <c r="B169" s="163"/>
      <c r="D169" s="164" t="s">
        <v>147</v>
      </c>
      <c r="E169" s="165" t="s">
        <v>1</v>
      </c>
      <c r="F169" s="166" t="s">
        <v>855</v>
      </c>
      <c r="H169" s="165" t="s">
        <v>1</v>
      </c>
      <c r="I169" s="167"/>
      <c r="L169" s="163"/>
      <c r="M169" s="168"/>
      <c r="N169" s="169"/>
      <c r="O169" s="169"/>
      <c r="P169" s="169"/>
      <c r="Q169" s="169"/>
      <c r="R169" s="169"/>
      <c r="S169" s="169"/>
      <c r="T169" s="170"/>
      <c r="AT169" s="165" t="s">
        <v>147</v>
      </c>
      <c r="AU169" s="165" t="s">
        <v>84</v>
      </c>
      <c r="AV169" s="13" t="s">
        <v>32</v>
      </c>
      <c r="AW169" s="13" t="s">
        <v>31</v>
      </c>
      <c r="AX169" s="13" t="s">
        <v>75</v>
      </c>
      <c r="AY169" s="165" t="s">
        <v>136</v>
      </c>
    </row>
    <row r="170" spans="2:51" s="14" customFormat="1" ht="11.25">
      <c r="B170" s="171"/>
      <c r="D170" s="164" t="s">
        <v>147</v>
      </c>
      <c r="E170" s="172" t="s">
        <v>1</v>
      </c>
      <c r="F170" s="173" t="s">
        <v>850</v>
      </c>
      <c r="H170" s="174">
        <v>48.543</v>
      </c>
      <c r="I170" s="175"/>
      <c r="L170" s="171"/>
      <c r="M170" s="176"/>
      <c r="N170" s="177"/>
      <c r="O170" s="177"/>
      <c r="P170" s="177"/>
      <c r="Q170" s="177"/>
      <c r="R170" s="177"/>
      <c r="S170" s="177"/>
      <c r="T170" s="178"/>
      <c r="AT170" s="172" t="s">
        <v>147</v>
      </c>
      <c r="AU170" s="172" t="s">
        <v>84</v>
      </c>
      <c r="AV170" s="14" t="s">
        <v>84</v>
      </c>
      <c r="AW170" s="14" t="s">
        <v>31</v>
      </c>
      <c r="AX170" s="14" t="s">
        <v>75</v>
      </c>
      <c r="AY170" s="172" t="s">
        <v>136</v>
      </c>
    </row>
    <row r="171" spans="2:51" s="15" customFormat="1" ht="11.25">
      <c r="B171" s="179"/>
      <c r="D171" s="164" t="s">
        <v>147</v>
      </c>
      <c r="E171" s="180" t="s">
        <v>1</v>
      </c>
      <c r="F171" s="181" t="s">
        <v>151</v>
      </c>
      <c r="H171" s="182">
        <v>48.543</v>
      </c>
      <c r="I171" s="183"/>
      <c r="L171" s="179"/>
      <c r="M171" s="184"/>
      <c r="N171" s="185"/>
      <c r="O171" s="185"/>
      <c r="P171" s="185"/>
      <c r="Q171" s="185"/>
      <c r="R171" s="185"/>
      <c r="S171" s="185"/>
      <c r="T171" s="186"/>
      <c r="AT171" s="180" t="s">
        <v>147</v>
      </c>
      <c r="AU171" s="180" t="s">
        <v>84</v>
      </c>
      <c r="AV171" s="15" t="s">
        <v>143</v>
      </c>
      <c r="AW171" s="15" t="s">
        <v>31</v>
      </c>
      <c r="AX171" s="15" t="s">
        <v>32</v>
      </c>
      <c r="AY171" s="180" t="s">
        <v>136</v>
      </c>
    </row>
    <row r="172" spans="1:65" s="2" customFormat="1" ht="16.5" customHeight="1">
      <c r="A172" s="33"/>
      <c r="B172" s="144"/>
      <c r="C172" s="145" t="s">
        <v>218</v>
      </c>
      <c r="D172" s="145" t="s">
        <v>138</v>
      </c>
      <c r="E172" s="146" t="s">
        <v>293</v>
      </c>
      <c r="F172" s="147" t="s">
        <v>294</v>
      </c>
      <c r="G172" s="148" t="s">
        <v>173</v>
      </c>
      <c r="H172" s="149">
        <v>48.543</v>
      </c>
      <c r="I172" s="150"/>
      <c r="J172" s="151">
        <f>ROUND(I172*H172,2)</f>
        <v>0</v>
      </c>
      <c r="K172" s="147" t="s">
        <v>142</v>
      </c>
      <c r="L172" s="34"/>
      <c r="M172" s="152" t="s">
        <v>1</v>
      </c>
      <c r="N172" s="153" t="s">
        <v>40</v>
      </c>
      <c r="O172" s="59"/>
      <c r="P172" s="154">
        <f>O172*H172</f>
        <v>0</v>
      </c>
      <c r="Q172" s="154">
        <v>0</v>
      </c>
      <c r="R172" s="154">
        <f>Q172*H172</f>
        <v>0</v>
      </c>
      <c r="S172" s="154">
        <v>0</v>
      </c>
      <c r="T172" s="155">
        <f>S172*H172</f>
        <v>0</v>
      </c>
      <c r="U172" s="33"/>
      <c r="V172" s="33"/>
      <c r="W172" s="33"/>
      <c r="X172" s="33"/>
      <c r="Y172" s="33"/>
      <c r="Z172" s="33"/>
      <c r="AA172" s="33"/>
      <c r="AB172" s="33"/>
      <c r="AC172" s="33"/>
      <c r="AD172" s="33"/>
      <c r="AE172" s="33"/>
      <c r="AR172" s="156" t="s">
        <v>143</v>
      </c>
      <c r="AT172" s="156" t="s">
        <v>138</v>
      </c>
      <c r="AU172" s="156" t="s">
        <v>84</v>
      </c>
      <c r="AY172" s="18" t="s">
        <v>136</v>
      </c>
      <c r="BE172" s="157">
        <f>IF(N172="základní",J172,0)</f>
        <v>0</v>
      </c>
      <c r="BF172" s="157">
        <f>IF(N172="snížená",J172,0)</f>
        <v>0</v>
      </c>
      <c r="BG172" s="157">
        <f>IF(N172="zákl. přenesená",J172,0)</f>
        <v>0</v>
      </c>
      <c r="BH172" s="157">
        <f>IF(N172="sníž. přenesená",J172,0)</f>
        <v>0</v>
      </c>
      <c r="BI172" s="157">
        <f>IF(N172="nulová",J172,0)</f>
        <v>0</v>
      </c>
      <c r="BJ172" s="18" t="s">
        <v>32</v>
      </c>
      <c r="BK172" s="157">
        <f>ROUND(I172*H172,2)</f>
        <v>0</v>
      </c>
      <c r="BL172" s="18" t="s">
        <v>143</v>
      </c>
      <c r="BM172" s="156" t="s">
        <v>857</v>
      </c>
    </row>
    <row r="173" spans="1:47" s="2" customFormat="1" ht="11.25">
      <c r="A173" s="33"/>
      <c r="B173" s="34"/>
      <c r="C173" s="33"/>
      <c r="D173" s="158" t="s">
        <v>145</v>
      </c>
      <c r="E173" s="33"/>
      <c r="F173" s="159" t="s">
        <v>296</v>
      </c>
      <c r="G173" s="33"/>
      <c r="H173" s="33"/>
      <c r="I173" s="160"/>
      <c r="J173" s="33"/>
      <c r="K173" s="33"/>
      <c r="L173" s="34"/>
      <c r="M173" s="161"/>
      <c r="N173" s="162"/>
      <c r="O173" s="59"/>
      <c r="P173" s="59"/>
      <c r="Q173" s="59"/>
      <c r="R173" s="59"/>
      <c r="S173" s="59"/>
      <c r="T173" s="60"/>
      <c r="U173" s="33"/>
      <c r="V173" s="33"/>
      <c r="W173" s="33"/>
      <c r="X173" s="33"/>
      <c r="Y173" s="33"/>
      <c r="Z173" s="33"/>
      <c r="AA173" s="33"/>
      <c r="AB173" s="33"/>
      <c r="AC173" s="33"/>
      <c r="AD173" s="33"/>
      <c r="AE173" s="33"/>
      <c r="AT173" s="18" t="s">
        <v>145</v>
      </c>
      <c r="AU173" s="18" t="s">
        <v>84</v>
      </c>
    </row>
    <row r="174" spans="2:51" s="14" customFormat="1" ht="11.25">
      <c r="B174" s="171"/>
      <c r="D174" s="164" t="s">
        <v>147</v>
      </c>
      <c r="E174" s="172" t="s">
        <v>1</v>
      </c>
      <c r="F174" s="173" t="s">
        <v>858</v>
      </c>
      <c r="H174" s="174">
        <v>72.853</v>
      </c>
      <c r="I174" s="175"/>
      <c r="L174" s="171"/>
      <c r="M174" s="176"/>
      <c r="N174" s="177"/>
      <c r="O174" s="177"/>
      <c r="P174" s="177"/>
      <c r="Q174" s="177"/>
      <c r="R174" s="177"/>
      <c r="S174" s="177"/>
      <c r="T174" s="178"/>
      <c r="AT174" s="172" t="s">
        <v>147</v>
      </c>
      <c r="AU174" s="172" t="s">
        <v>84</v>
      </c>
      <c r="AV174" s="14" t="s">
        <v>84</v>
      </c>
      <c r="AW174" s="14" t="s">
        <v>31</v>
      </c>
      <c r="AX174" s="14" t="s">
        <v>75</v>
      </c>
      <c r="AY174" s="172" t="s">
        <v>136</v>
      </c>
    </row>
    <row r="175" spans="2:51" s="13" customFormat="1" ht="11.25">
      <c r="B175" s="163"/>
      <c r="D175" s="164" t="s">
        <v>147</v>
      </c>
      <c r="E175" s="165" t="s">
        <v>1</v>
      </c>
      <c r="F175" s="166" t="s">
        <v>298</v>
      </c>
      <c r="H175" s="165" t="s">
        <v>1</v>
      </c>
      <c r="I175" s="167"/>
      <c r="L175" s="163"/>
      <c r="M175" s="168"/>
      <c r="N175" s="169"/>
      <c r="O175" s="169"/>
      <c r="P175" s="169"/>
      <c r="Q175" s="169"/>
      <c r="R175" s="169"/>
      <c r="S175" s="169"/>
      <c r="T175" s="170"/>
      <c r="AT175" s="165" t="s">
        <v>147</v>
      </c>
      <c r="AU175" s="165" t="s">
        <v>84</v>
      </c>
      <c r="AV175" s="13" t="s">
        <v>32</v>
      </c>
      <c r="AW175" s="13" t="s">
        <v>31</v>
      </c>
      <c r="AX175" s="13" t="s">
        <v>75</v>
      </c>
      <c r="AY175" s="165" t="s">
        <v>136</v>
      </c>
    </row>
    <row r="176" spans="2:51" s="14" customFormat="1" ht="11.25">
      <c r="B176" s="171"/>
      <c r="D176" s="164" t="s">
        <v>147</v>
      </c>
      <c r="E176" s="172" t="s">
        <v>1</v>
      </c>
      <c r="F176" s="173" t="s">
        <v>859</v>
      </c>
      <c r="H176" s="174">
        <v>-3.474</v>
      </c>
      <c r="I176" s="175"/>
      <c r="L176" s="171"/>
      <c r="M176" s="176"/>
      <c r="N176" s="177"/>
      <c r="O176" s="177"/>
      <c r="P176" s="177"/>
      <c r="Q176" s="177"/>
      <c r="R176" s="177"/>
      <c r="S176" s="177"/>
      <c r="T176" s="178"/>
      <c r="AT176" s="172" t="s">
        <v>147</v>
      </c>
      <c r="AU176" s="172" t="s">
        <v>84</v>
      </c>
      <c r="AV176" s="14" t="s">
        <v>84</v>
      </c>
      <c r="AW176" s="14" t="s">
        <v>31</v>
      </c>
      <c r="AX176" s="14" t="s">
        <v>75</v>
      </c>
      <c r="AY176" s="172" t="s">
        <v>136</v>
      </c>
    </row>
    <row r="177" spans="2:51" s="14" customFormat="1" ht="11.25">
      <c r="B177" s="171"/>
      <c r="D177" s="164" t="s">
        <v>147</v>
      </c>
      <c r="E177" s="172" t="s">
        <v>1</v>
      </c>
      <c r="F177" s="173" t="s">
        <v>860</v>
      </c>
      <c r="H177" s="174">
        <v>-3.717</v>
      </c>
      <c r="I177" s="175"/>
      <c r="L177" s="171"/>
      <c r="M177" s="176"/>
      <c r="N177" s="177"/>
      <c r="O177" s="177"/>
      <c r="P177" s="177"/>
      <c r="Q177" s="177"/>
      <c r="R177" s="177"/>
      <c r="S177" s="177"/>
      <c r="T177" s="178"/>
      <c r="AT177" s="172" t="s">
        <v>147</v>
      </c>
      <c r="AU177" s="172" t="s">
        <v>84</v>
      </c>
      <c r="AV177" s="14" t="s">
        <v>84</v>
      </c>
      <c r="AW177" s="14" t="s">
        <v>31</v>
      </c>
      <c r="AX177" s="14" t="s">
        <v>75</v>
      </c>
      <c r="AY177" s="172" t="s">
        <v>136</v>
      </c>
    </row>
    <row r="178" spans="2:51" s="14" customFormat="1" ht="11.25">
      <c r="B178" s="171"/>
      <c r="D178" s="164" t="s">
        <v>147</v>
      </c>
      <c r="E178" s="172" t="s">
        <v>1</v>
      </c>
      <c r="F178" s="173" t="s">
        <v>861</v>
      </c>
      <c r="H178" s="174">
        <v>-17.119</v>
      </c>
      <c r="I178" s="175"/>
      <c r="L178" s="171"/>
      <c r="M178" s="176"/>
      <c r="N178" s="177"/>
      <c r="O178" s="177"/>
      <c r="P178" s="177"/>
      <c r="Q178" s="177"/>
      <c r="R178" s="177"/>
      <c r="S178" s="177"/>
      <c r="T178" s="178"/>
      <c r="AT178" s="172" t="s">
        <v>147</v>
      </c>
      <c r="AU178" s="172" t="s">
        <v>84</v>
      </c>
      <c r="AV178" s="14" t="s">
        <v>84</v>
      </c>
      <c r="AW178" s="14" t="s">
        <v>31</v>
      </c>
      <c r="AX178" s="14" t="s">
        <v>75</v>
      </c>
      <c r="AY178" s="172" t="s">
        <v>136</v>
      </c>
    </row>
    <row r="179" spans="2:51" s="15" customFormat="1" ht="11.25">
      <c r="B179" s="179"/>
      <c r="D179" s="164" t="s">
        <v>147</v>
      </c>
      <c r="E179" s="180" t="s">
        <v>1</v>
      </c>
      <c r="F179" s="181" t="s">
        <v>151</v>
      </c>
      <c r="H179" s="182">
        <v>48.543</v>
      </c>
      <c r="I179" s="183"/>
      <c r="L179" s="179"/>
      <c r="M179" s="184"/>
      <c r="N179" s="185"/>
      <c r="O179" s="185"/>
      <c r="P179" s="185"/>
      <c r="Q179" s="185"/>
      <c r="R179" s="185"/>
      <c r="S179" s="185"/>
      <c r="T179" s="186"/>
      <c r="AT179" s="180" t="s">
        <v>147</v>
      </c>
      <c r="AU179" s="180" t="s">
        <v>84</v>
      </c>
      <c r="AV179" s="15" t="s">
        <v>143</v>
      </c>
      <c r="AW179" s="15" t="s">
        <v>31</v>
      </c>
      <c r="AX179" s="15" t="s">
        <v>32</v>
      </c>
      <c r="AY179" s="180" t="s">
        <v>136</v>
      </c>
    </row>
    <row r="180" spans="1:65" s="2" customFormat="1" ht="16.5" customHeight="1">
      <c r="A180" s="33"/>
      <c r="B180" s="144"/>
      <c r="C180" s="145" t="s">
        <v>8</v>
      </c>
      <c r="D180" s="145" t="s">
        <v>138</v>
      </c>
      <c r="E180" s="146" t="s">
        <v>305</v>
      </c>
      <c r="F180" s="147" t="s">
        <v>306</v>
      </c>
      <c r="G180" s="148" t="s">
        <v>173</v>
      </c>
      <c r="H180" s="149">
        <v>17.119</v>
      </c>
      <c r="I180" s="150"/>
      <c r="J180" s="151">
        <f>ROUND(I180*H180,2)</f>
        <v>0</v>
      </c>
      <c r="K180" s="147" t="s">
        <v>142</v>
      </c>
      <c r="L180" s="34"/>
      <c r="M180" s="152" t="s">
        <v>1</v>
      </c>
      <c r="N180" s="153" t="s">
        <v>40</v>
      </c>
      <c r="O180" s="59"/>
      <c r="P180" s="154">
        <f>O180*H180</f>
        <v>0</v>
      </c>
      <c r="Q180" s="154">
        <v>0</v>
      </c>
      <c r="R180" s="154">
        <f>Q180*H180</f>
        <v>0</v>
      </c>
      <c r="S180" s="154">
        <v>0</v>
      </c>
      <c r="T180" s="155">
        <f>S180*H180</f>
        <v>0</v>
      </c>
      <c r="U180" s="33"/>
      <c r="V180" s="33"/>
      <c r="W180" s="33"/>
      <c r="X180" s="33"/>
      <c r="Y180" s="33"/>
      <c r="Z180" s="33"/>
      <c r="AA180" s="33"/>
      <c r="AB180" s="33"/>
      <c r="AC180" s="33"/>
      <c r="AD180" s="33"/>
      <c r="AE180" s="33"/>
      <c r="AR180" s="156" t="s">
        <v>143</v>
      </c>
      <c r="AT180" s="156" t="s">
        <v>138</v>
      </c>
      <c r="AU180" s="156" t="s">
        <v>84</v>
      </c>
      <c r="AY180" s="18" t="s">
        <v>136</v>
      </c>
      <c r="BE180" s="157">
        <f>IF(N180="základní",J180,0)</f>
        <v>0</v>
      </c>
      <c r="BF180" s="157">
        <f>IF(N180="snížená",J180,0)</f>
        <v>0</v>
      </c>
      <c r="BG180" s="157">
        <f>IF(N180="zákl. přenesená",J180,0)</f>
        <v>0</v>
      </c>
      <c r="BH180" s="157">
        <f>IF(N180="sníž. přenesená",J180,0)</f>
        <v>0</v>
      </c>
      <c r="BI180" s="157">
        <f>IF(N180="nulová",J180,0)</f>
        <v>0</v>
      </c>
      <c r="BJ180" s="18" t="s">
        <v>32</v>
      </c>
      <c r="BK180" s="157">
        <f>ROUND(I180*H180,2)</f>
        <v>0</v>
      </c>
      <c r="BL180" s="18" t="s">
        <v>143</v>
      </c>
      <c r="BM180" s="156" t="s">
        <v>862</v>
      </c>
    </row>
    <row r="181" spans="1:47" s="2" customFormat="1" ht="11.25">
      <c r="A181" s="33"/>
      <c r="B181" s="34"/>
      <c r="C181" s="33"/>
      <c r="D181" s="158" t="s">
        <v>145</v>
      </c>
      <c r="E181" s="33"/>
      <c r="F181" s="159" t="s">
        <v>308</v>
      </c>
      <c r="G181" s="33"/>
      <c r="H181" s="33"/>
      <c r="I181" s="160"/>
      <c r="J181" s="33"/>
      <c r="K181" s="33"/>
      <c r="L181" s="34"/>
      <c r="M181" s="161"/>
      <c r="N181" s="162"/>
      <c r="O181" s="59"/>
      <c r="P181" s="59"/>
      <c r="Q181" s="59"/>
      <c r="R181" s="59"/>
      <c r="S181" s="59"/>
      <c r="T181" s="60"/>
      <c r="U181" s="33"/>
      <c r="V181" s="33"/>
      <c r="W181" s="33"/>
      <c r="X181" s="33"/>
      <c r="Y181" s="33"/>
      <c r="Z181" s="33"/>
      <c r="AA181" s="33"/>
      <c r="AB181" s="33"/>
      <c r="AC181" s="33"/>
      <c r="AD181" s="33"/>
      <c r="AE181" s="33"/>
      <c r="AT181" s="18" t="s">
        <v>145</v>
      </c>
      <c r="AU181" s="18" t="s">
        <v>84</v>
      </c>
    </row>
    <row r="182" spans="2:51" s="13" customFormat="1" ht="11.25">
      <c r="B182" s="163"/>
      <c r="D182" s="164" t="s">
        <v>147</v>
      </c>
      <c r="E182" s="165" t="s">
        <v>1</v>
      </c>
      <c r="F182" s="166" t="s">
        <v>863</v>
      </c>
      <c r="H182" s="165" t="s">
        <v>1</v>
      </c>
      <c r="I182" s="167"/>
      <c r="L182" s="163"/>
      <c r="M182" s="168"/>
      <c r="N182" s="169"/>
      <c r="O182" s="169"/>
      <c r="P182" s="169"/>
      <c r="Q182" s="169"/>
      <c r="R182" s="169"/>
      <c r="S182" s="169"/>
      <c r="T182" s="170"/>
      <c r="AT182" s="165" t="s">
        <v>147</v>
      </c>
      <c r="AU182" s="165" t="s">
        <v>84</v>
      </c>
      <c r="AV182" s="13" t="s">
        <v>32</v>
      </c>
      <c r="AW182" s="13" t="s">
        <v>31</v>
      </c>
      <c r="AX182" s="13" t="s">
        <v>75</v>
      </c>
      <c r="AY182" s="165" t="s">
        <v>136</v>
      </c>
    </row>
    <row r="183" spans="2:51" s="13" customFormat="1" ht="11.25">
      <c r="B183" s="163"/>
      <c r="D183" s="164" t="s">
        <v>147</v>
      </c>
      <c r="E183" s="165" t="s">
        <v>1</v>
      </c>
      <c r="F183" s="166" t="s">
        <v>831</v>
      </c>
      <c r="H183" s="165" t="s">
        <v>1</v>
      </c>
      <c r="I183" s="167"/>
      <c r="L183" s="163"/>
      <c r="M183" s="168"/>
      <c r="N183" s="169"/>
      <c r="O183" s="169"/>
      <c r="P183" s="169"/>
      <c r="Q183" s="169"/>
      <c r="R183" s="169"/>
      <c r="S183" s="169"/>
      <c r="T183" s="170"/>
      <c r="AT183" s="165" t="s">
        <v>147</v>
      </c>
      <c r="AU183" s="165" t="s">
        <v>84</v>
      </c>
      <c r="AV183" s="13" t="s">
        <v>32</v>
      </c>
      <c r="AW183" s="13" t="s">
        <v>31</v>
      </c>
      <c r="AX183" s="13" t="s">
        <v>75</v>
      </c>
      <c r="AY183" s="165" t="s">
        <v>136</v>
      </c>
    </row>
    <row r="184" spans="2:51" s="14" customFormat="1" ht="11.25">
      <c r="B184" s="171"/>
      <c r="D184" s="164" t="s">
        <v>147</v>
      </c>
      <c r="E184" s="172" t="s">
        <v>1</v>
      </c>
      <c r="F184" s="173" t="s">
        <v>864</v>
      </c>
      <c r="H184" s="174">
        <v>17.119</v>
      </c>
      <c r="I184" s="175"/>
      <c r="L184" s="171"/>
      <c r="M184" s="176"/>
      <c r="N184" s="177"/>
      <c r="O184" s="177"/>
      <c r="P184" s="177"/>
      <c r="Q184" s="177"/>
      <c r="R184" s="177"/>
      <c r="S184" s="177"/>
      <c r="T184" s="178"/>
      <c r="AT184" s="172" t="s">
        <v>147</v>
      </c>
      <c r="AU184" s="172" t="s">
        <v>84</v>
      </c>
      <c r="AV184" s="14" t="s">
        <v>84</v>
      </c>
      <c r="AW184" s="14" t="s">
        <v>31</v>
      </c>
      <c r="AX184" s="14" t="s">
        <v>75</v>
      </c>
      <c r="AY184" s="172" t="s">
        <v>136</v>
      </c>
    </row>
    <row r="185" spans="2:51" s="15" customFormat="1" ht="11.25">
      <c r="B185" s="179"/>
      <c r="D185" s="164" t="s">
        <v>147</v>
      </c>
      <c r="E185" s="180" t="s">
        <v>1</v>
      </c>
      <c r="F185" s="181" t="s">
        <v>151</v>
      </c>
      <c r="H185" s="182">
        <v>17.119</v>
      </c>
      <c r="I185" s="183"/>
      <c r="L185" s="179"/>
      <c r="M185" s="184"/>
      <c r="N185" s="185"/>
      <c r="O185" s="185"/>
      <c r="P185" s="185"/>
      <c r="Q185" s="185"/>
      <c r="R185" s="185"/>
      <c r="S185" s="185"/>
      <c r="T185" s="186"/>
      <c r="AT185" s="180" t="s">
        <v>147</v>
      </c>
      <c r="AU185" s="180" t="s">
        <v>84</v>
      </c>
      <c r="AV185" s="15" t="s">
        <v>143</v>
      </c>
      <c r="AW185" s="15" t="s">
        <v>31</v>
      </c>
      <c r="AX185" s="15" t="s">
        <v>32</v>
      </c>
      <c r="AY185" s="180" t="s">
        <v>136</v>
      </c>
    </row>
    <row r="186" spans="1:65" s="2" customFormat="1" ht="16.5" customHeight="1">
      <c r="A186" s="33"/>
      <c r="B186" s="144"/>
      <c r="C186" s="188" t="s">
        <v>229</v>
      </c>
      <c r="D186" s="188" t="s">
        <v>206</v>
      </c>
      <c r="E186" s="189" t="s">
        <v>313</v>
      </c>
      <c r="F186" s="190" t="s">
        <v>314</v>
      </c>
      <c r="G186" s="191" t="s">
        <v>214</v>
      </c>
      <c r="H186" s="192">
        <v>35.59</v>
      </c>
      <c r="I186" s="193"/>
      <c r="J186" s="194">
        <f>ROUND(I186*H186,2)</f>
        <v>0</v>
      </c>
      <c r="K186" s="190" t="s">
        <v>142</v>
      </c>
      <c r="L186" s="195"/>
      <c r="M186" s="196" t="s">
        <v>1</v>
      </c>
      <c r="N186" s="197" t="s">
        <v>40</v>
      </c>
      <c r="O186" s="59"/>
      <c r="P186" s="154">
        <f>O186*H186</f>
        <v>0</v>
      </c>
      <c r="Q186" s="154">
        <v>0</v>
      </c>
      <c r="R186" s="154">
        <f>Q186*H186</f>
        <v>0</v>
      </c>
      <c r="S186" s="154">
        <v>0</v>
      </c>
      <c r="T186" s="155">
        <f>S186*H186</f>
        <v>0</v>
      </c>
      <c r="U186" s="33"/>
      <c r="V186" s="33"/>
      <c r="W186" s="33"/>
      <c r="X186" s="33"/>
      <c r="Y186" s="33"/>
      <c r="Z186" s="33"/>
      <c r="AA186" s="33"/>
      <c r="AB186" s="33"/>
      <c r="AC186" s="33"/>
      <c r="AD186" s="33"/>
      <c r="AE186" s="33"/>
      <c r="AR186" s="156" t="s">
        <v>195</v>
      </c>
      <c r="AT186" s="156" t="s">
        <v>206</v>
      </c>
      <c r="AU186" s="156" t="s">
        <v>84</v>
      </c>
      <c r="AY186" s="18" t="s">
        <v>136</v>
      </c>
      <c r="BE186" s="157">
        <f>IF(N186="základní",J186,0)</f>
        <v>0</v>
      </c>
      <c r="BF186" s="157">
        <f>IF(N186="snížená",J186,0)</f>
        <v>0</v>
      </c>
      <c r="BG186" s="157">
        <f>IF(N186="zákl. přenesená",J186,0)</f>
        <v>0</v>
      </c>
      <c r="BH186" s="157">
        <f>IF(N186="sníž. přenesená",J186,0)</f>
        <v>0</v>
      </c>
      <c r="BI186" s="157">
        <f>IF(N186="nulová",J186,0)</f>
        <v>0</v>
      </c>
      <c r="BJ186" s="18" t="s">
        <v>32</v>
      </c>
      <c r="BK186" s="157">
        <f>ROUND(I186*H186,2)</f>
        <v>0</v>
      </c>
      <c r="BL186" s="18" t="s">
        <v>143</v>
      </c>
      <c r="BM186" s="156" t="s">
        <v>865</v>
      </c>
    </row>
    <row r="187" spans="2:51" s="14" customFormat="1" ht="11.25">
      <c r="B187" s="171"/>
      <c r="D187" s="164" t="s">
        <v>147</v>
      </c>
      <c r="E187" s="172" t="s">
        <v>1</v>
      </c>
      <c r="F187" s="173" t="s">
        <v>866</v>
      </c>
      <c r="H187" s="174">
        <v>35.59</v>
      </c>
      <c r="I187" s="175"/>
      <c r="L187" s="171"/>
      <c r="M187" s="176"/>
      <c r="N187" s="177"/>
      <c r="O187" s="177"/>
      <c r="P187" s="177"/>
      <c r="Q187" s="177"/>
      <c r="R187" s="177"/>
      <c r="S187" s="177"/>
      <c r="T187" s="178"/>
      <c r="AT187" s="172" t="s">
        <v>147</v>
      </c>
      <c r="AU187" s="172" t="s">
        <v>84</v>
      </c>
      <c r="AV187" s="14" t="s">
        <v>84</v>
      </c>
      <c r="AW187" s="14" t="s">
        <v>31</v>
      </c>
      <c r="AX187" s="14" t="s">
        <v>32</v>
      </c>
      <c r="AY187" s="172" t="s">
        <v>136</v>
      </c>
    </row>
    <row r="188" spans="1:65" s="2" customFormat="1" ht="16.5" customHeight="1">
      <c r="A188" s="33"/>
      <c r="B188" s="144"/>
      <c r="C188" s="145" t="s">
        <v>234</v>
      </c>
      <c r="D188" s="145" t="s">
        <v>138</v>
      </c>
      <c r="E188" s="146" t="s">
        <v>318</v>
      </c>
      <c r="F188" s="147" t="s">
        <v>319</v>
      </c>
      <c r="G188" s="148" t="s">
        <v>173</v>
      </c>
      <c r="H188" s="149">
        <v>19.772</v>
      </c>
      <c r="I188" s="150"/>
      <c r="J188" s="151">
        <f>ROUND(I188*H188,2)</f>
        <v>0</v>
      </c>
      <c r="K188" s="147" t="s">
        <v>142</v>
      </c>
      <c r="L188" s="34"/>
      <c r="M188" s="152" t="s">
        <v>1</v>
      </c>
      <c r="N188" s="153" t="s">
        <v>40</v>
      </c>
      <c r="O188" s="59"/>
      <c r="P188" s="154">
        <f>O188*H188</f>
        <v>0</v>
      </c>
      <c r="Q188" s="154">
        <v>0</v>
      </c>
      <c r="R188" s="154">
        <f>Q188*H188</f>
        <v>0</v>
      </c>
      <c r="S188" s="154">
        <v>0</v>
      </c>
      <c r="T188" s="155">
        <f>S188*H188</f>
        <v>0</v>
      </c>
      <c r="U188" s="33"/>
      <c r="V188" s="33"/>
      <c r="W188" s="33"/>
      <c r="X188" s="33"/>
      <c r="Y188" s="33"/>
      <c r="Z188" s="33"/>
      <c r="AA188" s="33"/>
      <c r="AB188" s="33"/>
      <c r="AC188" s="33"/>
      <c r="AD188" s="33"/>
      <c r="AE188" s="33"/>
      <c r="AR188" s="156" t="s">
        <v>143</v>
      </c>
      <c r="AT188" s="156" t="s">
        <v>138</v>
      </c>
      <c r="AU188" s="156" t="s">
        <v>84</v>
      </c>
      <c r="AY188" s="18" t="s">
        <v>136</v>
      </c>
      <c r="BE188" s="157">
        <f>IF(N188="základní",J188,0)</f>
        <v>0</v>
      </c>
      <c r="BF188" s="157">
        <f>IF(N188="snížená",J188,0)</f>
        <v>0</v>
      </c>
      <c r="BG188" s="157">
        <f>IF(N188="zákl. přenesená",J188,0)</f>
        <v>0</v>
      </c>
      <c r="BH188" s="157">
        <f>IF(N188="sníž. přenesená",J188,0)</f>
        <v>0</v>
      </c>
      <c r="BI188" s="157">
        <f>IF(N188="nulová",J188,0)</f>
        <v>0</v>
      </c>
      <c r="BJ188" s="18" t="s">
        <v>32</v>
      </c>
      <c r="BK188" s="157">
        <f>ROUND(I188*H188,2)</f>
        <v>0</v>
      </c>
      <c r="BL188" s="18" t="s">
        <v>143</v>
      </c>
      <c r="BM188" s="156" t="s">
        <v>867</v>
      </c>
    </row>
    <row r="189" spans="1:47" s="2" customFormat="1" ht="11.25">
      <c r="A189" s="33"/>
      <c r="B189" s="34"/>
      <c r="C189" s="33"/>
      <c r="D189" s="158" t="s">
        <v>145</v>
      </c>
      <c r="E189" s="33"/>
      <c r="F189" s="159" t="s">
        <v>321</v>
      </c>
      <c r="G189" s="33"/>
      <c r="H189" s="33"/>
      <c r="I189" s="160"/>
      <c r="J189" s="33"/>
      <c r="K189" s="33"/>
      <c r="L189" s="34"/>
      <c r="M189" s="161"/>
      <c r="N189" s="162"/>
      <c r="O189" s="59"/>
      <c r="P189" s="59"/>
      <c r="Q189" s="59"/>
      <c r="R189" s="59"/>
      <c r="S189" s="59"/>
      <c r="T189" s="60"/>
      <c r="U189" s="33"/>
      <c r="V189" s="33"/>
      <c r="W189" s="33"/>
      <c r="X189" s="33"/>
      <c r="Y189" s="33"/>
      <c r="Z189" s="33"/>
      <c r="AA189" s="33"/>
      <c r="AB189" s="33"/>
      <c r="AC189" s="33"/>
      <c r="AD189" s="33"/>
      <c r="AE189" s="33"/>
      <c r="AT189" s="18" t="s">
        <v>145</v>
      </c>
      <c r="AU189" s="18" t="s">
        <v>84</v>
      </c>
    </row>
    <row r="190" spans="2:51" s="14" customFormat="1" ht="11.25">
      <c r="B190" s="171"/>
      <c r="D190" s="164" t="s">
        <v>147</v>
      </c>
      <c r="E190" s="172" t="s">
        <v>1</v>
      </c>
      <c r="F190" s="173" t="s">
        <v>868</v>
      </c>
      <c r="H190" s="174">
        <v>19.772</v>
      </c>
      <c r="I190" s="175"/>
      <c r="L190" s="171"/>
      <c r="M190" s="176"/>
      <c r="N190" s="177"/>
      <c r="O190" s="177"/>
      <c r="P190" s="177"/>
      <c r="Q190" s="177"/>
      <c r="R190" s="177"/>
      <c r="S190" s="177"/>
      <c r="T190" s="178"/>
      <c r="AT190" s="172" t="s">
        <v>147</v>
      </c>
      <c r="AU190" s="172" t="s">
        <v>84</v>
      </c>
      <c r="AV190" s="14" t="s">
        <v>84</v>
      </c>
      <c r="AW190" s="14" t="s">
        <v>31</v>
      </c>
      <c r="AX190" s="14" t="s">
        <v>75</v>
      </c>
      <c r="AY190" s="172" t="s">
        <v>136</v>
      </c>
    </row>
    <row r="191" spans="2:51" s="15" customFormat="1" ht="11.25">
      <c r="B191" s="179"/>
      <c r="D191" s="164" t="s">
        <v>147</v>
      </c>
      <c r="E191" s="180" t="s">
        <v>1</v>
      </c>
      <c r="F191" s="181" t="s">
        <v>151</v>
      </c>
      <c r="H191" s="182">
        <v>19.772</v>
      </c>
      <c r="I191" s="183"/>
      <c r="L191" s="179"/>
      <c r="M191" s="184"/>
      <c r="N191" s="185"/>
      <c r="O191" s="185"/>
      <c r="P191" s="185"/>
      <c r="Q191" s="185"/>
      <c r="R191" s="185"/>
      <c r="S191" s="185"/>
      <c r="T191" s="186"/>
      <c r="AT191" s="180" t="s">
        <v>147</v>
      </c>
      <c r="AU191" s="180" t="s">
        <v>84</v>
      </c>
      <c r="AV191" s="15" t="s">
        <v>143</v>
      </c>
      <c r="AW191" s="15" t="s">
        <v>31</v>
      </c>
      <c r="AX191" s="15" t="s">
        <v>32</v>
      </c>
      <c r="AY191" s="180" t="s">
        <v>136</v>
      </c>
    </row>
    <row r="192" spans="1:65" s="2" customFormat="1" ht="21.75" customHeight="1">
      <c r="A192" s="33"/>
      <c r="B192" s="144"/>
      <c r="C192" s="145" t="s">
        <v>241</v>
      </c>
      <c r="D192" s="145" t="s">
        <v>138</v>
      </c>
      <c r="E192" s="146" t="s">
        <v>324</v>
      </c>
      <c r="F192" s="147" t="s">
        <v>325</v>
      </c>
      <c r="G192" s="148" t="s">
        <v>173</v>
      </c>
      <c r="H192" s="149">
        <v>19.772</v>
      </c>
      <c r="I192" s="150"/>
      <c r="J192" s="151">
        <f>ROUND(I192*H192,2)</f>
        <v>0</v>
      </c>
      <c r="K192" s="147" t="s">
        <v>142</v>
      </c>
      <c r="L192" s="34"/>
      <c r="M192" s="152" t="s">
        <v>1</v>
      </c>
      <c r="N192" s="153" t="s">
        <v>40</v>
      </c>
      <c r="O192" s="59"/>
      <c r="P192" s="154">
        <f>O192*H192</f>
        <v>0</v>
      </c>
      <c r="Q192" s="154">
        <v>0</v>
      </c>
      <c r="R192" s="154">
        <f>Q192*H192</f>
        <v>0</v>
      </c>
      <c r="S192" s="154">
        <v>0</v>
      </c>
      <c r="T192" s="155">
        <f>S192*H192</f>
        <v>0</v>
      </c>
      <c r="U192" s="33"/>
      <c r="V192" s="33"/>
      <c r="W192" s="33"/>
      <c r="X192" s="33"/>
      <c r="Y192" s="33"/>
      <c r="Z192" s="33"/>
      <c r="AA192" s="33"/>
      <c r="AB192" s="33"/>
      <c r="AC192" s="33"/>
      <c r="AD192" s="33"/>
      <c r="AE192" s="33"/>
      <c r="AR192" s="156" t="s">
        <v>143</v>
      </c>
      <c r="AT192" s="156" t="s">
        <v>138</v>
      </c>
      <c r="AU192" s="156" t="s">
        <v>84</v>
      </c>
      <c r="AY192" s="18" t="s">
        <v>136</v>
      </c>
      <c r="BE192" s="157">
        <f>IF(N192="základní",J192,0)</f>
        <v>0</v>
      </c>
      <c r="BF192" s="157">
        <f>IF(N192="snížená",J192,0)</f>
        <v>0</v>
      </c>
      <c r="BG192" s="157">
        <f>IF(N192="zákl. přenesená",J192,0)</f>
        <v>0</v>
      </c>
      <c r="BH192" s="157">
        <f>IF(N192="sníž. přenesená",J192,0)</f>
        <v>0</v>
      </c>
      <c r="BI192" s="157">
        <f>IF(N192="nulová",J192,0)</f>
        <v>0</v>
      </c>
      <c r="BJ192" s="18" t="s">
        <v>32</v>
      </c>
      <c r="BK192" s="157">
        <f>ROUND(I192*H192,2)</f>
        <v>0</v>
      </c>
      <c r="BL192" s="18" t="s">
        <v>143</v>
      </c>
      <c r="BM192" s="156" t="s">
        <v>869</v>
      </c>
    </row>
    <row r="193" spans="1:47" s="2" customFormat="1" ht="11.25">
      <c r="A193" s="33"/>
      <c r="B193" s="34"/>
      <c r="C193" s="33"/>
      <c r="D193" s="158" t="s">
        <v>145</v>
      </c>
      <c r="E193" s="33"/>
      <c r="F193" s="159" t="s">
        <v>327</v>
      </c>
      <c r="G193" s="33"/>
      <c r="H193" s="33"/>
      <c r="I193" s="160"/>
      <c r="J193" s="33"/>
      <c r="K193" s="33"/>
      <c r="L193" s="34"/>
      <c r="M193" s="161"/>
      <c r="N193" s="162"/>
      <c r="O193" s="59"/>
      <c r="P193" s="59"/>
      <c r="Q193" s="59"/>
      <c r="R193" s="59"/>
      <c r="S193" s="59"/>
      <c r="T193" s="60"/>
      <c r="U193" s="33"/>
      <c r="V193" s="33"/>
      <c r="W193" s="33"/>
      <c r="X193" s="33"/>
      <c r="Y193" s="33"/>
      <c r="Z193" s="33"/>
      <c r="AA193" s="33"/>
      <c r="AB193" s="33"/>
      <c r="AC193" s="33"/>
      <c r="AD193" s="33"/>
      <c r="AE193" s="33"/>
      <c r="AT193" s="18" t="s">
        <v>145</v>
      </c>
      <c r="AU193" s="18" t="s">
        <v>84</v>
      </c>
    </row>
    <row r="194" spans="2:51" s="14" customFormat="1" ht="11.25">
      <c r="B194" s="171"/>
      <c r="D194" s="164" t="s">
        <v>147</v>
      </c>
      <c r="E194" s="172" t="s">
        <v>1</v>
      </c>
      <c r="F194" s="173" t="s">
        <v>870</v>
      </c>
      <c r="H194" s="174">
        <v>19.772</v>
      </c>
      <c r="I194" s="175"/>
      <c r="L194" s="171"/>
      <c r="M194" s="176"/>
      <c r="N194" s="177"/>
      <c r="O194" s="177"/>
      <c r="P194" s="177"/>
      <c r="Q194" s="177"/>
      <c r="R194" s="177"/>
      <c r="S194" s="177"/>
      <c r="T194" s="178"/>
      <c r="AT194" s="172" t="s">
        <v>147</v>
      </c>
      <c r="AU194" s="172" t="s">
        <v>84</v>
      </c>
      <c r="AV194" s="14" t="s">
        <v>84</v>
      </c>
      <c r="AW194" s="14" t="s">
        <v>31</v>
      </c>
      <c r="AX194" s="14" t="s">
        <v>32</v>
      </c>
      <c r="AY194" s="172" t="s">
        <v>136</v>
      </c>
    </row>
    <row r="195" spans="2:63" s="12" customFormat="1" ht="22.9" customHeight="1">
      <c r="B195" s="131"/>
      <c r="D195" s="132" t="s">
        <v>74</v>
      </c>
      <c r="E195" s="142" t="s">
        <v>143</v>
      </c>
      <c r="F195" s="142" t="s">
        <v>368</v>
      </c>
      <c r="I195" s="134"/>
      <c r="J195" s="143">
        <f>BK195</f>
        <v>0</v>
      </c>
      <c r="L195" s="131"/>
      <c r="M195" s="136"/>
      <c r="N195" s="137"/>
      <c r="O195" s="137"/>
      <c r="P195" s="138">
        <f>SUM(P196:P216)</f>
        <v>0</v>
      </c>
      <c r="Q195" s="137"/>
      <c r="R195" s="138">
        <f>SUM(R196:R216)</f>
        <v>1.263715</v>
      </c>
      <c r="S195" s="137"/>
      <c r="T195" s="139">
        <f>SUM(T196:T216)</f>
        <v>0</v>
      </c>
      <c r="AR195" s="132" t="s">
        <v>32</v>
      </c>
      <c r="AT195" s="140" t="s">
        <v>74</v>
      </c>
      <c r="AU195" s="140" t="s">
        <v>32</v>
      </c>
      <c r="AY195" s="132" t="s">
        <v>136</v>
      </c>
      <c r="BK195" s="141">
        <f>SUM(BK196:BK216)</f>
        <v>0</v>
      </c>
    </row>
    <row r="196" spans="1:65" s="2" customFormat="1" ht="16.5" customHeight="1">
      <c r="A196" s="33"/>
      <c r="B196" s="144"/>
      <c r="C196" s="145" t="s">
        <v>249</v>
      </c>
      <c r="D196" s="145" t="s">
        <v>138</v>
      </c>
      <c r="E196" s="146" t="s">
        <v>370</v>
      </c>
      <c r="F196" s="147" t="s">
        <v>871</v>
      </c>
      <c r="G196" s="148" t="s">
        <v>173</v>
      </c>
      <c r="H196" s="149">
        <v>3.717</v>
      </c>
      <c r="I196" s="150"/>
      <c r="J196" s="151">
        <f>ROUND(I196*H196,2)</f>
        <v>0</v>
      </c>
      <c r="K196" s="147" t="s">
        <v>142</v>
      </c>
      <c r="L196" s="34"/>
      <c r="M196" s="152" t="s">
        <v>1</v>
      </c>
      <c r="N196" s="153" t="s">
        <v>40</v>
      </c>
      <c r="O196" s="59"/>
      <c r="P196" s="154">
        <f>O196*H196</f>
        <v>0</v>
      </c>
      <c r="Q196" s="154">
        <v>0</v>
      </c>
      <c r="R196" s="154">
        <f>Q196*H196</f>
        <v>0</v>
      </c>
      <c r="S196" s="154">
        <v>0</v>
      </c>
      <c r="T196" s="155">
        <f>S196*H196</f>
        <v>0</v>
      </c>
      <c r="U196" s="33"/>
      <c r="V196" s="33"/>
      <c r="W196" s="33"/>
      <c r="X196" s="33"/>
      <c r="Y196" s="33"/>
      <c r="Z196" s="33"/>
      <c r="AA196" s="33"/>
      <c r="AB196" s="33"/>
      <c r="AC196" s="33"/>
      <c r="AD196" s="33"/>
      <c r="AE196" s="33"/>
      <c r="AR196" s="156" t="s">
        <v>143</v>
      </c>
      <c r="AT196" s="156" t="s">
        <v>138</v>
      </c>
      <c r="AU196" s="156" t="s">
        <v>84</v>
      </c>
      <c r="AY196" s="18" t="s">
        <v>136</v>
      </c>
      <c r="BE196" s="157">
        <f>IF(N196="základní",J196,0)</f>
        <v>0</v>
      </c>
      <c r="BF196" s="157">
        <f>IF(N196="snížená",J196,0)</f>
        <v>0</v>
      </c>
      <c r="BG196" s="157">
        <f>IF(N196="zákl. přenesená",J196,0)</f>
        <v>0</v>
      </c>
      <c r="BH196" s="157">
        <f>IF(N196="sníž. přenesená",J196,0)</f>
        <v>0</v>
      </c>
      <c r="BI196" s="157">
        <f>IF(N196="nulová",J196,0)</f>
        <v>0</v>
      </c>
      <c r="BJ196" s="18" t="s">
        <v>32</v>
      </c>
      <c r="BK196" s="157">
        <f>ROUND(I196*H196,2)</f>
        <v>0</v>
      </c>
      <c r="BL196" s="18" t="s">
        <v>143</v>
      </c>
      <c r="BM196" s="156" t="s">
        <v>872</v>
      </c>
    </row>
    <row r="197" spans="1:47" s="2" customFormat="1" ht="11.25">
      <c r="A197" s="33"/>
      <c r="B197" s="34"/>
      <c r="C197" s="33"/>
      <c r="D197" s="158" t="s">
        <v>145</v>
      </c>
      <c r="E197" s="33"/>
      <c r="F197" s="159" t="s">
        <v>373</v>
      </c>
      <c r="G197" s="33"/>
      <c r="H197" s="33"/>
      <c r="I197" s="160"/>
      <c r="J197" s="33"/>
      <c r="K197" s="33"/>
      <c r="L197" s="34"/>
      <c r="M197" s="161"/>
      <c r="N197" s="162"/>
      <c r="O197" s="59"/>
      <c r="P197" s="59"/>
      <c r="Q197" s="59"/>
      <c r="R197" s="59"/>
      <c r="S197" s="59"/>
      <c r="T197" s="60"/>
      <c r="U197" s="33"/>
      <c r="V197" s="33"/>
      <c r="W197" s="33"/>
      <c r="X197" s="33"/>
      <c r="Y197" s="33"/>
      <c r="Z197" s="33"/>
      <c r="AA197" s="33"/>
      <c r="AB197" s="33"/>
      <c r="AC197" s="33"/>
      <c r="AD197" s="33"/>
      <c r="AE197" s="33"/>
      <c r="AT197" s="18" t="s">
        <v>145</v>
      </c>
      <c r="AU197" s="18" t="s">
        <v>84</v>
      </c>
    </row>
    <row r="198" spans="2:51" s="13" customFormat="1" ht="11.25">
      <c r="B198" s="163"/>
      <c r="D198" s="164" t="s">
        <v>147</v>
      </c>
      <c r="E198" s="165" t="s">
        <v>1</v>
      </c>
      <c r="F198" s="166" t="s">
        <v>830</v>
      </c>
      <c r="H198" s="165" t="s">
        <v>1</v>
      </c>
      <c r="I198" s="167"/>
      <c r="L198" s="163"/>
      <c r="M198" s="168"/>
      <c r="N198" s="169"/>
      <c r="O198" s="169"/>
      <c r="P198" s="169"/>
      <c r="Q198" s="169"/>
      <c r="R198" s="169"/>
      <c r="S198" s="169"/>
      <c r="T198" s="170"/>
      <c r="AT198" s="165" t="s">
        <v>147</v>
      </c>
      <c r="AU198" s="165" t="s">
        <v>84</v>
      </c>
      <c r="AV198" s="13" t="s">
        <v>32</v>
      </c>
      <c r="AW198" s="13" t="s">
        <v>31</v>
      </c>
      <c r="AX198" s="13" t="s">
        <v>75</v>
      </c>
      <c r="AY198" s="165" t="s">
        <v>136</v>
      </c>
    </row>
    <row r="199" spans="2:51" s="13" customFormat="1" ht="11.25">
      <c r="B199" s="163"/>
      <c r="D199" s="164" t="s">
        <v>147</v>
      </c>
      <c r="E199" s="165" t="s">
        <v>1</v>
      </c>
      <c r="F199" s="166" t="s">
        <v>831</v>
      </c>
      <c r="H199" s="165" t="s">
        <v>1</v>
      </c>
      <c r="I199" s="167"/>
      <c r="L199" s="163"/>
      <c r="M199" s="168"/>
      <c r="N199" s="169"/>
      <c r="O199" s="169"/>
      <c r="P199" s="169"/>
      <c r="Q199" s="169"/>
      <c r="R199" s="169"/>
      <c r="S199" s="169"/>
      <c r="T199" s="170"/>
      <c r="AT199" s="165" t="s">
        <v>147</v>
      </c>
      <c r="AU199" s="165" t="s">
        <v>84</v>
      </c>
      <c r="AV199" s="13" t="s">
        <v>32</v>
      </c>
      <c r="AW199" s="13" t="s">
        <v>31</v>
      </c>
      <c r="AX199" s="13" t="s">
        <v>75</v>
      </c>
      <c r="AY199" s="165" t="s">
        <v>136</v>
      </c>
    </row>
    <row r="200" spans="2:51" s="14" customFormat="1" ht="11.25">
      <c r="B200" s="171"/>
      <c r="D200" s="164" t="s">
        <v>147</v>
      </c>
      <c r="E200" s="172" t="s">
        <v>1</v>
      </c>
      <c r="F200" s="173" t="s">
        <v>873</v>
      </c>
      <c r="H200" s="174">
        <v>3.717</v>
      </c>
      <c r="I200" s="175"/>
      <c r="L200" s="171"/>
      <c r="M200" s="176"/>
      <c r="N200" s="177"/>
      <c r="O200" s="177"/>
      <c r="P200" s="177"/>
      <c r="Q200" s="177"/>
      <c r="R200" s="177"/>
      <c r="S200" s="177"/>
      <c r="T200" s="178"/>
      <c r="AT200" s="172" t="s">
        <v>147</v>
      </c>
      <c r="AU200" s="172" t="s">
        <v>84</v>
      </c>
      <c r="AV200" s="14" t="s">
        <v>84</v>
      </c>
      <c r="AW200" s="14" t="s">
        <v>31</v>
      </c>
      <c r="AX200" s="14" t="s">
        <v>75</v>
      </c>
      <c r="AY200" s="172" t="s">
        <v>136</v>
      </c>
    </row>
    <row r="201" spans="2:51" s="15" customFormat="1" ht="11.25">
      <c r="B201" s="179"/>
      <c r="D201" s="164" t="s">
        <v>147</v>
      </c>
      <c r="E201" s="180" t="s">
        <v>1</v>
      </c>
      <c r="F201" s="181" t="s">
        <v>151</v>
      </c>
      <c r="H201" s="182">
        <v>3.717</v>
      </c>
      <c r="I201" s="183"/>
      <c r="L201" s="179"/>
      <c r="M201" s="184"/>
      <c r="N201" s="185"/>
      <c r="O201" s="185"/>
      <c r="P201" s="185"/>
      <c r="Q201" s="185"/>
      <c r="R201" s="185"/>
      <c r="S201" s="185"/>
      <c r="T201" s="186"/>
      <c r="AT201" s="180" t="s">
        <v>147</v>
      </c>
      <c r="AU201" s="180" t="s">
        <v>84</v>
      </c>
      <c r="AV201" s="15" t="s">
        <v>143</v>
      </c>
      <c r="AW201" s="15" t="s">
        <v>31</v>
      </c>
      <c r="AX201" s="15" t="s">
        <v>32</v>
      </c>
      <c r="AY201" s="180" t="s">
        <v>136</v>
      </c>
    </row>
    <row r="202" spans="1:65" s="2" customFormat="1" ht="16.5" customHeight="1">
      <c r="A202" s="33"/>
      <c r="B202" s="144"/>
      <c r="C202" s="145" t="s">
        <v>254</v>
      </c>
      <c r="D202" s="145" t="s">
        <v>138</v>
      </c>
      <c r="E202" s="146" t="s">
        <v>318</v>
      </c>
      <c r="F202" s="147" t="s">
        <v>319</v>
      </c>
      <c r="G202" s="148" t="s">
        <v>173</v>
      </c>
      <c r="H202" s="149">
        <v>3.717</v>
      </c>
      <c r="I202" s="150"/>
      <c r="J202" s="151">
        <f>ROUND(I202*H202,2)</f>
        <v>0</v>
      </c>
      <c r="K202" s="147" t="s">
        <v>142</v>
      </c>
      <c r="L202" s="34"/>
      <c r="M202" s="152" t="s">
        <v>1</v>
      </c>
      <c r="N202" s="153" t="s">
        <v>40</v>
      </c>
      <c r="O202" s="59"/>
      <c r="P202" s="154">
        <f>O202*H202</f>
        <v>0</v>
      </c>
      <c r="Q202" s="154">
        <v>0</v>
      </c>
      <c r="R202" s="154">
        <f>Q202*H202</f>
        <v>0</v>
      </c>
      <c r="S202" s="154">
        <v>0</v>
      </c>
      <c r="T202" s="155">
        <f>S202*H202</f>
        <v>0</v>
      </c>
      <c r="U202" s="33"/>
      <c r="V202" s="33"/>
      <c r="W202" s="33"/>
      <c r="X202" s="33"/>
      <c r="Y202" s="33"/>
      <c r="Z202" s="33"/>
      <c r="AA202" s="33"/>
      <c r="AB202" s="33"/>
      <c r="AC202" s="33"/>
      <c r="AD202" s="33"/>
      <c r="AE202" s="33"/>
      <c r="AR202" s="156" t="s">
        <v>143</v>
      </c>
      <c r="AT202" s="156" t="s">
        <v>138</v>
      </c>
      <c r="AU202" s="156" t="s">
        <v>84</v>
      </c>
      <c r="AY202" s="18" t="s">
        <v>136</v>
      </c>
      <c r="BE202" s="157">
        <f>IF(N202="základní",J202,0)</f>
        <v>0</v>
      </c>
      <c r="BF202" s="157">
        <f>IF(N202="snížená",J202,0)</f>
        <v>0</v>
      </c>
      <c r="BG202" s="157">
        <f>IF(N202="zákl. přenesená",J202,0)</f>
        <v>0</v>
      </c>
      <c r="BH202" s="157">
        <f>IF(N202="sníž. přenesená",J202,0)</f>
        <v>0</v>
      </c>
      <c r="BI202" s="157">
        <f>IF(N202="nulová",J202,0)</f>
        <v>0</v>
      </c>
      <c r="BJ202" s="18" t="s">
        <v>32</v>
      </c>
      <c r="BK202" s="157">
        <f>ROUND(I202*H202,2)</f>
        <v>0</v>
      </c>
      <c r="BL202" s="18" t="s">
        <v>143</v>
      </c>
      <c r="BM202" s="156" t="s">
        <v>874</v>
      </c>
    </row>
    <row r="203" spans="1:47" s="2" customFormat="1" ht="11.25">
      <c r="A203" s="33"/>
      <c r="B203" s="34"/>
      <c r="C203" s="33"/>
      <c r="D203" s="158" t="s">
        <v>145</v>
      </c>
      <c r="E203" s="33"/>
      <c r="F203" s="159" t="s">
        <v>321</v>
      </c>
      <c r="G203" s="33"/>
      <c r="H203" s="33"/>
      <c r="I203" s="160"/>
      <c r="J203" s="33"/>
      <c r="K203" s="33"/>
      <c r="L203" s="34"/>
      <c r="M203" s="161"/>
      <c r="N203" s="162"/>
      <c r="O203" s="59"/>
      <c r="P203" s="59"/>
      <c r="Q203" s="59"/>
      <c r="R203" s="59"/>
      <c r="S203" s="59"/>
      <c r="T203" s="60"/>
      <c r="U203" s="33"/>
      <c r="V203" s="33"/>
      <c r="W203" s="33"/>
      <c r="X203" s="33"/>
      <c r="Y203" s="33"/>
      <c r="Z203" s="33"/>
      <c r="AA203" s="33"/>
      <c r="AB203" s="33"/>
      <c r="AC203" s="33"/>
      <c r="AD203" s="33"/>
      <c r="AE203" s="33"/>
      <c r="AT203" s="18" t="s">
        <v>145</v>
      </c>
      <c r="AU203" s="18" t="s">
        <v>84</v>
      </c>
    </row>
    <row r="204" spans="2:51" s="14" customFormat="1" ht="11.25">
      <c r="B204" s="171"/>
      <c r="D204" s="164" t="s">
        <v>147</v>
      </c>
      <c r="E204" s="172" t="s">
        <v>1</v>
      </c>
      <c r="F204" s="173" t="s">
        <v>875</v>
      </c>
      <c r="H204" s="174">
        <v>3.717</v>
      </c>
      <c r="I204" s="175"/>
      <c r="L204" s="171"/>
      <c r="M204" s="176"/>
      <c r="N204" s="177"/>
      <c r="O204" s="177"/>
      <c r="P204" s="177"/>
      <c r="Q204" s="177"/>
      <c r="R204" s="177"/>
      <c r="S204" s="177"/>
      <c r="T204" s="178"/>
      <c r="AT204" s="172" t="s">
        <v>147</v>
      </c>
      <c r="AU204" s="172" t="s">
        <v>84</v>
      </c>
      <c r="AV204" s="14" t="s">
        <v>84</v>
      </c>
      <c r="AW204" s="14" t="s">
        <v>31</v>
      </c>
      <c r="AX204" s="14" t="s">
        <v>32</v>
      </c>
      <c r="AY204" s="172" t="s">
        <v>136</v>
      </c>
    </row>
    <row r="205" spans="1:65" s="2" customFormat="1" ht="21.75" customHeight="1">
      <c r="A205" s="33"/>
      <c r="B205" s="144"/>
      <c r="C205" s="145" t="s">
        <v>267</v>
      </c>
      <c r="D205" s="145" t="s">
        <v>138</v>
      </c>
      <c r="E205" s="146" t="s">
        <v>324</v>
      </c>
      <c r="F205" s="147" t="s">
        <v>325</v>
      </c>
      <c r="G205" s="148" t="s">
        <v>173</v>
      </c>
      <c r="H205" s="149">
        <v>3.717</v>
      </c>
      <c r="I205" s="150"/>
      <c r="J205" s="151">
        <f>ROUND(I205*H205,2)</f>
        <v>0</v>
      </c>
      <c r="K205" s="147" t="s">
        <v>142</v>
      </c>
      <c r="L205" s="34"/>
      <c r="M205" s="152" t="s">
        <v>1</v>
      </c>
      <c r="N205" s="153" t="s">
        <v>40</v>
      </c>
      <c r="O205" s="59"/>
      <c r="P205" s="154">
        <f>O205*H205</f>
        <v>0</v>
      </c>
      <c r="Q205" s="154">
        <v>0</v>
      </c>
      <c r="R205" s="154">
        <f>Q205*H205</f>
        <v>0</v>
      </c>
      <c r="S205" s="154">
        <v>0</v>
      </c>
      <c r="T205" s="155">
        <f>S205*H205</f>
        <v>0</v>
      </c>
      <c r="U205" s="33"/>
      <c r="V205" s="33"/>
      <c r="W205" s="33"/>
      <c r="X205" s="33"/>
      <c r="Y205" s="33"/>
      <c r="Z205" s="33"/>
      <c r="AA205" s="33"/>
      <c r="AB205" s="33"/>
      <c r="AC205" s="33"/>
      <c r="AD205" s="33"/>
      <c r="AE205" s="33"/>
      <c r="AR205" s="156" t="s">
        <v>143</v>
      </c>
      <c r="AT205" s="156" t="s">
        <v>138</v>
      </c>
      <c r="AU205" s="156" t="s">
        <v>84</v>
      </c>
      <c r="AY205" s="18" t="s">
        <v>136</v>
      </c>
      <c r="BE205" s="157">
        <f>IF(N205="základní",J205,0)</f>
        <v>0</v>
      </c>
      <c r="BF205" s="157">
        <f>IF(N205="snížená",J205,0)</f>
        <v>0</v>
      </c>
      <c r="BG205" s="157">
        <f>IF(N205="zákl. přenesená",J205,0)</f>
        <v>0</v>
      </c>
      <c r="BH205" s="157">
        <f>IF(N205="sníž. přenesená",J205,0)</f>
        <v>0</v>
      </c>
      <c r="BI205" s="157">
        <f>IF(N205="nulová",J205,0)</f>
        <v>0</v>
      </c>
      <c r="BJ205" s="18" t="s">
        <v>32</v>
      </c>
      <c r="BK205" s="157">
        <f>ROUND(I205*H205,2)</f>
        <v>0</v>
      </c>
      <c r="BL205" s="18" t="s">
        <v>143</v>
      </c>
      <c r="BM205" s="156" t="s">
        <v>876</v>
      </c>
    </row>
    <row r="206" spans="1:47" s="2" customFormat="1" ht="11.25">
      <c r="A206" s="33"/>
      <c r="B206" s="34"/>
      <c r="C206" s="33"/>
      <c r="D206" s="158" t="s">
        <v>145</v>
      </c>
      <c r="E206" s="33"/>
      <c r="F206" s="159" t="s">
        <v>327</v>
      </c>
      <c r="G206" s="33"/>
      <c r="H206" s="33"/>
      <c r="I206" s="160"/>
      <c r="J206" s="33"/>
      <c r="K206" s="33"/>
      <c r="L206" s="34"/>
      <c r="M206" s="161"/>
      <c r="N206" s="162"/>
      <c r="O206" s="59"/>
      <c r="P206" s="59"/>
      <c r="Q206" s="59"/>
      <c r="R206" s="59"/>
      <c r="S206" s="59"/>
      <c r="T206" s="60"/>
      <c r="U206" s="33"/>
      <c r="V206" s="33"/>
      <c r="W206" s="33"/>
      <c r="X206" s="33"/>
      <c r="Y206" s="33"/>
      <c r="Z206" s="33"/>
      <c r="AA206" s="33"/>
      <c r="AB206" s="33"/>
      <c r="AC206" s="33"/>
      <c r="AD206" s="33"/>
      <c r="AE206" s="33"/>
      <c r="AT206" s="18" t="s">
        <v>145</v>
      </c>
      <c r="AU206" s="18" t="s">
        <v>84</v>
      </c>
    </row>
    <row r="207" spans="2:51" s="14" customFormat="1" ht="11.25">
      <c r="B207" s="171"/>
      <c r="D207" s="164" t="s">
        <v>147</v>
      </c>
      <c r="E207" s="172" t="s">
        <v>1</v>
      </c>
      <c r="F207" s="173" t="s">
        <v>875</v>
      </c>
      <c r="H207" s="174">
        <v>3.717</v>
      </c>
      <c r="I207" s="175"/>
      <c r="L207" s="171"/>
      <c r="M207" s="176"/>
      <c r="N207" s="177"/>
      <c r="O207" s="177"/>
      <c r="P207" s="177"/>
      <c r="Q207" s="177"/>
      <c r="R207" s="177"/>
      <c r="S207" s="177"/>
      <c r="T207" s="178"/>
      <c r="AT207" s="172" t="s">
        <v>147</v>
      </c>
      <c r="AU207" s="172" t="s">
        <v>84</v>
      </c>
      <c r="AV207" s="14" t="s">
        <v>84</v>
      </c>
      <c r="AW207" s="14" t="s">
        <v>31</v>
      </c>
      <c r="AX207" s="14" t="s">
        <v>32</v>
      </c>
      <c r="AY207" s="172" t="s">
        <v>136</v>
      </c>
    </row>
    <row r="208" spans="1:65" s="2" customFormat="1" ht="16.5" customHeight="1">
      <c r="A208" s="33"/>
      <c r="B208" s="144"/>
      <c r="C208" s="145" t="s">
        <v>275</v>
      </c>
      <c r="D208" s="145" t="s">
        <v>138</v>
      </c>
      <c r="E208" s="146" t="s">
        <v>381</v>
      </c>
      <c r="F208" s="147" t="s">
        <v>382</v>
      </c>
      <c r="G208" s="148" t="s">
        <v>173</v>
      </c>
      <c r="H208" s="149">
        <v>0.5</v>
      </c>
      <c r="I208" s="150"/>
      <c r="J208" s="151">
        <f>ROUND(I208*H208,2)</f>
        <v>0</v>
      </c>
      <c r="K208" s="147" t="s">
        <v>142</v>
      </c>
      <c r="L208" s="34"/>
      <c r="M208" s="152" t="s">
        <v>1</v>
      </c>
      <c r="N208" s="153" t="s">
        <v>40</v>
      </c>
      <c r="O208" s="59"/>
      <c r="P208" s="154">
        <f>O208*H208</f>
        <v>0</v>
      </c>
      <c r="Q208" s="154">
        <v>2.50187</v>
      </c>
      <c r="R208" s="154">
        <f>Q208*H208</f>
        <v>1.250935</v>
      </c>
      <c r="S208" s="154">
        <v>0</v>
      </c>
      <c r="T208" s="155">
        <f>S208*H208</f>
        <v>0</v>
      </c>
      <c r="U208" s="33"/>
      <c r="V208" s="33"/>
      <c r="W208" s="33"/>
      <c r="X208" s="33"/>
      <c r="Y208" s="33"/>
      <c r="Z208" s="33"/>
      <c r="AA208" s="33"/>
      <c r="AB208" s="33"/>
      <c r="AC208" s="33"/>
      <c r="AD208" s="33"/>
      <c r="AE208" s="33"/>
      <c r="AR208" s="156" t="s">
        <v>143</v>
      </c>
      <c r="AT208" s="156" t="s">
        <v>138</v>
      </c>
      <c r="AU208" s="156" t="s">
        <v>84</v>
      </c>
      <c r="AY208" s="18" t="s">
        <v>136</v>
      </c>
      <c r="BE208" s="157">
        <f>IF(N208="základní",J208,0)</f>
        <v>0</v>
      </c>
      <c r="BF208" s="157">
        <f>IF(N208="snížená",J208,0)</f>
        <v>0</v>
      </c>
      <c r="BG208" s="157">
        <f>IF(N208="zákl. přenesená",J208,0)</f>
        <v>0</v>
      </c>
      <c r="BH208" s="157">
        <f>IF(N208="sníž. přenesená",J208,0)</f>
        <v>0</v>
      </c>
      <c r="BI208" s="157">
        <f>IF(N208="nulová",J208,0)</f>
        <v>0</v>
      </c>
      <c r="BJ208" s="18" t="s">
        <v>32</v>
      </c>
      <c r="BK208" s="157">
        <f>ROUND(I208*H208,2)</f>
        <v>0</v>
      </c>
      <c r="BL208" s="18" t="s">
        <v>143</v>
      </c>
      <c r="BM208" s="156" t="s">
        <v>877</v>
      </c>
    </row>
    <row r="209" spans="1:47" s="2" customFormat="1" ht="11.25">
      <c r="A209" s="33"/>
      <c r="B209" s="34"/>
      <c r="C209" s="33"/>
      <c r="D209" s="158" t="s">
        <v>145</v>
      </c>
      <c r="E209" s="33"/>
      <c r="F209" s="159" t="s">
        <v>384</v>
      </c>
      <c r="G209" s="33"/>
      <c r="H209" s="33"/>
      <c r="I209" s="160"/>
      <c r="J209" s="33"/>
      <c r="K209" s="33"/>
      <c r="L209" s="34"/>
      <c r="M209" s="161"/>
      <c r="N209" s="162"/>
      <c r="O209" s="59"/>
      <c r="P209" s="59"/>
      <c r="Q209" s="59"/>
      <c r="R209" s="59"/>
      <c r="S209" s="59"/>
      <c r="T209" s="60"/>
      <c r="U209" s="33"/>
      <c r="V209" s="33"/>
      <c r="W209" s="33"/>
      <c r="X209" s="33"/>
      <c r="Y209" s="33"/>
      <c r="Z209" s="33"/>
      <c r="AA209" s="33"/>
      <c r="AB209" s="33"/>
      <c r="AC209" s="33"/>
      <c r="AD209" s="33"/>
      <c r="AE209" s="33"/>
      <c r="AT209" s="18" t="s">
        <v>145</v>
      </c>
      <c r="AU209" s="18" t="s">
        <v>84</v>
      </c>
    </row>
    <row r="210" spans="1:47" s="2" customFormat="1" ht="29.25">
      <c r="A210" s="33"/>
      <c r="B210" s="34"/>
      <c r="C210" s="33"/>
      <c r="D210" s="164" t="s">
        <v>201</v>
      </c>
      <c r="E210" s="33"/>
      <c r="F210" s="187" t="s">
        <v>385</v>
      </c>
      <c r="G210" s="33"/>
      <c r="H210" s="33"/>
      <c r="I210" s="160"/>
      <c r="J210" s="33"/>
      <c r="K210" s="33"/>
      <c r="L210" s="34"/>
      <c r="M210" s="161"/>
      <c r="N210" s="162"/>
      <c r="O210" s="59"/>
      <c r="P210" s="59"/>
      <c r="Q210" s="59"/>
      <c r="R210" s="59"/>
      <c r="S210" s="59"/>
      <c r="T210" s="60"/>
      <c r="U210" s="33"/>
      <c r="V210" s="33"/>
      <c r="W210" s="33"/>
      <c r="X210" s="33"/>
      <c r="Y210" s="33"/>
      <c r="Z210" s="33"/>
      <c r="AA210" s="33"/>
      <c r="AB210" s="33"/>
      <c r="AC210" s="33"/>
      <c r="AD210" s="33"/>
      <c r="AE210" s="33"/>
      <c r="AT210" s="18" t="s">
        <v>201</v>
      </c>
      <c r="AU210" s="18" t="s">
        <v>84</v>
      </c>
    </row>
    <row r="211" spans="2:51" s="13" customFormat="1" ht="11.25">
      <c r="B211" s="163"/>
      <c r="D211" s="164" t="s">
        <v>147</v>
      </c>
      <c r="E211" s="165" t="s">
        <v>1</v>
      </c>
      <c r="F211" s="166" t="s">
        <v>167</v>
      </c>
      <c r="H211" s="165" t="s">
        <v>1</v>
      </c>
      <c r="I211" s="167"/>
      <c r="L211" s="163"/>
      <c r="M211" s="168"/>
      <c r="N211" s="169"/>
      <c r="O211" s="169"/>
      <c r="P211" s="169"/>
      <c r="Q211" s="169"/>
      <c r="R211" s="169"/>
      <c r="S211" s="169"/>
      <c r="T211" s="170"/>
      <c r="AT211" s="165" t="s">
        <v>147</v>
      </c>
      <c r="AU211" s="165" t="s">
        <v>84</v>
      </c>
      <c r="AV211" s="13" t="s">
        <v>32</v>
      </c>
      <c r="AW211" s="13" t="s">
        <v>31</v>
      </c>
      <c r="AX211" s="13" t="s">
        <v>75</v>
      </c>
      <c r="AY211" s="165" t="s">
        <v>136</v>
      </c>
    </row>
    <row r="212" spans="2:51" s="13" customFormat="1" ht="11.25">
      <c r="B212" s="163"/>
      <c r="D212" s="164" t="s">
        <v>147</v>
      </c>
      <c r="E212" s="165" t="s">
        <v>1</v>
      </c>
      <c r="F212" s="166" t="s">
        <v>386</v>
      </c>
      <c r="H212" s="165" t="s">
        <v>1</v>
      </c>
      <c r="I212" s="167"/>
      <c r="L212" s="163"/>
      <c r="M212" s="168"/>
      <c r="N212" s="169"/>
      <c r="O212" s="169"/>
      <c r="P212" s="169"/>
      <c r="Q212" s="169"/>
      <c r="R212" s="169"/>
      <c r="S212" s="169"/>
      <c r="T212" s="170"/>
      <c r="AT212" s="165" t="s">
        <v>147</v>
      </c>
      <c r="AU212" s="165" t="s">
        <v>84</v>
      </c>
      <c r="AV212" s="13" t="s">
        <v>32</v>
      </c>
      <c r="AW212" s="13" t="s">
        <v>31</v>
      </c>
      <c r="AX212" s="13" t="s">
        <v>75</v>
      </c>
      <c r="AY212" s="165" t="s">
        <v>136</v>
      </c>
    </row>
    <row r="213" spans="2:51" s="14" customFormat="1" ht="11.25">
      <c r="B213" s="171"/>
      <c r="D213" s="164" t="s">
        <v>147</v>
      </c>
      <c r="E213" s="172" t="s">
        <v>1</v>
      </c>
      <c r="F213" s="173" t="s">
        <v>878</v>
      </c>
      <c r="H213" s="174">
        <v>0.5</v>
      </c>
      <c r="I213" s="175"/>
      <c r="L213" s="171"/>
      <c r="M213" s="176"/>
      <c r="N213" s="177"/>
      <c r="O213" s="177"/>
      <c r="P213" s="177"/>
      <c r="Q213" s="177"/>
      <c r="R213" s="177"/>
      <c r="S213" s="177"/>
      <c r="T213" s="178"/>
      <c r="AT213" s="172" t="s">
        <v>147</v>
      </c>
      <c r="AU213" s="172" t="s">
        <v>84</v>
      </c>
      <c r="AV213" s="14" t="s">
        <v>84</v>
      </c>
      <c r="AW213" s="14" t="s">
        <v>31</v>
      </c>
      <c r="AX213" s="14" t="s">
        <v>75</v>
      </c>
      <c r="AY213" s="172" t="s">
        <v>136</v>
      </c>
    </row>
    <row r="214" spans="2:51" s="15" customFormat="1" ht="11.25">
      <c r="B214" s="179"/>
      <c r="D214" s="164" t="s">
        <v>147</v>
      </c>
      <c r="E214" s="180" t="s">
        <v>1</v>
      </c>
      <c r="F214" s="181" t="s">
        <v>151</v>
      </c>
      <c r="H214" s="182">
        <v>0.5</v>
      </c>
      <c r="I214" s="183"/>
      <c r="L214" s="179"/>
      <c r="M214" s="184"/>
      <c r="N214" s="185"/>
      <c r="O214" s="185"/>
      <c r="P214" s="185"/>
      <c r="Q214" s="185"/>
      <c r="R214" s="185"/>
      <c r="S214" s="185"/>
      <c r="T214" s="186"/>
      <c r="AT214" s="180" t="s">
        <v>147</v>
      </c>
      <c r="AU214" s="180" t="s">
        <v>84</v>
      </c>
      <c r="AV214" s="15" t="s">
        <v>143</v>
      </c>
      <c r="AW214" s="15" t="s">
        <v>31</v>
      </c>
      <c r="AX214" s="15" t="s">
        <v>32</v>
      </c>
      <c r="AY214" s="180" t="s">
        <v>136</v>
      </c>
    </row>
    <row r="215" spans="1:65" s="2" customFormat="1" ht="16.5" customHeight="1">
      <c r="A215" s="33"/>
      <c r="B215" s="144"/>
      <c r="C215" s="145" t="s">
        <v>279</v>
      </c>
      <c r="D215" s="145" t="s">
        <v>138</v>
      </c>
      <c r="E215" s="146" t="s">
        <v>389</v>
      </c>
      <c r="F215" s="147" t="s">
        <v>390</v>
      </c>
      <c r="G215" s="148" t="s">
        <v>141</v>
      </c>
      <c r="H215" s="149">
        <v>2</v>
      </c>
      <c r="I215" s="150"/>
      <c r="J215" s="151">
        <f>ROUND(I215*H215,2)</f>
        <v>0</v>
      </c>
      <c r="K215" s="147" t="s">
        <v>142</v>
      </c>
      <c r="L215" s="34"/>
      <c r="M215" s="152" t="s">
        <v>1</v>
      </c>
      <c r="N215" s="153" t="s">
        <v>40</v>
      </c>
      <c r="O215" s="59"/>
      <c r="P215" s="154">
        <f>O215*H215</f>
        <v>0</v>
      </c>
      <c r="Q215" s="154">
        <v>0.00639</v>
      </c>
      <c r="R215" s="154">
        <f>Q215*H215</f>
        <v>0.01278</v>
      </c>
      <c r="S215" s="154">
        <v>0</v>
      </c>
      <c r="T215" s="155">
        <f>S215*H215</f>
        <v>0</v>
      </c>
      <c r="U215" s="33"/>
      <c r="V215" s="33"/>
      <c r="W215" s="33"/>
      <c r="X215" s="33"/>
      <c r="Y215" s="33"/>
      <c r="Z215" s="33"/>
      <c r="AA215" s="33"/>
      <c r="AB215" s="33"/>
      <c r="AC215" s="33"/>
      <c r="AD215" s="33"/>
      <c r="AE215" s="33"/>
      <c r="AR215" s="156" t="s">
        <v>143</v>
      </c>
      <c r="AT215" s="156" t="s">
        <v>138</v>
      </c>
      <c r="AU215" s="156" t="s">
        <v>84</v>
      </c>
      <c r="AY215" s="18" t="s">
        <v>136</v>
      </c>
      <c r="BE215" s="157">
        <f>IF(N215="základní",J215,0)</f>
        <v>0</v>
      </c>
      <c r="BF215" s="157">
        <f>IF(N215="snížená",J215,0)</f>
        <v>0</v>
      </c>
      <c r="BG215" s="157">
        <f>IF(N215="zákl. přenesená",J215,0)</f>
        <v>0</v>
      </c>
      <c r="BH215" s="157">
        <f>IF(N215="sníž. přenesená",J215,0)</f>
        <v>0</v>
      </c>
      <c r="BI215" s="157">
        <f>IF(N215="nulová",J215,0)</f>
        <v>0</v>
      </c>
      <c r="BJ215" s="18" t="s">
        <v>32</v>
      </c>
      <c r="BK215" s="157">
        <f>ROUND(I215*H215,2)</f>
        <v>0</v>
      </c>
      <c r="BL215" s="18" t="s">
        <v>143</v>
      </c>
      <c r="BM215" s="156" t="s">
        <v>879</v>
      </c>
    </row>
    <row r="216" spans="1:47" s="2" customFormat="1" ht="11.25">
      <c r="A216" s="33"/>
      <c r="B216" s="34"/>
      <c r="C216" s="33"/>
      <c r="D216" s="158" t="s">
        <v>145</v>
      </c>
      <c r="E216" s="33"/>
      <c r="F216" s="159" t="s">
        <v>392</v>
      </c>
      <c r="G216" s="33"/>
      <c r="H216" s="33"/>
      <c r="I216" s="160"/>
      <c r="J216" s="33"/>
      <c r="K216" s="33"/>
      <c r="L216" s="34"/>
      <c r="M216" s="161"/>
      <c r="N216" s="162"/>
      <c r="O216" s="59"/>
      <c r="P216" s="59"/>
      <c r="Q216" s="59"/>
      <c r="R216" s="59"/>
      <c r="S216" s="59"/>
      <c r="T216" s="60"/>
      <c r="U216" s="33"/>
      <c r="V216" s="33"/>
      <c r="W216" s="33"/>
      <c r="X216" s="33"/>
      <c r="Y216" s="33"/>
      <c r="Z216" s="33"/>
      <c r="AA216" s="33"/>
      <c r="AB216" s="33"/>
      <c r="AC216" s="33"/>
      <c r="AD216" s="33"/>
      <c r="AE216" s="33"/>
      <c r="AT216" s="18" t="s">
        <v>145</v>
      </c>
      <c r="AU216" s="18" t="s">
        <v>84</v>
      </c>
    </row>
    <row r="217" spans="2:63" s="12" customFormat="1" ht="22.9" customHeight="1">
      <c r="B217" s="131"/>
      <c r="D217" s="132" t="s">
        <v>74</v>
      </c>
      <c r="E217" s="142" t="s">
        <v>195</v>
      </c>
      <c r="F217" s="142" t="s">
        <v>393</v>
      </c>
      <c r="I217" s="134"/>
      <c r="J217" s="143">
        <f>BK217</f>
        <v>0</v>
      </c>
      <c r="L217" s="131"/>
      <c r="M217" s="136"/>
      <c r="N217" s="137"/>
      <c r="O217" s="137"/>
      <c r="P217" s="138">
        <f>SUM(P218:P382)</f>
        <v>0</v>
      </c>
      <c r="Q217" s="137"/>
      <c r="R217" s="138">
        <f>SUM(R218:R382)</f>
        <v>9.5670192</v>
      </c>
      <c r="S217" s="137"/>
      <c r="T217" s="139">
        <f>SUM(T218:T382)</f>
        <v>0</v>
      </c>
      <c r="AR217" s="132" t="s">
        <v>32</v>
      </c>
      <c r="AT217" s="140" t="s">
        <v>74</v>
      </c>
      <c r="AU217" s="140" t="s">
        <v>32</v>
      </c>
      <c r="AY217" s="132" t="s">
        <v>136</v>
      </c>
      <c r="BK217" s="141">
        <f>SUM(BK218:BK382)</f>
        <v>0</v>
      </c>
    </row>
    <row r="218" spans="1:65" s="2" customFormat="1" ht="16.5" customHeight="1">
      <c r="A218" s="33"/>
      <c r="B218" s="144"/>
      <c r="C218" s="145" t="s">
        <v>7</v>
      </c>
      <c r="D218" s="145" t="s">
        <v>138</v>
      </c>
      <c r="E218" s="146" t="s">
        <v>880</v>
      </c>
      <c r="F218" s="147" t="s">
        <v>881</v>
      </c>
      <c r="G218" s="148" t="s">
        <v>198</v>
      </c>
      <c r="H218" s="149">
        <v>36.9</v>
      </c>
      <c r="I218" s="150"/>
      <c r="J218" s="151">
        <f>ROUND(I218*H218,2)</f>
        <v>0</v>
      </c>
      <c r="K218" s="147" t="s">
        <v>142</v>
      </c>
      <c r="L218" s="34"/>
      <c r="M218" s="152" t="s">
        <v>1</v>
      </c>
      <c r="N218" s="153" t="s">
        <v>40</v>
      </c>
      <c r="O218" s="59"/>
      <c r="P218" s="154">
        <f>O218*H218</f>
        <v>0</v>
      </c>
      <c r="Q218" s="154">
        <v>0</v>
      </c>
      <c r="R218" s="154">
        <f>Q218*H218</f>
        <v>0</v>
      </c>
      <c r="S218" s="154">
        <v>0</v>
      </c>
      <c r="T218" s="155">
        <f>S218*H218</f>
        <v>0</v>
      </c>
      <c r="U218" s="33"/>
      <c r="V218" s="33"/>
      <c r="W218" s="33"/>
      <c r="X218" s="33"/>
      <c r="Y218" s="33"/>
      <c r="Z218" s="33"/>
      <c r="AA218" s="33"/>
      <c r="AB218" s="33"/>
      <c r="AC218" s="33"/>
      <c r="AD218" s="33"/>
      <c r="AE218" s="33"/>
      <c r="AR218" s="156" t="s">
        <v>143</v>
      </c>
      <c r="AT218" s="156" t="s">
        <v>138</v>
      </c>
      <c r="AU218" s="156" t="s">
        <v>84</v>
      </c>
      <c r="AY218" s="18" t="s">
        <v>136</v>
      </c>
      <c r="BE218" s="157">
        <f>IF(N218="základní",J218,0)</f>
        <v>0</v>
      </c>
      <c r="BF218" s="157">
        <f>IF(N218="snížená",J218,0)</f>
        <v>0</v>
      </c>
      <c r="BG218" s="157">
        <f>IF(N218="zákl. přenesená",J218,0)</f>
        <v>0</v>
      </c>
      <c r="BH218" s="157">
        <f>IF(N218="sníž. přenesená",J218,0)</f>
        <v>0</v>
      </c>
      <c r="BI218" s="157">
        <f>IF(N218="nulová",J218,0)</f>
        <v>0</v>
      </c>
      <c r="BJ218" s="18" t="s">
        <v>32</v>
      </c>
      <c r="BK218" s="157">
        <f>ROUND(I218*H218,2)</f>
        <v>0</v>
      </c>
      <c r="BL218" s="18" t="s">
        <v>143</v>
      </c>
      <c r="BM218" s="156" t="s">
        <v>882</v>
      </c>
    </row>
    <row r="219" spans="1:47" s="2" customFormat="1" ht="11.25">
      <c r="A219" s="33"/>
      <c r="B219" s="34"/>
      <c r="C219" s="33"/>
      <c r="D219" s="158" t="s">
        <v>145</v>
      </c>
      <c r="E219" s="33"/>
      <c r="F219" s="159" t="s">
        <v>883</v>
      </c>
      <c r="G219" s="33"/>
      <c r="H219" s="33"/>
      <c r="I219" s="160"/>
      <c r="J219" s="33"/>
      <c r="K219" s="33"/>
      <c r="L219" s="34"/>
      <c r="M219" s="161"/>
      <c r="N219" s="162"/>
      <c r="O219" s="59"/>
      <c r="P219" s="59"/>
      <c r="Q219" s="59"/>
      <c r="R219" s="59"/>
      <c r="S219" s="59"/>
      <c r="T219" s="60"/>
      <c r="U219" s="33"/>
      <c r="V219" s="33"/>
      <c r="W219" s="33"/>
      <c r="X219" s="33"/>
      <c r="Y219" s="33"/>
      <c r="Z219" s="33"/>
      <c r="AA219" s="33"/>
      <c r="AB219" s="33"/>
      <c r="AC219" s="33"/>
      <c r="AD219" s="33"/>
      <c r="AE219" s="33"/>
      <c r="AT219" s="18" t="s">
        <v>145</v>
      </c>
      <c r="AU219" s="18" t="s">
        <v>84</v>
      </c>
    </row>
    <row r="220" spans="2:51" s="13" customFormat="1" ht="11.25">
      <c r="B220" s="163"/>
      <c r="D220" s="164" t="s">
        <v>147</v>
      </c>
      <c r="E220" s="165" t="s">
        <v>1</v>
      </c>
      <c r="F220" s="166" t="s">
        <v>830</v>
      </c>
      <c r="H220" s="165" t="s">
        <v>1</v>
      </c>
      <c r="I220" s="167"/>
      <c r="L220" s="163"/>
      <c r="M220" s="168"/>
      <c r="N220" s="169"/>
      <c r="O220" s="169"/>
      <c r="P220" s="169"/>
      <c r="Q220" s="169"/>
      <c r="R220" s="169"/>
      <c r="S220" s="169"/>
      <c r="T220" s="170"/>
      <c r="AT220" s="165" t="s">
        <v>147</v>
      </c>
      <c r="AU220" s="165" t="s">
        <v>84</v>
      </c>
      <c r="AV220" s="13" t="s">
        <v>32</v>
      </c>
      <c r="AW220" s="13" t="s">
        <v>31</v>
      </c>
      <c r="AX220" s="13" t="s">
        <v>75</v>
      </c>
      <c r="AY220" s="165" t="s">
        <v>136</v>
      </c>
    </row>
    <row r="221" spans="2:51" s="13" customFormat="1" ht="11.25">
      <c r="B221" s="163"/>
      <c r="D221" s="164" t="s">
        <v>147</v>
      </c>
      <c r="E221" s="165" t="s">
        <v>1</v>
      </c>
      <c r="F221" s="166" t="s">
        <v>831</v>
      </c>
      <c r="H221" s="165" t="s">
        <v>1</v>
      </c>
      <c r="I221" s="167"/>
      <c r="L221" s="163"/>
      <c r="M221" s="168"/>
      <c r="N221" s="169"/>
      <c r="O221" s="169"/>
      <c r="P221" s="169"/>
      <c r="Q221" s="169"/>
      <c r="R221" s="169"/>
      <c r="S221" s="169"/>
      <c r="T221" s="170"/>
      <c r="AT221" s="165" t="s">
        <v>147</v>
      </c>
      <c r="AU221" s="165" t="s">
        <v>84</v>
      </c>
      <c r="AV221" s="13" t="s">
        <v>32</v>
      </c>
      <c r="AW221" s="13" t="s">
        <v>31</v>
      </c>
      <c r="AX221" s="13" t="s">
        <v>75</v>
      </c>
      <c r="AY221" s="165" t="s">
        <v>136</v>
      </c>
    </row>
    <row r="222" spans="2:51" s="14" customFormat="1" ht="11.25">
      <c r="B222" s="171"/>
      <c r="D222" s="164" t="s">
        <v>147</v>
      </c>
      <c r="E222" s="172" t="s">
        <v>1</v>
      </c>
      <c r="F222" s="173" t="s">
        <v>884</v>
      </c>
      <c r="H222" s="174">
        <v>36.9</v>
      </c>
      <c r="I222" s="175"/>
      <c r="L222" s="171"/>
      <c r="M222" s="176"/>
      <c r="N222" s="177"/>
      <c r="O222" s="177"/>
      <c r="P222" s="177"/>
      <c r="Q222" s="177"/>
      <c r="R222" s="177"/>
      <c r="S222" s="177"/>
      <c r="T222" s="178"/>
      <c r="AT222" s="172" t="s">
        <v>147</v>
      </c>
      <c r="AU222" s="172" t="s">
        <v>84</v>
      </c>
      <c r="AV222" s="14" t="s">
        <v>84</v>
      </c>
      <c r="AW222" s="14" t="s">
        <v>31</v>
      </c>
      <c r="AX222" s="14" t="s">
        <v>75</v>
      </c>
      <c r="AY222" s="172" t="s">
        <v>136</v>
      </c>
    </row>
    <row r="223" spans="2:51" s="15" customFormat="1" ht="11.25">
      <c r="B223" s="179"/>
      <c r="D223" s="164" t="s">
        <v>147</v>
      </c>
      <c r="E223" s="180" t="s">
        <v>1</v>
      </c>
      <c r="F223" s="181" t="s">
        <v>151</v>
      </c>
      <c r="H223" s="182">
        <v>36.9</v>
      </c>
      <c r="I223" s="183"/>
      <c r="L223" s="179"/>
      <c r="M223" s="184"/>
      <c r="N223" s="185"/>
      <c r="O223" s="185"/>
      <c r="P223" s="185"/>
      <c r="Q223" s="185"/>
      <c r="R223" s="185"/>
      <c r="S223" s="185"/>
      <c r="T223" s="186"/>
      <c r="AT223" s="180" t="s">
        <v>147</v>
      </c>
      <c r="AU223" s="180" t="s">
        <v>84</v>
      </c>
      <c r="AV223" s="15" t="s">
        <v>143</v>
      </c>
      <c r="AW223" s="15" t="s">
        <v>31</v>
      </c>
      <c r="AX223" s="15" t="s">
        <v>32</v>
      </c>
      <c r="AY223" s="180" t="s">
        <v>136</v>
      </c>
    </row>
    <row r="224" spans="1:65" s="2" customFormat="1" ht="16.5" customHeight="1">
      <c r="A224" s="33"/>
      <c r="B224" s="144"/>
      <c r="C224" s="145" t="s">
        <v>292</v>
      </c>
      <c r="D224" s="145" t="s">
        <v>138</v>
      </c>
      <c r="E224" s="146" t="s">
        <v>428</v>
      </c>
      <c r="F224" s="147" t="s">
        <v>885</v>
      </c>
      <c r="G224" s="148" t="s">
        <v>198</v>
      </c>
      <c r="H224" s="149">
        <v>19.2</v>
      </c>
      <c r="I224" s="150"/>
      <c r="J224" s="151">
        <f>ROUND(I224*H224,2)</f>
        <v>0</v>
      </c>
      <c r="K224" s="147" t="s">
        <v>142</v>
      </c>
      <c r="L224" s="34"/>
      <c r="M224" s="152" t="s">
        <v>1</v>
      </c>
      <c r="N224" s="153" t="s">
        <v>40</v>
      </c>
      <c r="O224" s="59"/>
      <c r="P224" s="154">
        <f>O224*H224</f>
        <v>0</v>
      </c>
      <c r="Q224" s="154">
        <v>0</v>
      </c>
      <c r="R224" s="154">
        <f>Q224*H224</f>
        <v>0</v>
      </c>
      <c r="S224" s="154">
        <v>0</v>
      </c>
      <c r="T224" s="155">
        <f>S224*H224</f>
        <v>0</v>
      </c>
      <c r="U224" s="33"/>
      <c r="V224" s="33"/>
      <c r="W224" s="33"/>
      <c r="X224" s="33"/>
      <c r="Y224" s="33"/>
      <c r="Z224" s="33"/>
      <c r="AA224" s="33"/>
      <c r="AB224" s="33"/>
      <c r="AC224" s="33"/>
      <c r="AD224" s="33"/>
      <c r="AE224" s="33"/>
      <c r="AR224" s="156" t="s">
        <v>143</v>
      </c>
      <c r="AT224" s="156" t="s">
        <v>138</v>
      </c>
      <c r="AU224" s="156" t="s">
        <v>84</v>
      </c>
      <c r="AY224" s="18" t="s">
        <v>136</v>
      </c>
      <c r="BE224" s="157">
        <f>IF(N224="základní",J224,0)</f>
        <v>0</v>
      </c>
      <c r="BF224" s="157">
        <f>IF(N224="snížená",J224,0)</f>
        <v>0</v>
      </c>
      <c r="BG224" s="157">
        <f>IF(N224="zákl. přenesená",J224,0)</f>
        <v>0</v>
      </c>
      <c r="BH224" s="157">
        <f>IF(N224="sníž. přenesená",J224,0)</f>
        <v>0</v>
      </c>
      <c r="BI224" s="157">
        <f>IF(N224="nulová",J224,0)</f>
        <v>0</v>
      </c>
      <c r="BJ224" s="18" t="s">
        <v>32</v>
      </c>
      <c r="BK224" s="157">
        <f>ROUND(I224*H224,2)</f>
        <v>0</v>
      </c>
      <c r="BL224" s="18" t="s">
        <v>143</v>
      </c>
      <c r="BM224" s="156" t="s">
        <v>886</v>
      </c>
    </row>
    <row r="225" spans="1:47" s="2" customFormat="1" ht="11.25">
      <c r="A225" s="33"/>
      <c r="B225" s="34"/>
      <c r="C225" s="33"/>
      <c r="D225" s="158" t="s">
        <v>145</v>
      </c>
      <c r="E225" s="33"/>
      <c r="F225" s="159" t="s">
        <v>887</v>
      </c>
      <c r="G225" s="33"/>
      <c r="H225" s="33"/>
      <c r="I225" s="160"/>
      <c r="J225" s="33"/>
      <c r="K225" s="33"/>
      <c r="L225" s="34"/>
      <c r="M225" s="161"/>
      <c r="N225" s="162"/>
      <c r="O225" s="59"/>
      <c r="P225" s="59"/>
      <c r="Q225" s="59"/>
      <c r="R225" s="59"/>
      <c r="S225" s="59"/>
      <c r="T225" s="60"/>
      <c r="U225" s="33"/>
      <c r="V225" s="33"/>
      <c r="W225" s="33"/>
      <c r="X225" s="33"/>
      <c r="Y225" s="33"/>
      <c r="Z225" s="33"/>
      <c r="AA225" s="33"/>
      <c r="AB225" s="33"/>
      <c r="AC225" s="33"/>
      <c r="AD225" s="33"/>
      <c r="AE225" s="33"/>
      <c r="AT225" s="18" t="s">
        <v>145</v>
      </c>
      <c r="AU225" s="18" t="s">
        <v>84</v>
      </c>
    </row>
    <row r="226" spans="2:51" s="14" customFormat="1" ht="11.25">
      <c r="B226" s="171"/>
      <c r="D226" s="164" t="s">
        <v>147</v>
      </c>
      <c r="E226" s="172" t="s">
        <v>1</v>
      </c>
      <c r="F226" s="173" t="s">
        <v>888</v>
      </c>
      <c r="H226" s="174">
        <v>19.2</v>
      </c>
      <c r="I226" s="175"/>
      <c r="L226" s="171"/>
      <c r="M226" s="176"/>
      <c r="N226" s="177"/>
      <c r="O226" s="177"/>
      <c r="P226" s="177"/>
      <c r="Q226" s="177"/>
      <c r="R226" s="177"/>
      <c r="S226" s="177"/>
      <c r="T226" s="178"/>
      <c r="AT226" s="172" t="s">
        <v>147</v>
      </c>
      <c r="AU226" s="172" t="s">
        <v>84</v>
      </c>
      <c r="AV226" s="14" t="s">
        <v>84</v>
      </c>
      <c r="AW226" s="14" t="s">
        <v>31</v>
      </c>
      <c r="AX226" s="14" t="s">
        <v>75</v>
      </c>
      <c r="AY226" s="172" t="s">
        <v>136</v>
      </c>
    </row>
    <row r="227" spans="2:51" s="15" customFormat="1" ht="11.25">
      <c r="B227" s="179"/>
      <c r="D227" s="164" t="s">
        <v>147</v>
      </c>
      <c r="E227" s="180" t="s">
        <v>1</v>
      </c>
      <c r="F227" s="181" t="s">
        <v>151</v>
      </c>
      <c r="H227" s="182">
        <v>19.2</v>
      </c>
      <c r="I227" s="183"/>
      <c r="L227" s="179"/>
      <c r="M227" s="184"/>
      <c r="N227" s="185"/>
      <c r="O227" s="185"/>
      <c r="P227" s="185"/>
      <c r="Q227" s="185"/>
      <c r="R227" s="185"/>
      <c r="S227" s="185"/>
      <c r="T227" s="186"/>
      <c r="AT227" s="180" t="s">
        <v>147</v>
      </c>
      <c r="AU227" s="180" t="s">
        <v>84</v>
      </c>
      <c r="AV227" s="15" t="s">
        <v>143</v>
      </c>
      <c r="AW227" s="15" t="s">
        <v>31</v>
      </c>
      <c r="AX227" s="15" t="s">
        <v>32</v>
      </c>
      <c r="AY227" s="180" t="s">
        <v>136</v>
      </c>
    </row>
    <row r="228" spans="1:65" s="2" customFormat="1" ht="24.2" customHeight="1">
      <c r="A228" s="33"/>
      <c r="B228" s="144"/>
      <c r="C228" s="145" t="s">
        <v>304</v>
      </c>
      <c r="D228" s="145" t="s">
        <v>138</v>
      </c>
      <c r="E228" s="146" t="s">
        <v>889</v>
      </c>
      <c r="F228" s="147" t="s">
        <v>890</v>
      </c>
      <c r="G228" s="148" t="s">
        <v>408</v>
      </c>
      <c r="H228" s="149">
        <v>36.9</v>
      </c>
      <c r="I228" s="150"/>
      <c r="J228" s="151">
        <f>ROUND(I228*H228,2)</f>
        <v>0</v>
      </c>
      <c r="K228" s="147" t="s">
        <v>1</v>
      </c>
      <c r="L228" s="34"/>
      <c r="M228" s="152" t="s">
        <v>1</v>
      </c>
      <c r="N228" s="153" t="s">
        <v>40</v>
      </c>
      <c r="O228" s="59"/>
      <c r="P228" s="154">
        <f>O228*H228</f>
        <v>0</v>
      </c>
      <c r="Q228" s="154">
        <v>0</v>
      </c>
      <c r="R228" s="154">
        <f>Q228*H228</f>
        <v>0</v>
      </c>
      <c r="S228" s="154">
        <v>0</v>
      </c>
      <c r="T228" s="155">
        <f>S228*H228</f>
        <v>0</v>
      </c>
      <c r="U228" s="33"/>
      <c r="V228" s="33"/>
      <c r="W228" s="33"/>
      <c r="X228" s="33"/>
      <c r="Y228" s="33"/>
      <c r="Z228" s="33"/>
      <c r="AA228" s="33"/>
      <c r="AB228" s="33"/>
      <c r="AC228" s="33"/>
      <c r="AD228" s="33"/>
      <c r="AE228" s="33"/>
      <c r="AR228" s="156" t="s">
        <v>143</v>
      </c>
      <c r="AT228" s="156" t="s">
        <v>138</v>
      </c>
      <c r="AU228" s="156" t="s">
        <v>84</v>
      </c>
      <c r="AY228" s="18" t="s">
        <v>136</v>
      </c>
      <c r="BE228" s="157">
        <f>IF(N228="základní",J228,0)</f>
        <v>0</v>
      </c>
      <c r="BF228" s="157">
        <f>IF(N228="snížená",J228,0)</f>
        <v>0</v>
      </c>
      <c r="BG228" s="157">
        <f>IF(N228="zákl. přenesená",J228,0)</f>
        <v>0</v>
      </c>
      <c r="BH228" s="157">
        <f>IF(N228="sníž. přenesená",J228,0)</f>
        <v>0</v>
      </c>
      <c r="BI228" s="157">
        <f>IF(N228="nulová",J228,0)</f>
        <v>0</v>
      </c>
      <c r="BJ228" s="18" t="s">
        <v>32</v>
      </c>
      <c r="BK228" s="157">
        <f>ROUND(I228*H228,2)</f>
        <v>0</v>
      </c>
      <c r="BL228" s="18" t="s">
        <v>143</v>
      </c>
      <c r="BM228" s="156" t="s">
        <v>891</v>
      </c>
    </row>
    <row r="229" spans="2:51" s="14" customFormat="1" ht="11.25">
      <c r="B229" s="171"/>
      <c r="D229" s="164" t="s">
        <v>147</v>
      </c>
      <c r="E229" s="172" t="s">
        <v>1</v>
      </c>
      <c r="F229" s="173" t="s">
        <v>892</v>
      </c>
      <c r="H229" s="174">
        <v>36.9</v>
      </c>
      <c r="I229" s="175"/>
      <c r="L229" s="171"/>
      <c r="M229" s="176"/>
      <c r="N229" s="177"/>
      <c r="O229" s="177"/>
      <c r="P229" s="177"/>
      <c r="Q229" s="177"/>
      <c r="R229" s="177"/>
      <c r="S229" s="177"/>
      <c r="T229" s="178"/>
      <c r="AT229" s="172" t="s">
        <v>147</v>
      </c>
      <c r="AU229" s="172" t="s">
        <v>84</v>
      </c>
      <c r="AV229" s="14" t="s">
        <v>84</v>
      </c>
      <c r="AW229" s="14" t="s">
        <v>31</v>
      </c>
      <c r="AX229" s="14" t="s">
        <v>32</v>
      </c>
      <c r="AY229" s="172" t="s">
        <v>136</v>
      </c>
    </row>
    <row r="230" spans="1:65" s="2" customFormat="1" ht="24.2" customHeight="1">
      <c r="A230" s="33"/>
      <c r="B230" s="144"/>
      <c r="C230" s="188" t="s">
        <v>312</v>
      </c>
      <c r="D230" s="188" t="s">
        <v>206</v>
      </c>
      <c r="E230" s="189" t="s">
        <v>893</v>
      </c>
      <c r="F230" s="190" t="s">
        <v>894</v>
      </c>
      <c r="G230" s="191" t="s">
        <v>198</v>
      </c>
      <c r="H230" s="192">
        <v>37.642</v>
      </c>
      <c r="I230" s="193"/>
      <c r="J230" s="194">
        <f>ROUND(I230*H230,2)</f>
        <v>0</v>
      </c>
      <c r="K230" s="190" t="s">
        <v>1</v>
      </c>
      <c r="L230" s="195"/>
      <c r="M230" s="196" t="s">
        <v>1</v>
      </c>
      <c r="N230" s="197" t="s">
        <v>40</v>
      </c>
      <c r="O230" s="59"/>
      <c r="P230" s="154">
        <f>O230*H230</f>
        <v>0</v>
      </c>
      <c r="Q230" s="154">
        <v>0.1431</v>
      </c>
      <c r="R230" s="154">
        <f>Q230*H230</f>
        <v>5.3865702</v>
      </c>
      <c r="S230" s="154">
        <v>0</v>
      </c>
      <c r="T230" s="155">
        <f>S230*H230</f>
        <v>0</v>
      </c>
      <c r="U230" s="33"/>
      <c r="V230" s="33"/>
      <c r="W230" s="33"/>
      <c r="X230" s="33"/>
      <c r="Y230" s="33"/>
      <c r="Z230" s="33"/>
      <c r="AA230" s="33"/>
      <c r="AB230" s="33"/>
      <c r="AC230" s="33"/>
      <c r="AD230" s="33"/>
      <c r="AE230" s="33"/>
      <c r="AR230" s="156" t="s">
        <v>195</v>
      </c>
      <c r="AT230" s="156" t="s">
        <v>206</v>
      </c>
      <c r="AU230" s="156" t="s">
        <v>84</v>
      </c>
      <c r="AY230" s="18" t="s">
        <v>136</v>
      </c>
      <c r="BE230" s="157">
        <f>IF(N230="základní",J230,0)</f>
        <v>0</v>
      </c>
      <c r="BF230" s="157">
        <f>IF(N230="snížená",J230,0)</f>
        <v>0</v>
      </c>
      <c r="BG230" s="157">
        <f>IF(N230="zákl. přenesená",J230,0)</f>
        <v>0</v>
      </c>
      <c r="BH230" s="157">
        <f>IF(N230="sníž. přenesená",J230,0)</f>
        <v>0</v>
      </c>
      <c r="BI230" s="157">
        <f>IF(N230="nulová",J230,0)</f>
        <v>0</v>
      </c>
      <c r="BJ230" s="18" t="s">
        <v>32</v>
      </c>
      <c r="BK230" s="157">
        <f>ROUND(I230*H230,2)</f>
        <v>0</v>
      </c>
      <c r="BL230" s="18" t="s">
        <v>143</v>
      </c>
      <c r="BM230" s="156" t="s">
        <v>895</v>
      </c>
    </row>
    <row r="231" spans="2:51" s="13" customFormat="1" ht="11.25">
      <c r="B231" s="163"/>
      <c r="D231" s="164" t="s">
        <v>147</v>
      </c>
      <c r="E231" s="165" t="s">
        <v>1</v>
      </c>
      <c r="F231" s="166" t="s">
        <v>414</v>
      </c>
      <c r="H231" s="165" t="s">
        <v>1</v>
      </c>
      <c r="I231" s="167"/>
      <c r="L231" s="163"/>
      <c r="M231" s="168"/>
      <c r="N231" s="169"/>
      <c r="O231" s="169"/>
      <c r="P231" s="169"/>
      <c r="Q231" s="169"/>
      <c r="R231" s="169"/>
      <c r="S231" s="169"/>
      <c r="T231" s="170"/>
      <c r="AT231" s="165" t="s">
        <v>147</v>
      </c>
      <c r="AU231" s="165" t="s">
        <v>84</v>
      </c>
      <c r="AV231" s="13" t="s">
        <v>32</v>
      </c>
      <c r="AW231" s="13" t="s">
        <v>31</v>
      </c>
      <c r="AX231" s="13" t="s">
        <v>75</v>
      </c>
      <c r="AY231" s="165" t="s">
        <v>136</v>
      </c>
    </row>
    <row r="232" spans="2:51" s="13" customFormat="1" ht="11.25">
      <c r="B232" s="163"/>
      <c r="D232" s="164" t="s">
        <v>147</v>
      </c>
      <c r="E232" s="165" t="s">
        <v>1</v>
      </c>
      <c r="F232" s="166" t="s">
        <v>415</v>
      </c>
      <c r="H232" s="165" t="s">
        <v>1</v>
      </c>
      <c r="I232" s="167"/>
      <c r="L232" s="163"/>
      <c r="M232" s="168"/>
      <c r="N232" s="169"/>
      <c r="O232" s="169"/>
      <c r="P232" s="169"/>
      <c r="Q232" s="169"/>
      <c r="R232" s="169"/>
      <c r="S232" s="169"/>
      <c r="T232" s="170"/>
      <c r="AT232" s="165" t="s">
        <v>147</v>
      </c>
      <c r="AU232" s="165" t="s">
        <v>84</v>
      </c>
      <c r="AV232" s="13" t="s">
        <v>32</v>
      </c>
      <c r="AW232" s="13" t="s">
        <v>31</v>
      </c>
      <c r="AX232" s="13" t="s">
        <v>75</v>
      </c>
      <c r="AY232" s="165" t="s">
        <v>136</v>
      </c>
    </row>
    <row r="233" spans="2:51" s="13" customFormat="1" ht="11.25">
      <c r="B233" s="163"/>
      <c r="D233" s="164" t="s">
        <v>147</v>
      </c>
      <c r="E233" s="165" t="s">
        <v>1</v>
      </c>
      <c r="F233" s="166" t="s">
        <v>416</v>
      </c>
      <c r="H233" s="165" t="s">
        <v>1</v>
      </c>
      <c r="I233" s="167"/>
      <c r="L233" s="163"/>
      <c r="M233" s="168"/>
      <c r="N233" s="169"/>
      <c r="O233" s="169"/>
      <c r="P233" s="169"/>
      <c r="Q233" s="169"/>
      <c r="R233" s="169"/>
      <c r="S233" s="169"/>
      <c r="T233" s="170"/>
      <c r="AT233" s="165" t="s">
        <v>147</v>
      </c>
      <c r="AU233" s="165" t="s">
        <v>84</v>
      </c>
      <c r="AV233" s="13" t="s">
        <v>32</v>
      </c>
      <c r="AW233" s="13" t="s">
        <v>31</v>
      </c>
      <c r="AX233" s="13" t="s">
        <v>75</v>
      </c>
      <c r="AY233" s="165" t="s">
        <v>136</v>
      </c>
    </row>
    <row r="234" spans="2:51" s="13" customFormat="1" ht="11.25">
      <c r="B234" s="163"/>
      <c r="D234" s="164" t="s">
        <v>147</v>
      </c>
      <c r="E234" s="165" t="s">
        <v>1</v>
      </c>
      <c r="F234" s="166" t="s">
        <v>417</v>
      </c>
      <c r="H234" s="165" t="s">
        <v>1</v>
      </c>
      <c r="I234" s="167"/>
      <c r="L234" s="163"/>
      <c r="M234" s="168"/>
      <c r="N234" s="169"/>
      <c r="O234" s="169"/>
      <c r="P234" s="169"/>
      <c r="Q234" s="169"/>
      <c r="R234" s="169"/>
      <c r="S234" s="169"/>
      <c r="T234" s="170"/>
      <c r="AT234" s="165" t="s">
        <v>147</v>
      </c>
      <c r="AU234" s="165" t="s">
        <v>84</v>
      </c>
      <c r="AV234" s="13" t="s">
        <v>32</v>
      </c>
      <c r="AW234" s="13" t="s">
        <v>31</v>
      </c>
      <c r="AX234" s="13" t="s">
        <v>75</v>
      </c>
      <c r="AY234" s="165" t="s">
        <v>136</v>
      </c>
    </row>
    <row r="235" spans="2:51" s="14" customFormat="1" ht="11.25">
      <c r="B235" s="171"/>
      <c r="D235" s="164" t="s">
        <v>147</v>
      </c>
      <c r="E235" s="172" t="s">
        <v>1</v>
      </c>
      <c r="F235" s="173" t="s">
        <v>896</v>
      </c>
      <c r="H235" s="174">
        <v>37.269</v>
      </c>
      <c r="I235" s="175"/>
      <c r="L235" s="171"/>
      <c r="M235" s="176"/>
      <c r="N235" s="177"/>
      <c r="O235" s="177"/>
      <c r="P235" s="177"/>
      <c r="Q235" s="177"/>
      <c r="R235" s="177"/>
      <c r="S235" s="177"/>
      <c r="T235" s="178"/>
      <c r="AT235" s="172" t="s">
        <v>147</v>
      </c>
      <c r="AU235" s="172" t="s">
        <v>84</v>
      </c>
      <c r="AV235" s="14" t="s">
        <v>84</v>
      </c>
      <c r="AW235" s="14" t="s">
        <v>31</v>
      </c>
      <c r="AX235" s="14" t="s">
        <v>75</v>
      </c>
      <c r="AY235" s="172" t="s">
        <v>136</v>
      </c>
    </row>
    <row r="236" spans="2:51" s="15" customFormat="1" ht="11.25">
      <c r="B236" s="179"/>
      <c r="D236" s="164" t="s">
        <v>147</v>
      </c>
      <c r="E236" s="180" t="s">
        <v>1</v>
      </c>
      <c r="F236" s="181" t="s">
        <v>151</v>
      </c>
      <c r="H236" s="182">
        <v>37.269</v>
      </c>
      <c r="I236" s="183"/>
      <c r="L236" s="179"/>
      <c r="M236" s="184"/>
      <c r="N236" s="185"/>
      <c r="O236" s="185"/>
      <c r="P236" s="185"/>
      <c r="Q236" s="185"/>
      <c r="R236" s="185"/>
      <c r="S236" s="185"/>
      <c r="T236" s="186"/>
      <c r="AT236" s="180" t="s">
        <v>147</v>
      </c>
      <c r="AU236" s="180" t="s">
        <v>84</v>
      </c>
      <c r="AV236" s="15" t="s">
        <v>143</v>
      </c>
      <c r="AW236" s="15" t="s">
        <v>31</v>
      </c>
      <c r="AX236" s="15" t="s">
        <v>32</v>
      </c>
      <c r="AY236" s="180" t="s">
        <v>136</v>
      </c>
    </row>
    <row r="237" spans="2:51" s="14" customFormat="1" ht="11.25">
      <c r="B237" s="171"/>
      <c r="D237" s="164" t="s">
        <v>147</v>
      </c>
      <c r="F237" s="173" t="s">
        <v>897</v>
      </c>
      <c r="H237" s="174">
        <v>37.642</v>
      </c>
      <c r="I237" s="175"/>
      <c r="L237" s="171"/>
      <c r="M237" s="176"/>
      <c r="N237" s="177"/>
      <c r="O237" s="177"/>
      <c r="P237" s="177"/>
      <c r="Q237" s="177"/>
      <c r="R237" s="177"/>
      <c r="S237" s="177"/>
      <c r="T237" s="178"/>
      <c r="AT237" s="172" t="s">
        <v>147</v>
      </c>
      <c r="AU237" s="172" t="s">
        <v>84</v>
      </c>
      <c r="AV237" s="14" t="s">
        <v>84</v>
      </c>
      <c r="AW237" s="14" t="s">
        <v>3</v>
      </c>
      <c r="AX237" s="14" t="s">
        <v>32</v>
      </c>
      <c r="AY237" s="172" t="s">
        <v>136</v>
      </c>
    </row>
    <row r="238" spans="1:65" s="2" customFormat="1" ht="16.5" customHeight="1">
      <c r="A238" s="33"/>
      <c r="B238" s="144"/>
      <c r="C238" s="145" t="s">
        <v>317</v>
      </c>
      <c r="D238" s="145" t="s">
        <v>138</v>
      </c>
      <c r="E238" s="146" t="s">
        <v>898</v>
      </c>
      <c r="F238" s="147" t="s">
        <v>899</v>
      </c>
      <c r="G238" s="148" t="s">
        <v>447</v>
      </c>
      <c r="H238" s="149">
        <v>1</v>
      </c>
      <c r="I238" s="150"/>
      <c r="J238" s="151">
        <f>ROUND(I238*H238,2)</f>
        <v>0</v>
      </c>
      <c r="K238" s="147" t="s">
        <v>142</v>
      </c>
      <c r="L238" s="34"/>
      <c r="M238" s="152" t="s">
        <v>1</v>
      </c>
      <c r="N238" s="153" t="s">
        <v>40</v>
      </c>
      <c r="O238" s="59"/>
      <c r="P238" s="154">
        <f>O238*H238</f>
        <v>0</v>
      </c>
      <c r="Q238" s="154">
        <v>0.02319</v>
      </c>
      <c r="R238" s="154">
        <f>Q238*H238</f>
        <v>0.02319</v>
      </c>
      <c r="S238" s="154">
        <v>0</v>
      </c>
      <c r="T238" s="155">
        <f>S238*H238</f>
        <v>0</v>
      </c>
      <c r="U238" s="33"/>
      <c r="V238" s="33"/>
      <c r="W238" s="33"/>
      <c r="X238" s="33"/>
      <c r="Y238" s="33"/>
      <c r="Z238" s="33"/>
      <c r="AA238" s="33"/>
      <c r="AB238" s="33"/>
      <c r="AC238" s="33"/>
      <c r="AD238" s="33"/>
      <c r="AE238" s="33"/>
      <c r="AR238" s="156" t="s">
        <v>143</v>
      </c>
      <c r="AT238" s="156" t="s">
        <v>138</v>
      </c>
      <c r="AU238" s="156" t="s">
        <v>84</v>
      </c>
      <c r="AY238" s="18" t="s">
        <v>136</v>
      </c>
      <c r="BE238" s="157">
        <f>IF(N238="základní",J238,0)</f>
        <v>0</v>
      </c>
      <c r="BF238" s="157">
        <f>IF(N238="snížená",J238,0)</f>
        <v>0</v>
      </c>
      <c r="BG238" s="157">
        <f>IF(N238="zákl. přenesená",J238,0)</f>
        <v>0</v>
      </c>
      <c r="BH238" s="157">
        <f>IF(N238="sníž. přenesená",J238,0)</f>
        <v>0</v>
      </c>
      <c r="BI238" s="157">
        <f>IF(N238="nulová",J238,0)</f>
        <v>0</v>
      </c>
      <c r="BJ238" s="18" t="s">
        <v>32</v>
      </c>
      <c r="BK238" s="157">
        <f>ROUND(I238*H238,2)</f>
        <v>0</v>
      </c>
      <c r="BL238" s="18" t="s">
        <v>143</v>
      </c>
      <c r="BM238" s="156" t="s">
        <v>900</v>
      </c>
    </row>
    <row r="239" spans="1:47" s="2" customFormat="1" ht="11.25">
      <c r="A239" s="33"/>
      <c r="B239" s="34"/>
      <c r="C239" s="33"/>
      <c r="D239" s="158" t="s">
        <v>145</v>
      </c>
      <c r="E239" s="33"/>
      <c r="F239" s="159" t="s">
        <v>901</v>
      </c>
      <c r="G239" s="33"/>
      <c r="H239" s="33"/>
      <c r="I239" s="160"/>
      <c r="J239" s="33"/>
      <c r="K239" s="33"/>
      <c r="L239" s="34"/>
      <c r="M239" s="161"/>
      <c r="N239" s="162"/>
      <c r="O239" s="59"/>
      <c r="P239" s="59"/>
      <c r="Q239" s="59"/>
      <c r="R239" s="59"/>
      <c r="S239" s="59"/>
      <c r="T239" s="60"/>
      <c r="U239" s="33"/>
      <c r="V239" s="33"/>
      <c r="W239" s="33"/>
      <c r="X239" s="33"/>
      <c r="Y239" s="33"/>
      <c r="Z239" s="33"/>
      <c r="AA239" s="33"/>
      <c r="AB239" s="33"/>
      <c r="AC239" s="33"/>
      <c r="AD239" s="33"/>
      <c r="AE239" s="33"/>
      <c r="AT239" s="18" t="s">
        <v>145</v>
      </c>
      <c r="AU239" s="18" t="s">
        <v>84</v>
      </c>
    </row>
    <row r="240" spans="2:51" s="13" customFormat="1" ht="11.25">
      <c r="B240" s="163"/>
      <c r="D240" s="164" t="s">
        <v>147</v>
      </c>
      <c r="E240" s="165" t="s">
        <v>1</v>
      </c>
      <c r="F240" s="166" t="s">
        <v>451</v>
      </c>
      <c r="H240" s="165" t="s">
        <v>1</v>
      </c>
      <c r="I240" s="167"/>
      <c r="L240" s="163"/>
      <c r="M240" s="168"/>
      <c r="N240" s="169"/>
      <c r="O240" s="169"/>
      <c r="P240" s="169"/>
      <c r="Q240" s="169"/>
      <c r="R240" s="169"/>
      <c r="S240" s="169"/>
      <c r="T240" s="170"/>
      <c r="AT240" s="165" t="s">
        <v>147</v>
      </c>
      <c r="AU240" s="165" t="s">
        <v>84</v>
      </c>
      <c r="AV240" s="13" t="s">
        <v>32</v>
      </c>
      <c r="AW240" s="13" t="s">
        <v>31</v>
      </c>
      <c r="AX240" s="13" t="s">
        <v>75</v>
      </c>
      <c r="AY240" s="165" t="s">
        <v>136</v>
      </c>
    </row>
    <row r="241" spans="2:51" s="14" customFormat="1" ht="11.25">
      <c r="B241" s="171"/>
      <c r="D241" s="164" t="s">
        <v>147</v>
      </c>
      <c r="E241" s="172" t="s">
        <v>1</v>
      </c>
      <c r="F241" s="173" t="s">
        <v>902</v>
      </c>
      <c r="H241" s="174">
        <v>1</v>
      </c>
      <c r="I241" s="175"/>
      <c r="L241" s="171"/>
      <c r="M241" s="176"/>
      <c r="N241" s="177"/>
      <c r="O241" s="177"/>
      <c r="P241" s="177"/>
      <c r="Q241" s="177"/>
      <c r="R241" s="177"/>
      <c r="S241" s="177"/>
      <c r="T241" s="178"/>
      <c r="AT241" s="172" t="s">
        <v>147</v>
      </c>
      <c r="AU241" s="172" t="s">
        <v>84</v>
      </c>
      <c r="AV241" s="14" t="s">
        <v>84</v>
      </c>
      <c r="AW241" s="14" t="s">
        <v>31</v>
      </c>
      <c r="AX241" s="14" t="s">
        <v>75</v>
      </c>
      <c r="AY241" s="172" t="s">
        <v>136</v>
      </c>
    </row>
    <row r="242" spans="2:51" s="15" customFormat="1" ht="11.25">
      <c r="B242" s="179"/>
      <c r="D242" s="164" t="s">
        <v>147</v>
      </c>
      <c r="E242" s="180" t="s">
        <v>1</v>
      </c>
      <c r="F242" s="181" t="s">
        <v>151</v>
      </c>
      <c r="H242" s="182">
        <v>1</v>
      </c>
      <c r="I242" s="183"/>
      <c r="L242" s="179"/>
      <c r="M242" s="184"/>
      <c r="N242" s="185"/>
      <c r="O242" s="185"/>
      <c r="P242" s="185"/>
      <c r="Q242" s="185"/>
      <c r="R242" s="185"/>
      <c r="S242" s="185"/>
      <c r="T242" s="186"/>
      <c r="AT242" s="180" t="s">
        <v>147</v>
      </c>
      <c r="AU242" s="180" t="s">
        <v>84</v>
      </c>
      <c r="AV242" s="15" t="s">
        <v>143</v>
      </c>
      <c r="AW242" s="15" t="s">
        <v>31</v>
      </c>
      <c r="AX242" s="15" t="s">
        <v>32</v>
      </c>
      <c r="AY242" s="180" t="s">
        <v>136</v>
      </c>
    </row>
    <row r="243" spans="1:65" s="2" customFormat="1" ht="16.5" customHeight="1">
      <c r="A243" s="33"/>
      <c r="B243" s="144"/>
      <c r="C243" s="188" t="s">
        <v>323</v>
      </c>
      <c r="D243" s="188" t="s">
        <v>206</v>
      </c>
      <c r="E243" s="189" t="s">
        <v>903</v>
      </c>
      <c r="F243" s="190" t="s">
        <v>904</v>
      </c>
      <c r="G243" s="191" t="s">
        <v>447</v>
      </c>
      <c r="H243" s="192">
        <v>1.01</v>
      </c>
      <c r="I243" s="193"/>
      <c r="J243" s="194">
        <f>ROUND(I243*H243,2)</f>
        <v>0</v>
      </c>
      <c r="K243" s="190" t="s">
        <v>1</v>
      </c>
      <c r="L243" s="195"/>
      <c r="M243" s="196" t="s">
        <v>1</v>
      </c>
      <c r="N243" s="197" t="s">
        <v>40</v>
      </c>
      <c r="O243" s="59"/>
      <c r="P243" s="154">
        <f>O243*H243</f>
        <v>0</v>
      </c>
      <c r="Q243" s="154">
        <v>0.252</v>
      </c>
      <c r="R243" s="154">
        <f>Q243*H243</f>
        <v>0.25452</v>
      </c>
      <c r="S243" s="154">
        <v>0</v>
      </c>
      <c r="T243" s="155">
        <f>S243*H243</f>
        <v>0</v>
      </c>
      <c r="U243" s="33"/>
      <c r="V243" s="33"/>
      <c r="W243" s="33"/>
      <c r="X243" s="33"/>
      <c r="Y243" s="33"/>
      <c r="Z243" s="33"/>
      <c r="AA243" s="33"/>
      <c r="AB243" s="33"/>
      <c r="AC243" s="33"/>
      <c r="AD243" s="33"/>
      <c r="AE243" s="33"/>
      <c r="AR243" s="156" t="s">
        <v>195</v>
      </c>
      <c r="AT243" s="156" t="s">
        <v>206</v>
      </c>
      <c r="AU243" s="156" t="s">
        <v>84</v>
      </c>
      <c r="AY243" s="18" t="s">
        <v>136</v>
      </c>
      <c r="BE243" s="157">
        <f>IF(N243="základní",J243,0)</f>
        <v>0</v>
      </c>
      <c r="BF243" s="157">
        <f>IF(N243="snížená",J243,0)</f>
        <v>0</v>
      </c>
      <c r="BG243" s="157">
        <f>IF(N243="zákl. přenesená",J243,0)</f>
        <v>0</v>
      </c>
      <c r="BH243" s="157">
        <f>IF(N243="sníž. přenesená",J243,0)</f>
        <v>0</v>
      </c>
      <c r="BI243" s="157">
        <f>IF(N243="nulová",J243,0)</f>
        <v>0</v>
      </c>
      <c r="BJ243" s="18" t="s">
        <v>32</v>
      </c>
      <c r="BK243" s="157">
        <f>ROUND(I243*H243,2)</f>
        <v>0</v>
      </c>
      <c r="BL243" s="18" t="s">
        <v>143</v>
      </c>
      <c r="BM243" s="156" t="s">
        <v>905</v>
      </c>
    </row>
    <row r="244" spans="2:51" s="14" customFormat="1" ht="11.25">
      <c r="B244" s="171"/>
      <c r="D244" s="164" t="s">
        <v>147</v>
      </c>
      <c r="F244" s="173" t="s">
        <v>458</v>
      </c>
      <c r="H244" s="174">
        <v>1.01</v>
      </c>
      <c r="I244" s="175"/>
      <c r="L244" s="171"/>
      <c r="M244" s="176"/>
      <c r="N244" s="177"/>
      <c r="O244" s="177"/>
      <c r="P244" s="177"/>
      <c r="Q244" s="177"/>
      <c r="R244" s="177"/>
      <c r="S244" s="177"/>
      <c r="T244" s="178"/>
      <c r="AT244" s="172" t="s">
        <v>147</v>
      </c>
      <c r="AU244" s="172" t="s">
        <v>84</v>
      </c>
      <c r="AV244" s="14" t="s">
        <v>84</v>
      </c>
      <c r="AW244" s="14" t="s">
        <v>3</v>
      </c>
      <c r="AX244" s="14" t="s">
        <v>32</v>
      </c>
      <c r="AY244" s="172" t="s">
        <v>136</v>
      </c>
    </row>
    <row r="245" spans="1:65" s="2" customFormat="1" ht="16.5" customHeight="1">
      <c r="A245" s="33"/>
      <c r="B245" s="144"/>
      <c r="C245" s="145" t="s">
        <v>330</v>
      </c>
      <c r="D245" s="145" t="s">
        <v>138</v>
      </c>
      <c r="E245" s="146" t="s">
        <v>445</v>
      </c>
      <c r="F245" s="147" t="s">
        <v>446</v>
      </c>
      <c r="G245" s="148" t="s">
        <v>447</v>
      </c>
      <c r="H245" s="149">
        <v>1</v>
      </c>
      <c r="I245" s="150"/>
      <c r="J245" s="151">
        <f>ROUND(I245*H245,2)</f>
        <v>0</v>
      </c>
      <c r="K245" s="147" t="s">
        <v>142</v>
      </c>
      <c r="L245" s="34"/>
      <c r="M245" s="152" t="s">
        <v>1</v>
      </c>
      <c r="N245" s="153" t="s">
        <v>40</v>
      </c>
      <c r="O245" s="59"/>
      <c r="P245" s="154">
        <f>O245*H245</f>
        <v>0</v>
      </c>
      <c r="Q245" s="154">
        <v>0.00167</v>
      </c>
      <c r="R245" s="154">
        <f>Q245*H245</f>
        <v>0.00167</v>
      </c>
      <c r="S245" s="154">
        <v>0</v>
      </c>
      <c r="T245" s="155">
        <f>S245*H245</f>
        <v>0</v>
      </c>
      <c r="U245" s="33"/>
      <c r="V245" s="33"/>
      <c r="W245" s="33"/>
      <c r="X245" s="33"/>
      <c r="Y245" s="33"/>
      <c r="Z245" s="33"/>
      <c r="AA245" s="33"/>
      <c r="AB245" s="33"/>
      <c r="AC245" s="33"/>
      <c r="AD245" s="33"/>
      <c r="AE245" s="33"/>
      <c r="AR245" s="156" t="s">
        <v>143</v>
      </c>
      <c r="AT245" s="156" t="s">
        <v>138</v>
      </c>
      <c r="AU245" s="156" t="s">
        <v>84</v>
      </c>
      <c r="AY245" s="18" t="s">
        <v>136</v>
      </c>
      <c r="BE245" s="157">
        <f>IF(N245="základní",J245,0)</f>
        <v>0</v>
      </c>
      <c r="BF245" s="157">
        <f>IF(N245="snížená",J245,0)</f>
        <v>0</v>
      </c>
      <c r="BG245" s="157">
        <f>IF(N245="zákl. přenesená",J245,0)</f>
        <v>0</v>
      </c>
      <c r="BH245" s="157">
        <f>IF(N245="sníž. přenesená",J245,0)</f>
        <v>0</v>
      </c>
      <c r="BI245" s="157">
        <f>IF(N245="nulová",J245,0)</f>
        <v>0</v>
      </c>
      <c r="BJ245" s="18" t="s">
        <v>32</v>
      </c>
      <c r="BK245" s="157">
        <f>ROUND(I245*H245,2)</f>
        <v>0</v>
      </c>
      <c r="BL245" s="18" t="s">
        <v>143</v>
      </c>
      <c r="BM245" s="156" t="s">
        <v>906</v>
      </c>
    </row>
    <row r="246" spans="1:47" s="2" customFormat="1" ht="11.25">
      <c r="A246" s="33"/>
      <c r="B246" s="34"/>
      <c r="C246" s="33"/>
      <c r="D246" s="158" t="s">
        <v>145</v>
      </c>
      <c r="E246" s="33"/>
      <c r="F246" s="159" t="s">
        <v>449</v>
      </c>
      <c r="G246" s="33"/>
      <c r="H246" s="33"/>
      <c r="I246" s="160"/>
      <c r="J246" s="33"/>
      <c r="K246" s="33"/>
      <c r="L246" s="34"/>
      <c r="M246" s="161"/>
      <c r="N246" s="162"/>
      <c r="O246" s="59"/>
      <c r="P246" s="59"/>
      <c r="Q246" s="59"/>
      <c r="R246" s="59"/>
      <c r="S246" s="59"/>
      <c r="T246" s="60"/>
      <c r="U246" s="33"/>
      <c r="V246" s="33"/>
      <c r="W246" s="33"/>
      <c r="X246" s="33"/>
      <c r="Y246" s="33"/>
      <c r="Z246" s="33"/>
      <c r="AA246" s="33"/>
      <c r="AB246" s="33"/>
      <c r="AC246" s="33"/>
      <c r="AD246" s="33"/>
      <c r="AE246" s="33"/>
      <c r="AT246" s="18" t="s">
        <v>145</v>
      </c>
      <c r="AU246" s="18" t="s">
        <v>84</v>
      </c>
    </row>
    <row r="247" spans="1:47" s="2" customFormat="1" ht="39">
      <c r="A247" s="33"/>
      <c r="B247" s="34"/>
      <c r="C247" s="33"/>
      <c r="D247" s="164" t="s">
        <v>201</v>
      </c>
      <c r="E247" s="33"/>
      <c r="F247" s="187" t="s">
        <v>450</v>
      </c>
      <c r="G247" s="33"/>
      <c r="H247" s="33"/>
      <c r="I247" s="160"/>
      <c r="J247" s="33"/>
      <c r="K247" s="33"/>
      <c r="L247" s="34"/>
      <c r="M247" s="161"/>
      <c r="N247" s="162"/>
      <c r="O247" s="59"/>
      <c r="P247" s="59"/>
      <c r="Q247" s="59"/>
      <c r="R247" s="59"/>
      <c r="S247" s="59"/>
      <c r="T247" s="60"/>
      <c r="U247" s="33"/>
      <c r="V247" s="33"/>
      <c r="W247" s="33"/>
      <c r="X247" s="33"/>
      <c r="Y247" s="33"/>
      <c r="Z247" s="33"/>
      <c r="AA247" s="33"/>
      <c r="AB247" s="33"/>
      <c r="AC247" s="33"/>
      <c r="AD247" s="33"/>
      <c r="AE247" s="33"/>
      <c r="AT247" s="18" t="s">
        <v>201</v>
      </c>
      <c r="AU247" s="18" t="s">
        <v>84</v>
      </c>
    </row>
    <row r="248" spans="2:51" s="13" customFormat="1" ht="11.25">
      <c r="B248" s="163"/>
      <c r="D248" s="164" t="s">
        <v>147</v>
      </c>
      <c r="E248" s="165" t="s">
        <v>1</v>
      </c>
      <c r="F248" s="166" t="s">
        <v>451</v>
      </c>
      <c r="H248" s="165" t="s">
        <v>1</v>
      </c>
      <c r="I248" s="167"/>
      <c r="L248" s="163"/>
      <c r="M248" s="168"/>
      <c r="N248" s="169"/>
      <c r="O248" s="169"/>
      <c r="P248" s="169"/>
      <c r="Q248" s="169"/>
      <c r="R248" s="169"/>
      <c r="S248" s="169"/>
      <c r="T248" s="170"/>
      <c r="AT248" s="165" t="s">
        <v>147</v>
      </c>
      <c r="AU248" s="165" t="s">
        <v>84</v>
      </c>
      <c r="AV248" s="13" t="s">
        <v>32</v>
      </c>
      <c r="AW248" s="13" t="s">
        <v>31</v>
      </c>
      <c r="AX248" s="13" t="s">
        <v>75</v>
      </c>
      <c r="AY248" s="165" t="s">
        <v>136</v>
      </c>
    </row>
    <row r="249" spans="2:51" s="14" customFormat="1" ht="11.25">
      <c r="B249" s="171"/>
      <c r="D249" s="164" t="s">
        <v>147</v>
      </c>
      <c r="E249" s="172" t="s">
        <v>1</v>
      </c>
      <c r="F249" s="173" t="s">
        <v>453</v>
      </c>
      <c r="H249" s="174">
        <v>1</v>
      </c>
      <c r="I249" s="175"/>
      <c r="L249" s="171"/>
      <c r="M249" s="176"/>
      <c r="N249" s="177"/>
      <c r="O249" s="177"/>
      <c r="P249" s="177"/>
      <c r="Q249" s="177"/>
      <c r="R249" s="177"/>
      <c r="S249" s="177"/>
      <c r="T249" s="178"/>
      <c r="AT249" s="172" t="s">
        <v>147</v>
      </c>
      <c r="AU249" s="172" t="s">
        <v>84</v>
      </c>
      <c r="AV249" s="14" t="s">
        <v>84</v>
      </c>
      <c r="AW249" s="14" t="s">
        <v>31</v>
      </c>
      <c r="AX249" s="14" t="s">
        <v>75</v>
      </c>
      <c r="AY249" s="172" t="s">
        <v>136</v>
      </c>
    </row>
    <row r="250" spans="2:51" s="15" customFormat="1" ht="11.25">
      <c r="B250" s="179"/>
      <c r="D250" s="164" t="s">
        <v>147</v>
      </c>
      <c r="E250" s="180" t="s">
        <v>1</v>
      </c>
      <c r="F250" s="181" t="s">
        <v>151</v>
      </c>
      <c r="H250" s="182">
        <v>1</v>
      </c>
      <c r="I250" s="183"/>
      <c r="L250" s="179"/>
      <c r="M250" s="184"/>
      <c r="N250" s="185"/>
      <c r="O250" s="185"/>
      <c r="P250" s="185"/>
      <c r="Q250" s="185"/>
      <c r="R250" s="185"/>
      <c r="S250" s="185"/>
      <c r="T250" s="186"/>
      <c r="AT250" s="180" t="s">
        <v>147</v>
      </c>
      <c r="AU250" s="180" t="s">
        <v>84</v>
      </c>
      <c r="AV250" s="15" t="s">
        <v>143</v>
      </c>
      <c r="AW250" s="15" t="s">
        <v>31</v>
      </c>
      <c r="AX250" s="15" t="s">
        <v>32</v>
      </c>
      <c r="AY250" s="180" t="s">
        <v>136</v>
      </c>
    </row>
    <row r="251" spans="1:65" s="2" customFormat="1" ht="16.5" customHeight="1">
      <c r="A251" s="33"/>
      <c r="B251" s="144"/>
      <c r="C251" s="188" t="s">
        <v>338</v>
      </c>
      <c r="D251" s="188" t="s">
        <v>206</v>
      </c>
      <c r="E251" s="189" t="s">
        <v>455</v>
      </c>
      <c r="F251" s="190" t="s">
        <v>456</v>
      </c>
      <c r="G251" s="191" t="s">
        <v>447</v>
      </c>
      <c r="H251" s="192">
        <v>1.01</v>
      </c>
      <c r="I251" s="193"/>
      <c r="J251" s="194">
        <f>ROUND(I251*H251,2)</f>
        <v>0</v>
      </c>
      <c r="K251" s="190" t="s">
        <v>142</v>
      </c>
      <c r="L251" s="195"/>
      <c r="M251" s="196" t="s">
        <v>1</v>
      </c>
      <c r="N251" s="197" t="s">
        <v>40</v>
      </c>
      <c r="O251" s="59"/>
      <c r="P251" s="154">
        <f>O251*H251</f>
        <v>0</v>
      </c>
      <c r="Q251" s="154">
        <v>0.0122</v>
      </c>
      <c r="R251" s="154">
        <f>Q251*H251</f>
        <v>0.012322000000000001</v>
      </c>
      <c r="S251" s="154">
        <v>0</v>
      </c>
      <c r="T251" s="155">
        <f>S251*H251</f>
        <v>0</v>
      </c>
      <c r="U251" s="33"/>
      <c r="V251" s="33"/>
      <c r="W251" s="33"/>
      <c r="X251" s="33"/>
      <c r="Y251" s="33"/>
      <c r="Z251" s="33"/>
      <c r="AA251" s="33"/>
      <c r="AB251" s="33"/>
      <c r="AC251" s="33"/>
      <c r="AD251" s="33"/>
      <c r="AE251" s="33"/>
      <c r="AR251" s="156" t="s">
        <v>195</v>
      </c>
      <c r="AT251" s="156" t="s">
        <v>206</v>
      </c>
      <c r="AU251" s="156" t="s">
        <v>84</v>
      </c>
      <c r="AY251" s="18" t="s">
        <v>136</v>
      </c>
      <c r="BE251" s="157">
        <f>IF(N251="základní",J251,0)</f>
        <v>0</v>
      </c>
      <c r="BF251" s="157">
        <f>IF(N251="snížená",J251,0)</f>
        <v>0</v>
      </c>
      <c r="BG251" s="157">
        <f>IF(N251="zákl. přenesená",J251,0)</f>
        <v>0</v>
      </c>
      <c r="BH251" s="157">
        <f>IF(N251="sníž. přenesená",J251,0)</f>
        <v>0</v>
      </c>
      <c r="BI251" s="157">
        <f>IF(N251="nulová",J251,0)</f>
        <v>0</v>
      </c>
      <c r="BJ251" s="18" t="s">
        <v>32</v>
      </c>
      <c r="BK251" s="157">
        <f>ROUND(I251*H251,2)</f>
        <v>0</v>
      </c>
      <c r="BL251" s="18" t="s">
        <v>143</v>
      </c>
      <c r="BM251" s="156" t="s">
        <v>907</v>
      </c>
    </row>
    <row r="252" spans="2:51" s="14" customFormat="1" ht="11.25">
      <c r="B252" s="171"/>
      <c r="D252" s="164" t="s">
        <v>147</v>
      </c>
      <c r="F252" s="173" t="s">
        <v>458</v>
      </c>
      <c r="H252" s="174">
        <v>1.01</v>
      </c>
      <c r="I252" s="175"/>
      <c r="L252" s="171"/>
      <c r="M252" s="176"/>
      <c r="N252" s="177"/>
      <c r="O252" s="177"/>
      <c r="P252" s="177"/>
      <c r="Q252" s="177"/>
      <c r="R252" s="177"/>
      <c r="S252" s="177"/>
      <c r="T252" s="178"/>
      <c r="AT252" s="172" t="s">
        <v>147</v>
      </c>
      <c r="AU252" s="172" t="s">
        <v>84</v>
      </c>
      <c r="AV252" s="14" t="s">
        <v>84</v>
      </c>
      <c r="AW252" s="14" t="s">
        <v>3</v>
      </c>
      <c r="AX252" s="14" t="s">
        <v>32</v>
      </c>
      <c r="AY252" s="172" t="s">
        <v>136</v>
      </c>
    </row>
    <row r="253" spans="1:65" s="2" customFormat="1" ht="16.5" customHeight="1">
      <c r="A253" s="33"/>
      <c r="B253" s="144"/>
      <c r="C253" s="145" t="s">
        <v>348</v>
      </c>
      <c r="D253" s="145" t="s">
        <v>138</v>
      </c>
      <c r="E253" s="146" t="s">
        <v>908</v>
      </c>
      <c r="F253" s="147" t="s">
        <v>909</v>
      </c>
      <c r="G253" s="148" t="s">
        <v>447</v>
      </c>
      <c r="H253" s="149">
        <v>3</v>
      </c>
      <c r="I253" s="150"/>
      <c r="J253" s="151">
        <f>ROUND(I253*H253,2)</f>
        <v>0</v>
      </c>
      <c r="K253" s="147" t="s">
        <v>142</v>
      </c>
      <c r="L253" s="34"/>
      <c r="M253" s="152" t="s">
        <v>1</v>
      </c>
      <c r="N253" s="153" t="s">
        <v>40</v>
      </c>
      <c r="O253" s="59"/>
      <c r="P253" s="154">
        <f>O253*H253</f>
        <v>0</v>
      </c>
      <c r="Q253" s="154">
        <v>0.00301</v>
      </c>
      <c r="R253" s="154">
        <f>Q253*H253</f>
        <v>0.00903</v>
      </c>
      <c r="S253" s="154">
        <v>0</v>
      </c>
      <c r="T253" s="155">
        <f>S253*H253</f>
        <v>0</v>
      </c>
      <c r="U253" s="33"/>
      <c r="V253" s="33"/>
      <c r="W253" s="33"/>
      <c r="X253" s="33"/>
      <c r="Y253" s="33"/>
      <c r="Z253" s="33"/>
      <c r="AA253" s="33"/>
      <c r="AB253" s="33"/>
      <c r="AC253" s="33"/>
      <c r="AD253" s="33"/>
      <c r="AE253" s="33"/>
      <c r="AR253" s="156" t="s">
        <v>143</v>
      </c>
      <c r="AT253" s="156" t="s">
        <v>138</v>
      </c>
      <c r="AU253" s="156" t="s">
        <v>84</v>
      </c>
      <c r="AY253" s="18" t="s">
        <v>136</v>
      </c>
      <c r="BE253" s="157">
        <f>IF(N253="základní",J253,0)</f>
        <v>0</v>
      </c>
      <c r="BF253" s="157">
        <f>IF(N253="snížená",J253,0)</f>
        <v>0</v>
      </c>
      <c r="BG253" s="157">
        <f>IF(N253="zákl. přenesená",J253,0)</f>
        <v>0</v>
      </c>
      <c r="BH253" s="157">
        <f>IF(N253="sníž. přenesená",J253,0)</f>
        <v>0</v>
      </c>
      <c r="BI253" s="157">
        <f>IF(N253="nulová",J253,0)</f>
        <v>0</v>
      </c>
      <c r="BJ253" s="18" t="s">
        <v>32</v>
      </c>
      <c r="BK253" s="157">
        <f>ROUND(I253*H253,2)</f>
        <v>0</v>
      </c>
      <c r="BL253" s="18" t="s">
        <v>143</v>
      </c>
      <c r="BM253" s="156" t="s">
        <v>910</v>
      </c>
    </row>
    <row r="254" spans="1:47" s="2" customFormat="1" ht="11.25">
      <c r="A254" s="33"/>
      <c r="B254" s="34"/>
      <c r="C254" s="33"/>
      <c r="D254" s="158" t="s">
        <v>145</v>
      </c>
      <c r="E254" s="33"/>
      <c r="F254" s="159" t="s">
        <v>911</v>
      </c>
      <c r="G254" s="33"/>
      <c r="H254" s="33"/>
      <c r="I254" s="160"/>
      <c r="J254" s="33"/>
      <c r="K254" s="33"/>
      <c r="L254" s="34"/>
      <c r="M254" s="161"/>
      <c r="N254" s="162"/>
      <c r="O254" s="59"/>
      <c r="P254" s="59"/>
      <c r="Q254" s="59"/>
      <c r="R254" s="59"/>
      <c r="S254" s="59"/>
      <c r="T254" s="60"/>
      <c r="U254" s="33"/>
      <c r="V254" s="33"/>
      <c r="W254" s="33"/>
      <c r="X254" s="33"/>
      <c r="Y254" s="33"/>
      <c r="Z254" s="33"/>
      <c r="AA254" s="33"/>
      <c r="AB254" s="33"/>
      <c r="AC254" s="33"/>
      <c r="AD254" s="33"/>
      <c r="AE254" s="33"/>
      <c r="AT254" s="18" t="s">
        <v>145</v>
      </c>
      <c r="AU254" s="18" t="s">
        <v>84</v>
      </c>
    </row>
    <row r="255" spans="1:47" s="2" customFormat="1" ht="39">
      <c r="A255" s="33"/>
      <c r="B255" s="34"/>
      <c r="C255" s="33"/>
      <c r="D255" s="164" t="s">
        <v>201</v>
      </c>
      <c r="E255" s="33"/>
      <c r="F255" s="187" t="s">
        <v>450</v>
      </c>
      <c r="G255" s="33"/>
      <c r="H255" s="33"/>
      <c r="I255" s="160"/>
      <c r="J255" s="33"/>
      <c r="K255" s="33"/>
      <c r="L255" s="34"/>
      <c r="M255" s="161"/>
      <c r="N255" s="162"/>
      <c r="O255" s="59"/>
      <c r="P255" s="59"/>
      <c r="Q255" s="59"/>
      <c r="R255" s="59"/>
      <c r="S255" s="59"/>
      <c r="T255" s="60"/>
      <c r="U255" s="33"/>
      <c r="V255" s="33"/>
      <c r="W255" s="33"/>
      <c r="X255" s="33"/>
      <c r="Y255" s="33"/>
      <c r="Z255" s="33"/>
      <c r="AA255" s="33"/>
      <c r="AB255" s="33"/>
      <c r="AC255" s="33"/>
      <c r="AD255" s="33"/>
      <c r="AE255" s="33"/>
      <c r="AT255" s="18" t="s">
        <v>201</v>
      </c>
      <c r="AU255" s="18" t="s">
        <v>84</v>
      </c>
    </row>
    <row r="256" spans="2:51" s="13" customFormat="1" ht="11.25">
      <c r="B256" s="163"/>
      <c r="D256" s="164" t="s">
        <v>147</v>
      </c>
      <c r="E256" s="165" t="s">
        <v>1</v>
      </c>
      <c r="F256" s="166" t="s">
        <v>451</v>
      </c>
      <c r="H256" s="165" t="s">
        <v>1</v>
      </c>
      <c r="I256" s="167"/>
      <c r="L256" s="163"/>
      <c r="M256" s="168"/>
      <c r="N256" s="169"/>
      <c r="O256" s="169"/>
      <c r="P256" s="169"/>
      <c r="Q256" s="169"/>
      <c r="R256" s="169"/>
      <c r="S256" s="169"/>
      <c r="T256" s="170"/>
      <c r="AT256" s="165" t="s">
        <v>147</v>
      </c>
      <c r="AU256" s="165" t="s">
        <v>84</v>
      </c>
      <c r="AV256" s="13" t="s">
        <v>32</v>
      </c>
      <c r="AW256" s="13" t="s">
        <v>31</v>
      </c>
      <c r="AX256" s="13" t="s">
        <v>75</v>
      </c>
      <c r="AY256" s="165" t="s">
        <v>136</v>
      </c>
    </row>
    <row r="257" spans="2:51" s="14" customFormat="1" ht="11.25">
      <c r="B257" s="171"/>
      <c r="D257" s="164" t="s">
        <v>147</v>
      </c>
      <c r="E257" s="172" t="s">
        <v>1</v>
      </c>
      <c r="F257" s="173" t="s">
        <v>912</v>
      </c>
      <c r="H257" s="174">
        <v>2</v>
      </c>
      <c r="I257" s="175"/>
      <c r="L257" s="171"/>
      <c r="M257" s="176"/>
      <c r="N257" s="177"/>
      <c r="O257" s="177"/>
      <c r="P257" s="177"/>
      <c r="Q257" s="177"/>
      <c r="R257" s="177"/>
      <c r="S257" s="177"/>
      <c r="T257" s="178"/>
      <c r="AT257" s="172" t="s">
        <v>147</v>
      </c>
      <c r="AU257" s="172" t="s">
        <v>84</v>
      </c>
      <c r="AV257" s="14" t="s">
        <v>84</v>
      </c>
      <c r="AW257" s="14" t="s">
        <v>31</v>
      </c>
      <c r="AX257" s="14" t="s">
        <v>75</v>
      </c>
      <c r="AY257" s="172" t="s">
        <v>136</v>
      </c>
    </row>
    <row r="258" spans="2:51" s="14" customFormat="1" ht="11.25">
      <c r="B258" s="171"/>
      <c r="D258" s="164" t="s">
        <v>147</v>
      </c>
      <c r="E258" s="172" t="s">
        <v>1</v>
      </c>
      <c r="F258" s="173" t="s">
        <v>485</v>
      </c>
      <c r="H258" s="174">
        <v>1</v>
      </c>
      <c r="I258" s="175"/>
      <c r="L258" s="171"/>
      <c r="M258" s="176"/>
      <c r="N258" s="177"/>
      <c r="O258" s="177"/>
      <c r="P258" s="177"/>
      <c r="Q258" s="177"/>
      <c r="R258" s="177"/>
      <c r="S258" s="177"/>
      <c r="T258" s="178"/>
      <c r="AT258" s="172" t="s">
        <v>147</v>
      </c>
      <c r="AU258" s="172" t="s">
        <v>84</v>
      </c>
      <c r="AV258" s="14" t="s">
        <v>84</v>
      </c>
      <c r="AW258" s="14" t="s">
        <v>31</v>
      </c>
      <c r="AX258" s="14" t="s">
        <v>75</v>
      </c>
      <c r="AY258" s="172" t="s">
        <v>136</v>
      </c>
    </row>
    <row r="259" spans="2:51" s="15" customFormat="1" ht="11.25">
      <c r="B259" s="179"/>
      <c r="D259" s="164" t="s">
        <v>147</v>
      </c>
      <c r="E259" s="180" t="s">
        <v>1</v>
      </c>
      <c r="F259" s="181" t="s">
        <v>151</v>
      </c>
      <c r="H259" s="182">
        <v>3</v>
      </c>
      <c r="I259" s="183"/>
      <c r="L259" s="179"/>
      <c r="M259" s="184"/>
      <c r="N259" s="185"/>
      <c r="O259" s="185"/>
      <c r="P259" s="185"/>
      <c r="Q259" s="185"/>
      <c r="R259" s="185"/>
      <c r="S259" s="185"/>
      <c r="T259" s="186"/>
      <c r="AT259" s="180" t="s">
        <v>147</v>
      </c>
      <c r="AU259" s="180" t="s">
        <v>84</v>
      </c>
      <c r="AV259" s="15" t="s">
        <v>143</v>
      </c>
      <c r="AW259" s="15" t="s">
        <v>31</v>
      </c>
      <c r="AX259" s="15" t="s">
        <v>32</v>
      </c>
      <c r="AY259" s="180" t="s">
        <v>136</v>
      </c>
    </row>
    <row r="260" spans="1:65" s="2" customFormat="1" ht="21.75" customHeight="1">
      <c r="A260" s="33"/>
      <c r="B260" s="144"/>
      <c r="C260" s="188" t="s">
        <v>356</v>
      </c>
      <c r="D260" s="188" t="s">
        <v>206</v>
      </c>
      <c r="E260" s="189" t="s">
        <v>913</v>
      </c>
      <c r="F260" s="190" t="s">
        <v>914</v>
      </c>
      <c r="G260" s="191" t="s">
        <v>447</v>
      </c>
      <c r="H260" s="192">
        <v>2.02</v>
      </c>
      <c r="I260" s="193"/>
      <c r="J260" s="194">
        <f>ROUND(I260*H260,2)</f>
        <v>0</v>
      </c>
      <c r="K260" s="190" t="s">
        <v>142</v>
      </c>
      <c r="L260" s="195"/>
      <c r="M260" s="196" t="s">
        <v>1</v>
      </c>
      <c r="N260" s="197" t="s">
        <v>40</v>
      </c>
      <c r="O260" s="59"/>
      <c r="P260" s="154">
        <f>O260*H260</f>
        <v>0</v>
      </c>
      <c r="Q260" s="154">
        <v>0.0204</v>
      </c>
      <c r="R260" s="154">
        <f>Q260*H260</f>
        <v>0.041208</v>
      </c>
      <c r="S260" s="154">
        <v>0</v>
      </c>
      <c r="T260" s="155">
        <f>S260*H260</f>
        <v>0</v>
      </c>
      <c r="U260" s="33"/>
      <c r="V260" s="33"/>
      <c r="W260" s="33"/>
      <c r="X260" s="33"/>
      <c r="Y260" s="33"/>
      <c r="Z260" s="33"/>
      <c r="AA260" s="33"/>
      <c r="AB260" s="33"/>
      <c r="AC260" s="33"/>
      <c r="AD260" s="33"/>
      <c r="AE260" s="33"/>
      <c r="AR260" s="156" t="s">
        <v>195</v>
      </c>
      <c r="AT260" s="156" t="s">
        <v>206</v>
      </c>
      <c r="AU260" s="156" t="s">
        <v>84</v>
      </c>
      <c r="AY260" s="18" t="s">
        <v>136</v>
      </c>
      <c r="BE260" s="157">
        <f>IF(N260="základní",J260,0)</f>
        <v>0</v>
      </c>
      <c r="BF260" s="157">
        <f>IF(N260="snížená",J260,0)</f>
        <v>0</v>
      </c>
      <c r="BG260" s="157">
        <f>IF(N260="zákl. přenesená",J260,0)</f>
        <v>0</v>
      </c>
      <c r="BH260" s="157">
        <f>IF(N260="sníž. přenesená",J260,0)</f>
        <v>0</v>
      </c>
      <c r="BI260" s="157">
        <f>IF(N260="nulová",J260,0)</f>
        <v>0</v>
      </c>
      <c r="BJ260" s="18" t="s">
        <v>32</v>
      </c>
      <c r="BK260" s="157">
        <f>ROUND(I260*H260,2)</f>
        <v>0</v>
      </c>
      <c r="BL260" s="18" t="s">
        <v>143</v>
      </c>
      <c r="BM260" s="156" t="s">
        <v>915</v>
      </c>
    </row>
    <row r="261" spans="2:51" s="14" customFormat="1" ht="11.25">
      <c r="B261" s="171"/>
      <c r="D261" s="164" t="s">
        <v>147</v>
      </c>
      <c r="F261" s="173" t="s">
        <v>556</v>
      </c>
      <c r="H261" s="174">
        <v>2.02</v>
      </c>
      <c r="I261" s="175"/>
      <c r="L261" s="171"/>
      <c r="M261" s="176"/>
      <c r="N261" s="177"/>
      <c r="O261" s="177"/>
      <c r="P261" s="177"/>
      <c r="Q261" s="177"/>
      <c r="R261" s="177"/>
      <c r="S261" s="177"/>
      <c r="T261" s="178"/>
      <c r="AT261" s="172" t="s">
        <v>147</v>
      </c>
      <c r="AU261" s="172" t="s">
        <v>84</v>
      </c>
      <c r="AV261" s="14" t="s">
        <v>84</v>
      </c>
      <c r="AW261" s="14" t="s">
        <v>3</v>
      </c>
      <c r="AX261" s="14" t="s">
        <v>32</v>
      </c>
      <c r="AY261" s="172" t="s">
        <v>136</v>
      </c>
    </row>
    <row r="262" spans="1:65" s="2" customFormat="1" ht="16.5" customHeight="1">
      <c r="A262" s="33"/>
      <c r="B262" s="144"/>
      <c r="C262" s="188" t="s">
        <v>361</v>
      </c>
      <c r="D262" s="188" t="s">
        <v>206</v>
      </c>
      <c r="E262" s="189" t="s">
        <v>495</v>
      </c>
      <c r="F262" s="190" t="s">
        <v>916</v>
      </c>
      <c r="G262" s="191" t="s">
        <v>447</v>
      </c>
      <c r="H262" s="192">
        <v>1.01</v>
      </c>
      <c r="I262" s="193"/>
      <c r="J262" s="194">
        <f>ROUND(I262*H262,2)</f>
        <v>0</v>
      </c>
      <c r="K262" s="190" t="s">
        <v>1</v>
      </c>
      <c r="L262" s="195"/>
      <c r="M262" s="196" t="s">
        <v>1</v>
      </c>
      <c r="N262" s="197" t="s">
        <v>40</v>
      </c>
      <c r="O262" s="59"/>
      <c r="P262" s="154">
        <f>O262*H262</f>
        <v>0</v>
      </c>
      <c r="Q262" s="154">
        <v>0.0375</v>
      </c>
      <c r="R262" s="154">
        <f>Q262*H262</f>
        <v>0.037875</v>
      </c>
      <c r="S262" s="154">
        <v>0</v>
      </c>
      <c r="T262" s="155">
        <f>S262*H262</f>
        <v>0</v>
      </c>
      <c r="U262" s="33"/>
      <c r="V262" s="33"/>
      <c r="W262" s="33"/>
      <c r="X262" s="33"/>
      <c r="Y262" s="33"/>
      <c r="Z262" s="33"/>
      <c r="AA262" s="33"/>
      <c r="AB262" s="33"/>
      <c r="AC262" s="33"/>
      <c r="AD262" s="33"/>
      <c r="AE262" s="33"/>
      <c r="AR262" s="156" t="s">
        <v>195</v>
      </c>
      <c r="AT262" s="156" t="s">
        <v>206</v>
      </c>
      <c r="AU262" s="156" t="s">
        <v>84</v>
      </c>
      <c r="AY262" s="18" t="s">
        <v>136</v>
      </c>
      <c r="BE262" s="157">
        <f>IF(N262="základní",J262,0)</f>
        <v>0</v>
      </c>
      <c r="BF262" s="157">
        <f>IF(N262="snížená",J262,0)</f>
        <v>0</v>
      </c>
      <c r="BG262" s="157">
        <f>IF(N262="zákl. přenesená",J262,0)</f>
        <v>0</v>
      </c>
      <c r="BH262" s="157">
        <f>IF(N262="sníž. přenesená",J262,0)</f>
        <v>0</v>
      </c>
      <c r="BI262" s="157">
        <f>IF(N262="nulová",J262,0)</f>
        <v>0</v>
      </c>
      <c r="BJ262" s="18" t="s">
        <v>32</v>
      </c>
      <c r="BK262" s="157">
        <f>ROUND(I262*H262,2)</f>
        <v>0</v>
      </c>
      <c r="BL262" s="18" t="s">
        <v>143</v>
      </c>
      <c r="BM262" s="156" t="s">
        <v>917</v>
      </c>
    </row>
    <row r="263" spans="2:51" s="14" customFormat="1" ht="11.25">
      <c r="B263" s="171"/>
      <c r="D263" s="164" t="s">
        <v>147</v>
      </c>
      <c r="F263" s="173" t="s">
        <v>458</v>
      </c>
      <c r="H263" s="174">
        <v>1.01</v>
      </c>
      <c r="I263" s="175"/>
      <c r="L263" s="171"/>
      <c r="M263" s="176"/>
      <c r="N263" s="177"/>
      <c r="O263" s="177"/>
      <c r="P263" s="177"/>
      <c r="Q263" s="177"/>
      <c r="R263" s="177"/>
      <c r="S263" s="177"/>
      <c r="T263" s="178"/>
      <c r="AT263" s="172" t="s">
        <v>147</v>
      </c>
      <c r="AU263" s="172" t="s">
        <v>84</v>
      </c>
      <c r="AV263" s="14" t="s">
        <v>84</v>
      </c>
      <c r="AW263" s="14" t="s">
        <v>3</v>
      </c>
      <c r="AX263" s="14" t="s">
        <v>32</v>
      </c>
      <c r="AY263" s="172" t="s">
        <v>136</v>
      </c>
    </row>
    <row r="264" spans="1:65" s="2" customFormat="1" ht="16.5" customHeight="1">
      <c r="A264" s="33"/>
      <c r="B264" s="144"/>
      <c r="C264" s="145" t="s">
        <v>369</v>
      </c>
      <c r="D264" s="145" t="s">
        <v>138</v>
      </c>
      <c r="E264" s="146" t="s">
        <v>918</v>
      </c>
      <c r="F264" s="147" t="s">
        <v>919</v>
      </c>
      <c r="G264" s="148" t="s">
        <v>447</v>
      </c>
      <c r="H264" s="149">
        <v>4</v>
      </c>
      <c r="I264" s="150"/>
      <c r="J264" s="151">
        <f>ROUND(I264*H264,2)</f>
        <v>0</v>
      </c>
      <c r="K264" s="147" t="s">
        <v>142</v>
      </c>
      <c r="L264" s="34"/>
      <c r="M264" s="152" t="s">
        <v>1</v>
      </c>
      <c r="N264" s="153" t="s">
        <v>40</v>
      </c>
      <c r="O264" s="59"/>
      <c r="P264" s="154">
        <f>O264*H264</f>
        <v>0</v>
      </c>
      <c r="Q264" s="154">
        <v>0</v>
      </c>
      <c r="R264" s="154">
        <f>Q264*H264</f>
        <v>0</v>
      </c>
      <c r="S264" s="154">
        <v>0</v>
      </c>
      <c r="T264" s="155">
        <f>S264*H264</f>
        <v>0</v>
      </c>
      <c r="U264" s="33"/>
      <c r="V264" s="33"/>
      <c r="W264" s="33"/>
      <c r="X264" s="33"/>
      <c r="Y264" s="33"/>
      <c r="Z264" s="33"/>
      <c r="AA264" s="33"/>
      <c r="AB264" s="33"/>
      <c r="AC264" s="33"/>
      <c r="AD264" s="33"/>
      <c r="AE264" s="33"/>
      <c r="AR264" s="156" t="s">
        <v>143</v>
      </c>
      <c r="AT264" s="156" t="s">
        <v>138</v>
      </c>
      <c r="AU264" s="156" t="s">
        <v>84</v>
      </c>
      <c r="AY264" s="18" t="s">
        <v>136</v>
      </c>
      <c r="BE264" s="157">
        <f>IF(N264="základní",J264,0)</f>
        <v>0</v>
      </c>
      <c r="BF264" s="157">
        <f>IF(N264="snížená",J264,0)</f>
        <v>0</v>
      </c>
      <c r="BG264" s="157">
        <f>IF(N264="zákl. přenesená",J264,0)</f>
        <v>0</v>
      </c>
      <c r="BH264" s="157">
        <f>IF(N264="sníž. přenesená",J264,0)</f>
        <v>0</v>
      </c>
      <c r="BI264" s="157">
        <f>IF(N264="nulová",J264,0)</f>
        <v>0</v>
      </c>
      <c r="BJ264" s="18" t="s">
        <v>32</v>
      </c>
      <c r="BK264" s="157">
        <f>ROUND(I264*H264,2)</f>
        <v>0</v>
      </c>
      <c r="BL264" s="18" t="s">
        <v>143</v>
      </c>
      <c r="BM264" s="156" t="s">
        <v>920</v>
      </c>
    </row>
    <row r="265" spans="1:47" s="2" customFormat="1" ht="11.25">
      <c r="A265" s="33"/>
      <c r="B265" s="34"/>
      <c r="C265" s="33"/>
      <c r="D265" s="158" t="s">
        <v>145</v>
      </c>
      <c r="E265" s="33"/>
      <c r="F265" s="159" t="s">
        <v>921</v>
      </c>
      <c r="G265" s="33"/>
      <c r="H265" s="33"/>
      <c r="I265" s="160"/>
      <c r="J265" s="33"/>
      <c r="K265" s="33"/>
      <c r="L265" s="34"/>
      <c r="M265" s="161"/>
      <c r="N265" s="162"/>
      <c r="O265" s="59"/>
      <c r="P265" s="59"/>
      <c r="Q265" s="59"/>
      <c r="R265" s="59"/>
      <c r="S265" s="59"/>
      <c r="T265" s="60"/>
      <c r="U265" s="33"/>
      <c r="V265" s="33"/>
      <c r="W265" s="33"/>
      <c r="X265" s="33"/>
      <c r="Y265" s="33"/>
      <c r="Z265" s="33"/>
      <c r="AA265" s="33"/>
      <c r="AB265" s="33"/>
      <c r="AC265" s="33"/>
      <c r="AD265" s="33"/>
      <c r="AE265" s="33"/>
      <c r="AT265" s="18" t="s">
        <v>145</v>
      </c>
      <c r="AU265" s="18" t="s">
        <v>84</v>
      </c>
    </row>
    <row r="266" spans="1:47" s="2" customFormat="1" ht="39">
      <c r="A266" s="33"/>
      <c r="B266" s="34"/>
      <c r="C266" s="33"/>
      <c r="D266" s="164" t="s">
        <v>201</v>
      </c>
      <c r="E266" s="33"/>
      <c r="F266" s="187" t="s">
        <v>450</v>
      </c>
      <c r="G266" s="33"/>
      <c r="H266" s="33"/>
      <c r="I266" s="160"/>
      <c r="J266" s="33"/>
      <c r="K266" s="33"/>
      <c r="L266" s="34"/>
      <c r="M266" s="161"/>
      <c r="N266" s="162"/>
      <c r="O266" s="59"/>
      <c r="P266" s="59"/>
      <c r="Q266" s="59"/>
      <c r="R266" s="59"/>
      <c r="S266" s="59"/>
      <c r="T266" s="60"/>
      <c r="U266" s="33"/>
      <c r="V266" s="33"/>
      <c r="W266" s="33"/>
      <c r="X266" s="33"/>
      <c r="Y266" s="33"/>
      <c r="Z266" s="33"/>
      <c r="AA266" s="33"/>
      <c r="AB266" s="33"/>
      <c r="AC266" s="33"/>
      <c r="AD266" s="33"/>
      <c r="AE266" s="33"/>
      <c r="AT266" s="18" t="s">
        <v>201</v>
      </c>
      <c r="AU266" s="18" t="s">
        <v>84</v>
      </c>
    </row>
    <row r="267" spans="2:51" s="13" customFormat="1" ht="11.25">
      <c r="B267" s="163"/>
      <c r="D267" s="164" t="s">
        <v>147</v>
      </c>
      <c r="E267" s="165" t="s">
        <v>1</v>
      </c>
      <c r="F267" s="166" t="s">
        <v>451</v>
      </c>
      <c r="H267" s="165" t="s">
        <v>1</v>
      </c>
      <c r="I267" s="167"/>
      <c r="L267" s="163"/>
      <c r="M267" s="168"/>
      <c r="N267" s="169"/>
      <c r="O267" s="169"/>
      <c r="P267" s="169"/>
      <c r="Q267" s="169"/>
      <c r="R267" s="169"/>
      <c r="S267" s="169"/>
      <c r="T267" s="170"/>
      <c r="AT267" s="165" t="s">
        <v>147</v>
      </c>
      <c r="AU267" s="165" t="s">
        <v>84</v>
      </c>
      <c r="AV267" s="13" t="s">
        <v>32</v>
      </c>
      <c r="AW267" s="13" t="s">
        <v>31</v>
      </c>
      <c r="AX267" s="13" t="s">
        <v>75</v>
      </c>
      <c r="AY267" s="165" t="s">
        <v>136</v>
      </c>
    </row>
    <row r="268" spans="2:51" s="14" customFormat="1" ht="11.25">
      <c r="B268" s="171"/>
      <c r="D268" s="164" t="s">
        <v>147</v>
      </c>
      <c r="E268" s="172" t="s">
        <v>1</v>
      </c>
      <c r="F268" s="173" t="s">
        <v>504</v>
      </c>
      <c r="H268" s="174">
        <v>1</v>
      </c>
      <c r="I268" s="175"/>
      <c r="L268" s="171"/>
      <c r="M268" s="176"/>
      <c r="N268" s="177"/>
      <c r="O268" s="177"/>
      <c r="P268" s="177"/>
      <c r="Q268" s="177"/>
      <c r="R268" s="177"/>
      <c r="S268" s="177"/>
      <c r="T268" s="178"/>
      <c r="AT268" s="172" t="s">
        <v>147</v>
      </c>
      <c r="AU268" s="172" t="s">
        <v>84</v>
      </c>
      <c r="AV268" s="14" t="s">
        <v>84</v>
      </c>
      <c r="AW268" s="14" t="s">
        <v>31</v>
      </c>
      <c r="AX268" s="14" t="s">
        <v>75</v>
      </c>
      <c r="AY268" s="172" t="s">
        <v>136</v>
      </c>
    </row>
    <row r="269" spans="2:51" s="14" customFormat="1" ht="11.25">
      <c r="B269" s="171"/>
      <c r="D269" s="164" t="s">
        <v>147</v>
      </c>
      <c r="E269" s="172" t="s">
        <v>1</v>
      </c>
      <c r="F269" s="173" t="s">
        <v>469</v>
      </c>
      <c r="H269" s="174">
        <v>1</v>
      </c>
      <c r="I269" s="175"/>
      <c r="L269" s="171"/>
      <c r="M269" s="176"/>
      <c r="N269" s="177"/>
      <c r="O269" s="177"/>
      <c r="P269" s="177"/>
      <c r="Q269" s="177"/>
      <c r="R269" s="177"/>
      <c r="S269" s="177"/>
      <c r="T269" s="178"/>
      <c r="AT269" s="172" t="s">
        <v>147</v>
      </c>
      <c r="AU269" s="172" t="s">
        <v>84</v>
      </c>
      <c r="AV269" s="14" t="s">
        <v>84</v>
      </c>
      <c r="AW269" s="14" t="s">
        <v>31</v>
      </c>
      <c r="AX269" s="14" t="s">
        <v>75</v>
      </c>
      <c r="AY269" s="172" t="s">
        <v>136</v>
      </c>
    </row>
    <row r="270" spans="2:51" s="14" customFormat="1" ht="11.25">
      <c r="B270" s="171"/>
      <c r="D270" s="164" t="s">
        <v>147</v>
      </c>
      <c r="E270" s="172" t="s">
        <v>1</v>
      </c>
      <c r="F270" s="173" t="s">
        <v>468</v>
      </c>
      <c r="H270" s="174">
        <v>1</v>
      </c>
      <c r="I270" s="175"/>
      <c r="L270" s="171"/>
      <c r="M270" s="176"/>
      <c r="N270" s="177"/>
      <c r="O270" s="177"/>
      <c r="P270" s="177"/>
      <c r="Q270" s="177"/>
      <c r="R270" s="177"/>
      <c r="S270" s="177"/>
      <c r="T270" s="178"/>
      <c r="AT270" s="172" t="s">
        <v>147</v>
      </c>
      <c r="AU270" s="172" t="s">
        <v>84</v>
      </c>
      <c r="AV270" s="14" t="s">
        <v>84</v>
      </c>
      <c r="AW270" s="14" t="s">
        <v>31</v>
      </c>
      <c r="AX270" s="14" t="s">
        <v>75</v>
      </c>
      <c r="AY270" s="172" t="s">
        <v>136</v>
      </c>
    </row>
    <row r="271" spans="2:51" s="14" customFormat="1" ht="11.25">
      <c r="B271" s="171"/>
      <c r="D271" s="164" t="s">
        <v>147</v>
      </c>
      <c r="E271" s="172" t="s">
        <v>1</v>
      </c>
      <c r="F271" s="173" t="s">
        <v>922</v>
      </c>
      <c r="H271" s="174">
        <v>1</v>
      </c>
      <c r="I271" s="175"/>
      <c r="L271" s="171"/>
      <c r="M271" s="176"/>
      <c r="N271" s="177"/>
      <c r="O271" s="177"/>
      <c r="P271" s="177"/>
      <c r="Q271" s="177"/>
      <c r="R271" s="177"/>
      <c r="S271" s="177"/>
      <c r="T271" s="178"/>
      <c r="AT271" s="172" t="s">
        <v>147</v>
      </c>
      <c r="AU271" s="172" t="s">
        <v>84</v>
      </c>
      <c r="AV271" s="14" t="s">
        <v>84</v>
      </c>
      <c r="AW271" s="14" t="s">
        <v>31</v>
      </c>
      <c r="AX271" s="14" t="s">
        <v>75</v>
      </c>
      <c r="AY271" s="172" t="s">
        <v>136</v>
      </c>
    </row>
    <row r="272" spans="2:51" s="15" customFormat="1" ht="11.25">
      <c r="B272" s="179"/>
      <c r="D272" s="164" t="s">
        <v>147</v>
      </c>
      <c r="E272" s="180" t="s">
        <v>1</v>
      </c>
      <c r="F272" s="181" t="s">
        <v>151</v>
      </c>
      <c r="H272" s="182">
        <v>4</v>
      </c>
      <c r="I272" s="183"/>
      <c r="L272" s="179"/>
      <c r="M272" s="184"/>
      <c r="N272" s="185"/>
      <c r="O272" s="185"/>
      <c r="P272" s="185"/>
      <c r="Q272" s="185"/>
      <c r="R272" s="185"/>
      <c r="S272" s="185"/>
      <c r="T272" s="186"/>
      <c r="AT272" s="180" t="s">
        <v>147</v>
      </c>
      <c r="AU272" s="180" t="s">
        <v>84</v>
      </c>
      <c r="AV272" s="15" t="s">
        <v>143</v>
      </c>
      <c r="AW272" s="15" t="s">
        <v>31</v>
      </c>
      <c r="AX272" s="15" t="s">
        <v>32</v>
      </c>
      <c r="AY272" s="180" t="s">
        <v>136</v>
      </c>
    </row>
    <row r="273" spans="1:65" s="2" customFormat="1" ht="16.5" customHeight="1">
      <c r="A273" s="33"/>
      <c r="B273" s="144"/>
      <c r="C273" s="188" t="s">
        <v>375</v>
      </c>
      <c r="D273" s="188" t="s">
        <v>206</v>
      </c>
      <c r="E273" s="189" t="s">
        <v>506</v>
      </c>
      <c r="F273" s="190" t="s">
        <v>923</v>
      </c>
      <c r="G273" s="191" t="s">
        <v>447</v>
      </c>
      <c r="H273" s="192">
        <v>1.01</v>
      </c>
      <c r="I273" s="193"/>
      <c r="J273" s="194">
        <f>ROUND(I273*H273,2)</f>
        <v>0</v>
      </c>
      <c r="K273" s="190" t="s">
        <v>1</v>
      </c>
      <c r="L273" s="195"/>
      <c r="M273" s="196" t="s">
        <v>1</v>
      </c>
      <c r="N273" s="197" t="s">
        <v>40</v>
      </c>
      <c r="O273" s="59"/>
      <c r="P273" s="154">
        <f>O273*H273</f>
        <v>0</v>
      </c>
      <c r="Q273" s="154">
        <v>0.064</v>
      </c>
      <c r="R273" s="154">
        <f>Q273*H273</f>
        <v>0.06464</v>
      </c>
      <c r="S273" s="154">
        <v>0</v>
      </c>
      <c r="T273" s="155">
        <f>S273*H273</f>
        <v>0</v>
      </c>
      <c r="U273" s="33"/>
      <c r="V273" s="33"/>
      <c r="W273" s="33"/>
      <c r="X273" s="33"/>
      <c r="Y273" s="33"/>
      <c r="Z273" s="33"/>
      <c r="AA273" s="33"/>
      <c r="AB273" s="33"/>
      <c r="AC273" s="33"/>
      <c r="AD273" s="33"/>
      <c r="AE273" s="33"/>
      <c r="AR273" s="156" t="s">
        <v>195</v>
      </c>
      <c r="AT273" s="156" t="s">
        <v>206</v>
      </c>
      <c r="AU273" s="156" t="s">
        <v>84</v>
      </c>
      <c r="AY273" s="18" t="s">
        <v>136</v>
      </c>
      <c r="BE273" s="157">
        <f>IF(N273="základní",J273,0)</f>
        <v>0</v>
      </c>
      <c r="BF273" s="157">
        <f>IF(N273="snížená",J273,0)</f>
        <v>0</v>
      </c>
      <c r="BG273" s="157">
        <f>IF(N273="zákl. přenesená",J273,0)</f>
        <v>0</v>
      </c>
      <c r="BH273" s="157">
        <f>IF(N273="sníž. přenesená",J273,0)</f>
        <v>0</v>
      </c>
      <c r="BI273" s="157">
        <f>IF(N273="nulová",J273,0)</f>
        <v>0</v>
      </c>
      <c r="BJ273" s="18" t="s">
        <v>32</v>
      </c>
      <c r="BK273" s="157">
        <f>ROUND(I273*H273,2)</f>
        <v>0</v>
      </c>
      <c r="BL273" s="18" t="s">
        <v>143</v>
      </c>
      <c r="BM273" s="156" t="s">
        <v>924</v>
      </c>
    </row>
    <row r="274" spans="2:51" s="14" customFormat="1" ht="11.25">
      <c r="B274" s="171"/>
      <c r="D274" s="164" t="s">
        <v>147</v>
      </c>
      <c r="F274" s="173" t="s">
        <v>458</v>
      </c>
      <c r="H274" s="174">
        <v>1.01</v>
      </c>
      <c r="I274" s="175"/>
      <c r="L274" s="171"/>
      <c r="M274" s="176"/>
      <c r="N274" s="177"/>
      <c r="O274" s="177"/>
      <c r="P274" s="177"/>
      <c r="Q274" s="177"/>
      <c r="R274" s="177"/>
      <c r="S274" s="177"/>
      <c r="T274" s="178"/>
      <c r="AT274" s="172" t="s">
        <v>147</v>
      </c>
      <c r="AU274" s="172" t="s">
        <v>84</v>
      </c>
      <c r="AV274" s="14" t="s">
        <v>84</v>
      </c>
      <c r="AW274" s="14" t="s">
        <v>3</v>
      </c>
      <c r="AX274" s="14" t="s">
        <v>32</v>
      </c>
      <c r="AY274" s="172" t="s">
        <v>136</v>
      </c>
    </row>
    <row r="275" spans="1:65" s="2" customFormat="1" ht="16.5" customHeight="1">
      <c r="A275" s="33"/>
      <c r="B275" s="144"/>
      <c r="C275" s="188" t="s">
        <v>378</v>
      </c>
      <c r="D275" s="188" t="s">
        <v>206</v>
      </c>
      <c r="E275" s="189" t="s">
        <v>510</v>
      </c>
      <c r="F275" s="190" t="s">
        <v>925</v>
      </c>
      <c r="G275" s="191" t="s">
        <v>447</v>
      </c>
      <c r="H275" s="192">
        <v>1.01</v>
      </c>
      <c r="I275" s="193"/>
      <c r="J275" s="194">
        <f>ROUND(I275*H275,2)</f>
        <v>0</v>
      </c>
      <c r="K275" s="190" t="s">
        <v>1</v>
      </c>
      <c r="L275" s="195"/>
      <c r="M275" s="196" t="s">
        <v>1</v>
      </c>
      <c r="N275" s="197" t="s">
        <v>40</v>
      </c>
      <c r="O275" s="59"/>
      <c r="P275" s="154">
        <f>O275*H275</f>
        <v>0</v>
      </c>
      <c r="Q275" s="154">
        <v>0.0412</v>
      </c>
      <c r="R275" s="154">
        <f>Q275*H275</f>
        <v>0.041612</v>
      </c>
      <c r="S275" s="154">
        <v>0</v>
      </c>
      <c r="T275" s="155">
        <f>S275*H275</f>
        <v>0</v>
      </c>
      <c r="U275" s="33"/>
      <c r="V275" s="33"/>
      <c r="W275" s="33"/>
      <c r="X275" s="33"/>
      <c r="Y275" s="33"/>
      <c r="Z275" s="33"/>
      <c r="AA275" s="33"/>
      <c r="AB275" s="33"/>
      <c r="AC275" s="33"/>
      <c r="AD275" s="33"/>
      <c r="AE275" s="33"/>
      <c r="AR275" s="156" t="s">
        <v>195</v>
      </c>
      <c r="AT275" s="156" t="s">
        <v>206</v>
      </c>
      <c r="AU275" s="156" t="s">
        <v>84</v>
      </c>
      <c r="AY275" s="18" t="s">
        <v>136</v>
      </c>
      <c r="BE275" s="157">
        <f>IF(N275="základní",J275,0)</f>
        <v>0</v>
      </c>
      <c r="BF275" s="157">
        <f>IF(N275="snížená",J275,0)</f>
        <v>0</v>
      </c>
      <c r="BG275" s="157">
        <f>IF(N275="zákl. přenesená",J275,0)</f>
        <v>0</v>
      </c>
      <c r="BH275" s="157">
        <f>IF(N275="sníž. přenesená",J275,0)</f>
        <v>0</v>
      </c>
      <c r="BI275" s="157">
        <f>IF(N275="nulová",J275,0)</f>
        <v>0</v>
      </c>
      <c r="BJ275" s="18" t="s">
        <v>32</v>
      </c>
      <c r="BK275" s="157">
        <f>ROUND(I275*H275,2)</f>
        <v>0</v>
      </c>
      <c r="BL275" s="18" t="s">
        <v>143</v>
      </c>
      <c r="BM275" s="156" t="s">
        <v>926</v>
      </c>
    </row>
    <row r="276" spans="2:51" s="14" customFormat="1" ht="11.25">
      <c r="B276" s="171"/>
      <c r="D276" s="164" t="s">
        <v>147</v>
      </c>
      <c r="F276" s="173" t="s">
        <v>458</v>
      </c>
      <c r="H276" s="174">
        <v>1.01</v>
      </c>
      <c r="I276" s="175"/>
      <c r="L276" s="171"/>
      <c r="M276" s="176"/>
      <c r="N276" s="177"/>
      <c r="O276" s="177"/>
      <c r="P276" s="177"/>
      <c r="Q276" s="177"/>
      <c r="R276" s="177"/>
      <c r="S276" s="177"/>
      <c r="T276" s="178"/>
      <c r="AT276" s="172" t="s">
        <v>147</v>
      </c>
      <c r="AU276" s="172" t="s">
        <v>84</v>
      </c>
      <c r="AV276" s="14" t="s">
        <v>84</v>
      </c>
      <c r="AW276" s="14" t="s">
        <v>3</v>
      </c>
      <c r="AX276" s="14" t="s">
        <v>32</v>
      </c>
      <c r="AY276" s="172" t="s">
        <v>136</v>
      </c>
    </row>
    <row r="277" spans="1:65" s="2" customFormat="1" ht="16.5" customHeight="1">
      <c r="A277" s="33"/>
      <c r="B277" s="144"/>
      <c r="C277" s="188" t="s">
        <v>380</v>
      </c>
      <c r="D277" s="188" t="s">
        <v>206</v>
      </c>
      <c r="E277" s="189" t="s">
        <v>927</v>
      </c>
      <c r="F277" s="190" t="s">
        <v>928</v>
      </c>
      <c r="G277" s="191" t="s">
        <v>447</v>
      </c>
      <c r="H277" s="192">
        <v>1.01</v>
      </c>
      <c r="I277" s="193"/>
      <c r="J277" s="194">
        <f>ROUND(I277*H277,2)</f>
        <v>0</v>
      </c>
      <c r="K277" s="190" t="s">
        <v>1</v>
      </c>
      <c r="L277" s="195"/>
      <c r="M277" s="196" t="s">
        <v>1</v>
      </c>
      <c r="N277" s="197" t="s">
        <v>40</v>
      </c>
      <c r="O277" s="59"/>
      <c r="P277" s="154">
        <f>O277*H277</f>
        <v>0</v>
      </c>
      <c r="Q277" s="154">
        <v>0.0456</v>
      </c>
      <c r="R277" s="154">
        <f>Q277*H277</f>
        <v>0.046056</v>
      </c>
      <c r="S277" s="154">
        <v>0</v>
      </c>
      <c r="T277" s="155">
        <f>S277*H277</f>
        <v>0</v>
      </c>
      <c r="U277" s="33"/>
      <c r="V277" s="33"/>
      <c r="W277" s="33"/>
      <c r="X277" s="33"/>
      <c r="Y277" s="33"/>
      <c r="Z277" s="33"/>
      <c r="AA277" s="33"/>
      <c r="AB277" s="33"/>
      <c r="AC277" s="33"/>
      <c r="AD277" s="33"/>
      <c r="AE277" s="33"/>
      <c r="AR277" s="156" t="s">
        <v>195</v>
      </c>
      <c r="AT277" s="156" t="s">
        <v>206</v>
      </c>
      <c r="AU277" s="156" t="s">
        <v>84</v>
      </c>
      <c r="AY277" s="18" t="s">
        <v>136</v>
      </c>
      <c r="BE277" s="157">
        <f>IF(N277="základní",J277,0)</f>
        <v>0</v>
      </c>
      <c r="BF277" s="157">
        <f>IF(N277="snížená",J277,0)</f>
        <v>0</v>
      </c>
      <c r="BG277" s="157">
        <f>IF(N277="zákl. přenesená",J277,0)</f>
        <v>0</v>
      </c>
      <c r="BH277" s="157">
        <f>IF(N277="sníž. přenesená",J277,0)</f>
        <v>0</v>
      </c>
      <c r="BI277" s="157">
        <f>IF(N277="nulová",J277,0)</f>
        <v>0</v>
      </c>
      <c r="BJ277" s="18" t="s">
        <v>32</v>
      </c>
      <c r="BK277" s="157">
        <f>ROUND(I277*H277,2)</f>
        <v>0</v>
      </c>
      <c r="BL277" s="18" t="s">
        <v>143</v>
      </c>
      <c r="BM277" s="156" t="s">
        <v>929</v>
      </c>
    </row>
    <row r="278" spans="2:51" s="14" customFormat="1" ht="11.25">
      <c r="B278" s="171"/>
      <c r="D278" s="164" t="s">
        <v>147</v>
      </c>
      <c r="F278" s="173" t="s">
        <v>458</v>
      </c>
      <c r="H278" s="174">
        <v>1.01</v>
      </c>
      <c r="I278" s="175"/>
      <c r="L278" s="171"/>
      <c r="M278" s="176"/>
      <c r="N278" s="177"/>
      <c r="O278" s="177"/>
      <c r="P278" s="177"/>
      <c r="Q278" s="177"/>
      <c r="R278" s="177"/>
      <c r="S278" s="177"/>
      <c r="T278" s="178"/>
      <c r="AT278" s="172" t="s">
        <v>147</v>
      </c>
      <c r="AU278" s="172" t="s">
        <v>84</v>
      </c>
      <c r="AV278" s="14" t="s">
        <v>84</v>
      </c>
      <c r="AW278" s="14" t="s">
        <v>3</v>
      </c>
      <c r="AX278" s="14" t="s">
        <v>32</v>
      </c>
      <c r="AY278" s="172" t="s">
        <v>136</v>
      </c>
    </row>
    <row r="279" spans="1:65" s="2" customFormat="1" ht="16.5" customHeight="1">
      <c r="A279" s="33"/>
      <c r="B279" s="144"/>
      <c r="C279" s="188" t="s">
        <v>388</v>
      </c>
      <c r="D279" s="188" t="s">
        <v>206</v>
      </c>
      <c r="E279" s="189" t="s">
        <v>930</v>
      </c>
      <c r="F279" s="190" t="s">
        <v>931</v>
      </c>
      <c r="G279" s="191" t="s">
        <v>447</v>
      </c>
      <c r="H279" s="192">
        <v>1.01</v>
      </c>
      <c r="I279" s="193"/>
      <c r="J279" s="194">
        <f>ROUND(I279*H279,2)</f>
        <v>0</v>
      </c>
      <c r="K279" s="190" t="s">
        <v>1</v>
      </c>
      <c r="L279" s="195"/>
      <c r="M279" s="196" t="s">
        <v>1</v>
      </c>
      <c r="N279" s="197" t="s">
        <v>40</v>
      </c>
      <c r="O279" s="59"/>
      <c r="P279" s="154">
        <f>O279*H279</f>
        <v>0</v>
      </c>
      <c r="Q279" s="154">
        <v>0.0491</v>
      </c>
      <c r="R279" s="154">
        <f>Q279*H279</f>
        <v>0.049590999999999996</v>
      </c>
      <c r="S279" s="154">
        <v>0</v>
      </c>
      <c r="T279" s="155">
        <f>S279*H279</f>
        <v>0</v>
      </c>
      <c r="U279" s="33"/>
      <c r="V279" s="33"/>
      <c r="W279" s="33"/>
      <c r="X279" s="33"/>
      <c r="Y279" s="33"/>
      <c r="Z279" s="33"/>
      <c r="AA279" s="33"/>
      <c r="AB279" s="33"/>
      <c r="AC279" s="33"/>
      <c r="AD279" s="33"/>
      <c r="AE279" s="33"/>
      <c r="AR279" s="156" t="s">
        <v>195</v>
      </c>
      <c r="AT279" s="156" t="s">
        <v>206</v>
      </c>
      <c r="AU279" s="156" t="s">
        <v>84</v>
      </c>
      <c r="AY279" s="18" t="s">
        <v>136</v>
      </c>
      <c r="BE279" s="157">
        <f>IF(N279="základní",J279,0)</f>
        <v>0</v>
      </c>
      <c r="BF279" s="157">
        <f>IF(N279="snížená",J279,0)</f>
        <v>0</v>
      </c>
      <c r="BG279" s="157">
        <f>IF(N279="zákl. přenesená",J279,0)</f>
        <v>0</v>
      </c>
      <c r="BH279" s="157">
        <f>IF(N279="sníž. přenesená",J279,0)</f>
        <v>0</v>
      </c>
      <c r="BI279" s="157">
        <f>IF(N279="nulová",J279,0)</f>
        <v>0</v>
      </c>
      <c r="BJ279" s="18" t="s">
        <v>32</v>
      </c>
      <c r="BK279" s="157">
        <f>ROUND(I279*H279,2)</f>
        <v>0</v>
      </c>
      <c r="BL279" s="18" t="s">
        <v>143</v>
      </c>
      <c r="BM279" s="156" t="s">
        <v>932</v>
      </c>
    </row>
    <row r="280" spans="2:51" s="14" customFormat="1" ht="11.25">
      <c r="B280" s="171"/>
      <c r="D280" s="164" t="s">
        <v>147</v>
      </c>
      <c r="F280" s="173" t="s">
        <v>458</v>
      </c>
      <c r="H280" s="174">
        <v>1.01</v>
      </c>
      <c r="I280" s="175"/>
      <c r="L280" s="171"/>
      <c r="M280" s="176"/>
      <c r="N280" s="177"/>
      <c r="O280" s="177"/>
      <c r="P280" s="177"/>
      <c r="Q280" s="177"/>
      <c r="R280" s="177"/>
      <c r="S280" s="177"/>
      <c r="T280" s="178"/>
      <c r="AT280" s="172" t="s">
        <v>147</v>
      </c>
      <c r="AU280" s="172" t="s">
        <v>84</v>
      </c>
      <c r="AV280" s="14" t="s">
        <v>84</v>
      </c>
      <c r="AW280" s="14" t="s">
        <v>3</v>
      </c>
      <c r="AX280" s="14" t="s">
        <v>32</v>
      </c>
      <c r="AY280" s="172" t="s">
        <v>136</v>
      </c>
    </row>
    <row r="281" spans="1:65" s="2" customFormat="1" ht="16.5" customHeight="1">
      <c r="A281" s="33"/>
      <c r="B281" s="144"/>
      <c r="C281" s="145" t="s">
        <v>394</v>
      </c>
      <c r="D281" s="145" t="s">
        <v>138</v>
      </c>
      <c r="E281" s="146" t="s">
        <v>933</v>
      </c>
      <c r="F281" s="147" t="s">
        <v>934</v>
      </c>
      <c r="G281" s="148" t="s">
        <v>447</v>
      </c>
      <c r="H281" s="149">
        <v>4</v>
      </c>
      <c r="I281" s="150"/>
      <c r="J281" s="151">
        <f>ROUND(I281*H281,2)</f>
        <v>0</v>
      </c>
      <c r="K281" s="147" t="s">
        <v>142</v>
      </c>
      <c r="L281" s="34"/>
      <c r="M281" s="152" t="s">
        <v>1</v>
      </c>
      <c r="N281" s="153" t="s">
        <v>40</v>
      </c>
      <c r="O281" s="59"/>
      <c r="P281" s="154">
        <f>O281*H281</f>
        <v>0</v>
      </c>
      <c r="Q281" s="154">
        <v>0.01645</v>
      </c>
      <c r="R281" s="154">
        <f>Q281*H281</f>
        <v>0.0658</v>
      </c>
      <c r="S281" s="154">
        <v>0</v>
      </c>
      <c r="T281" s="155">
        <f>S281*H281</f>
        <v>0</v>
      </c>
      <c r="U281" s="33"/>
      <c r="V281" s="33"/>
      <c r="W281" s="33"/>
      <c r="X281" s="33"/>
      <c r="Y281" s="33"/>
      <c r="Z281" s="33"/>
      <c r="AA281" s="33"/>
      <c r="AB281" s="33"/>
      <c r="AC281" s="33"/>
      <c r="AD281" s="33"/>
      <c r="AE281" s="33"/>
      <c r="AR281" s="156" t="s">
        <v>143</v>
      </c>
      <c r="AT281" s="156" t="s">
        <v>138</v>
      </c>
      <c r="AU281" s="156" t="s">
        <v>84</v>
      </c>
      <c r="AY281" s="18" t="s">
        <v>136</v>
      </c>
      <c r="BE281" s="157">
        <f>IF(N281="základní",J281,0)</f>
        <v>0</v>
      </c>
      <c r="BF281" s="157">
        <f>IF(N281="snížená",J281,0)</f>
        <v>0</v>
      </c>
      <c r="BG281" s="157">
        <f>IF(N281="zákl. přenesená",J281,0)</f>
        <v>0</v>
      </c>
      <c r="BH281" s="157">
        <f>IF(N281="sníž. přenesená",J281,0)</f>
        <v>0</v>
      </c>
      <c r="BI281" s="157">
        <f>IF(N281="nulová",J281,0)</f>
        <v>0</v>
      </c>
      <c r="BJ281" s="18" t="s">
        <v>32</v>
      </c>
      <c r="BK281" s="157">
        <f>ROUND(I281*H281,2)</f>
        <v>0</v>
      </c>
      <c r="BL281" s="18" t="s">
        <v>143</v>
      </c>
      <c r="BM281" s="156" t="s">
        <v>935</v>
      </c>
    </row>
    <row r="282" spans="1:47" s="2" customFormat="1" ht="11.25">
      <c r="A282" s="33"/>
      <c r="B282" s="34"/>
      <c r="C282" s="33"/>
      <c r="D282" s="158" t="s">
        <v>145</v>
      </c>
      <c r="E282" s="33"/>
      <c r="F282" s="159" t="s">
        <v>936</v>
      </c>
      <c r="G282" s="33"/>
      <c r="H282" s="33"/>
      <c r="I282" s="160"/>
      <c r="J282" s="33"/>
      <c r="K282" s="33"/>
      <c r="L282" s="34"/>
      <c r="M282" s="161"/>
      <c r="N282" s="162"/>
      <c r="O282" s="59"/>
      <c r="P282" s="59"/>
      <c r="Q282" s="59"/>
      <c r="R282" s="59"/>
      <c r="S282" s="59"/>
      <c r="T282" s="60"/>
      <c r="U282" s="33"/>
      <c r="V282" s="33"/>
      <c r="W282" s="33"/>
      <c r="X282" s="33"/>
      <c r="Y282" s="33"/>
      <c r="Z282" s="33"/>
      <c r="AA282" s="33"/>
      <c r="AB282" s="33"/>
      <c r="AC282" s="33"/>
      <c r="AD282" s="33"/>
      <c r="AE282" s="33"/>
      <c r="AT282" s="18" t="s">
        <v>145</v>
      </c>
      <c r="AU282" s="18" t="s">
        <v>84</v>
      </c>
    </row>
    <row r="283" spans="1:47" s="2" customFormat="1" ht="39">
      <c r="A283" s="33"/>
      <c r="B283" s="34"/>
      <c r="C283" s="33"/>
      <c r="D283" s="164" t="s">
        <v>201</v>
      </c>
      <c r="E283" s="33"/>
      <c r="F283" s="187" t="s">
        <v>450</v>
      </c>
      <c r="G283" s="33"/>
      <c r="H283" s="33"/>
      <c r="I283" s="160"/>
      <c r="J283" s="33"/>
      <c r="K283" s="33"/>
      <c r="L283" s="34"/>
      <c r="M283" s="161"/>
      <c r="N283" s="162"/>
      <c r="O283" s="59"/>
      <c r="P283" s="59"/>
      <c r="Q283" s="59"/>
      <c r="R283" s="59"/>
      <c r="S283" s="59"/>
      <c r="T283" s="60"/>
      <c r="U283" s="33"/>
      <c r="V283" s="33"/>
      <c r="W283" s="33"/>
      <c r="X283" s="33"/>
      <c r="Y283" s="33"/>
      <c r="Z283" s="33"/>
      <c r="AA283" s="33"/>
      <c r="AB283" s="33"/>
      <c r="AC283" s="33"/>
      <c r="AD283" s="33"/>
      <c r="AE283" s="33"/>
      <c r="AT283" s="18" t="s">
        <v>201</v>
      </c>
      <c r="AU283" s="18" t="s">
        <v>84</v>
      </c>
    </row>
    <row r="284" spans="2:51" s="13" customFormat="1" ht="11.25">
      <c r="B284" s="163"/>
      <c r="D284" s="164" t="s">
        <v>147</v>
      </c>
      <c r="E284" s="165" t="s">
        <v>1</v>
      </c>
      <c r="F284" s="166" t="s">
        <v>451</v>
      </c>
      <c r="H284" s="165" t="s">
        <v>1</v>
      </c>
      <c r="I284" s="167"/>
      <c r="L284" s="163"/>
      <c r="M284" s="168"/>
      <c r="N284" s="169"/>
      <c r="O284" s="169"/>
      <c r="P284" s="169"/>
      <c r="Q284" s="169"/>
      <c r="R284" s="169"/>
      <c r="S284" s="169"/>
      <c r="T284" s="170"/>
      <c r="AT284" s="165" t="s">
        <v>147</v>
      </c>
      <c r="AU284" s="165" t="s">
        <v>84</v>
      </c>
      <c r="AV284" s="13" t="s">
        <v>32</v>
      </c>
      <c r="AW284" s="13" t="s">
        <v>31</v>
      </c>
      <c r="AX284" s="13" t="s">
        <v>75</v>
      </c>
      <c r="AY284" s="165" t="s">
        <v>136</v>
      </c>
    </row>
    <row r="285" spans="2:51" s="14" customFormat="1" ht="11.25">
      <c r="B285" s="171"/>
      <c r="D285" s="164" t="s">
        <v>147</v>
      </c>
      <c r="E285" s="172" t="s">
        <v>1</v>
      </c>
      <c r="F285" s="173" t="s">
        <v>483</v>
      </c>
      <c r="H285" s="174">
        <v>1</v>
      </c>
      <c r="I285" s="175"/>
      <c r="L285" s="171"/>
      <c r="M285" s="176"/>
      <c r="N285" s="177"/>
      <c r="O285" s="177"/>
      <c r="P285" s="177"/>
      <c r="Q285" s="177"/>
      <c r="R285" s="177"/>
      <c r="S285" s="177"/>
      <c r="T285" s="178"/>
      <c r="AT285" s="172" t="s">
        <v>147</v>
      </c>
      <c r="AU285" s="172" t="s">
        <v>84</v>
      </c>
      <c r="AV285" s="14" t="s">
        <v>84</v>
      </c>
      <c r="AW285" s="14" t="s">
        <v>31</v>
      </c>
      <c r="AX285" s="14" t="s">
        <v>75</v>
      </c>
      <c r="AY285" s="172" t="s">
        <v>136</v>
      </c>
    </row>
    <row r="286" spans="2:51" s="14" customFormat="1" ht="11.25">
      <c r="B286" s="171"/>
      <c r="D286" s="164" t="s">
        <v>147</v>
      </c>
      <c r="E286" s="172" t="s">
        <v>1</v>
      </c>
      <c r="F286" s="173" t="s">
        <v>937</v>
      </c>
      <c r="H286" s="174">
        <v>1</v>
      </c>
      <c r="I286" s="175"/>
      <c r="L286" s="171"/>
      <c r="M286" s="176"/>
      <c r="N286" s="177"/>
      <c r="O286" s="177"/>
      <c r="P286" s="177"/>
      <c r="Q286" s="177"/>
      <c r="R286" s="177"/>
      <c r="S286" s="177"/>
      <c r="T286" s="178"/>
      <c r="AT286" s="172" t="s">
        <v>147</v>
      </c>
      <c r="AU286" s="172" t="s">
        <v>84</v>
      </c>
      <c r="AV286" s="14" t="s">
        <v>84</v>
      </c>
      <c r="AW286" s="14" t="s">
        <v>31</v>
      </c>
      <c r="AX286" s="14" t="s">
        <v>75</v>
      </c>
      <c r="AY286" s="172" t="s">
        <v>136</v>
      </c>
    </row>
    <row r="287" spans="2:51" s="14" customFormat="1" ht="11.25">
      <c r="B287" s="171"/>
      <c r="D287" s="164" t="s">
        <v>147</v>
      </c>
      <c r="E287" s="172" t="s">
        <v>1</v>
      </c>
      <c r="F287" s="173" t="s">
        <v>938</v>
      </c>
      <c r="H287" s="174">
        <v>1</v>
      </c>
      <c r="I287" s="175"/>
      <c r="L287" s="171"/>
      <c r="M287" s="176"/>
      <c r="N287" s="177"/>
      <c r="O287" s="177"/>
      <c r="P287" s="177"/>
      <c r="Q287" s="177"/>
      <c r="R287" s="177"/>
      <c r="S287" s="177"/>
      <c r="T287" s="178"/>
      <c r="AT287" s="172" t="s">
        <v>147</v>
      </c>
      <c r="AU287" s="172" t="s">
        <v>84</v>
      </c>
      <c r="AV287" s="14" t="s">
        <v>84</v>
      </c>
      <c r="AW287" s="14" t="s">
        <v>31</v>
      </c>
      <c r="AX287" s="14" t="s">
        <v>75</v>
      </c>
      <c r="AY287" s="172" t="s">
        <v>136</v>
      </c>
    </row>
    <row r="288" spans="2:51" s="14" customFormat="1" ht="11.25">
      <c r="B288" s="171"/>
      <c r="D288" s="164" t="s">
        <v>147</v>
      </c>
      <c r="E288" s="172" t="s">
        <v>1</v>
      </c>
      <c r="F288" s="173" t="s">
        <v>522</v>
      </c>
      <c r="H288" s="174">
        <v>1</v>
      </c>
      <c r="I288" s="175"/>
      <c r="L288" s="171"/>
      <c r="M288" s="176"/>
      <c r="N288" s="177"/>
      <c r="O288" s="177"/>
      <c r="P288" s="177"/>
      <c r="Q288" s="177"/>
      <c r="R288" s="177"/>
      <c r="S288" s="177"/>
      <c r="T288" s="178"/>
      <c r="AT288" s="172" t="s">
        <v>147</v>
      </c>
      <c r="AU288" s="172" t="s">
        <v>84</v>
      </c>
      <c r="AV288" s="14" t="s">
        <v>84</v>
      </c>
      <c r="AW288" s="14" t="s">
        <v>31</v>
      </c>
      <c r="AX288" s="14" t="s">
        <v>75</v>
      </c>
      <c r="AY288" s="172" t="s">
        <v>136</v>
      </c>
    </row>
    <row r="289" spans="2:51" s="15" customFormat="1" ht="11.25">
      <c r="B289" s="179"/>
      <c r="D289" s="164" t="s">
        <v>147</v>
      </c>
      <c r="E289" s="180" t="s">
        <v>1</v>
      </c>
      <c r="F289" s="181" t="s">
        <v>151</v>
      </c>
      <c r="H289" s="182">
        <v>4</v>
      </c>
      <c r="I289" s="183"/>
      <c r="L289" s="179"/>
      <c r="M289" s="184"/>
      <c r="N289" s="185"/>
      <c r="O289" s="185"/>
      <c r="P289" s="185"/>
      <c r="Q289" s="185"/>
      <c r="R289" s="185"/>
      <c r="S289" s="185"/>
      <c r="T289" s="186"/>
      <c r="AT289" s="180" t="s">
        <v>147</v>
      </c>
      <c r="AU289" s="180" t="s">
        <v>84</v>
      </c>
      <c r="AV289" s="15" t="s">
        <v>143</v>
      </c>
      <c r="AW289" s="15" t="s">
        <v>31</v>
      </c>
      <c r="AX289" s="15" t="s">
        <v>32</v>
      </c>
      <c r="AY289" s="180" t="s">
        <v>136</v>
      </c>
    </row>
    <row r="290" spans="1:65" s="2" customFormat="1" ht="16.5" customHeight="1">
      <c r="A290" s="33"/>
      <c r="B290" s="144"/>
      <c r="C290" s="188" t="s">
        <v>400</v>
      </c>
      <c r="D290" s="188" t="s">
        <v>206</v>
      </c>
      <c r="E290" s="189" t="s">
        <v>939</v>
      </c>
      <c r="F290" s="190" t="s">
        <v>940</v>
      </c>
      <c r="G290" s="191" t="s">
        <v>447</v>
      </c>
      <c r="H290" s="192">
        <v>1.01</v>
      </c>
      <c r="I290" s="193"/>
      <c r="J290" s="194">
        <f>ROUND(I290*H290,2)</f>
        <v>0</v>
      </c>
      <c r="K290" s="190" t="s">
        <v>1</v>
      </c>
      <c r="L290" s="195"/>
      <c r="M290" s="196" t="s">
        <v>1</v>
      </c>
      <c r="N290" s="197" t="s">
        <v>40</v>
      </c>
      <c r="O290" s="59"/>
      <c r="P290" s="154">
        <f>O290*H290</f>
        <v>0</v>
      </c>
      <c r="Q290" s="154">
        <v>0.178</v>
      </c>
      <c r="R290" s="154">
        <f>Q290*H290</f>
        <v>0.17978</v>
      </c>
      <c r="S290" s="154">
        <v>0</v>
      </c>
      <c r="T290" s="155">
        <f>S290*H290</f>
        <v>0</v>
      </c>
      <c r="U290" s="33"/>
      <c r="V290" s="33"/>
      <c r="W290" s="33"/>
      <c r="X290" s="33"/>
      <c r="Y290" s="33"/>
      <c r="Z290" s="33"/>
      <c r="AA290" s="33"/>
      <c r="AB290" s="33"/>
      <c r="AC290" s="33"/>
      <c r="AD290" s="33"/>
      <c r="AE290" s="33"/>
      <c r="AR290" s="156" t="s">
        <v>195</v>
      </c>
      <c r="AT290" s="156" t="s">
        <v>206</v>
      </c>
      <c r="AU290" s="156" t="s">
        <v>84</v>
      </c>
      <c r="AY290" s="18" t="s">
        <v>136</v>
      </c>
      <c r="BE290" s="157">
        <f>IF(N290="základní",J290,0)</f>
        <v>0</v>
      </c>
      <c r="BF290" s="157">
        <f>IF(N290="snížená",J290,0)</f>
        <v>0</v>
      </c>
      <c r="BG290" s="157">
        <f>IF(N290="zákl. přenesená",J290,0)</f>
        <v>0</v>
      </c>
      <c r="BH290" s="157">
        <f>IF(N290="sníž. přenesená",J290,0)</f>
        <v>0</v>
      </c>
      <c r="BI290" s="157">
        <f>IF(N290="nulová",J290,0)</f>
        <v>0</v>
      </c>
      <c r="BJ290" s="18" t="s">
        <v>32</v>
      </c>
      <c r="BK290" s="157">
        <f>ROUND(I290*H290,2)</f>
        <v>0</v>
      </c>
      <c r="BL290" s="18" t="s">
        <v>143</v>
      </c>
      <c r="BM290" s="156" t="s">
        <v>941</v>
      </c>
    </row>
    <row r="291" spans="2:51" s="14" customFormat="1" ht="11.25">
      <c r="B291" s="171"/>
      <c r="D291" s="164" t="s">
        <v>147</v>
      </c>
      <c r="F291" s="173" t="s">
        <v>458</v>
      </c>
      <c r="H291" s="174">
        <v>1.01</v>
      </c>
      <c r="I291" s="175"/>
      <c r="L291" s="171"/>
      <c r="M291" s="176"/>
      <c r="N291" s="177"/>
      <c r="O291" s="177"/>
      <c r="P291" s="177"/>
      <c r="Q291" s="177"/>
      <c r="R291" s="177"/>
      <c r="S291" s="177"/>
      <c r="T291" s="178"/>
      <c r="AT291" s="172" t="s">
        <v>147</v>
      </c>
      <c r="AU291" s="172" t="s">
        <v>84</v>
      </c>
      <c r="AV291" s="14" t="s">
        <v>84</v>
      </c>
      <c r="AW291" s="14" t="s">
        <v>3</v>
      </c>
      <c r="AX291" s="14" t="s">
        <v>32</v>
      </c>
      <c r="AY291" s="172" t="s">
        <v>136</v>
      </c>
    </row>
    <row r="292" spans="1:65" s="2" customFormat="1" ht="16.5" customHeight="1">
      <c r="A292" s="33"/>
      <c r="B292" s="144"/>
      <c r="C292" s="188" t="s">
        <v>405</v>
      </c>
      <c r="D292" s="188" t="s">
        <v>206</v>
      </c>
      <c r="E292" s="189" t="s">
        <v>545</v>
      </c>
      <c r="F292" s="190" t="s">
        <v>942</v>
      </c>
      <c r="G292" s="191" t="s">
        <v>447</v>
      </c>
      <c r="H292" s="192">
        <v>1.01</v>
      </c>
      <c r="I292" s="193"/>
      <c r="J292" s="194">
        <f>ROUND(I292*H292,2)</f>
        <v>0</v>
      </c>
      <c r="K292" s="190" t="s">
        <v>1</v>
      </c>
      <c r="L292" s="195"/>
      <c r="M292" s="196" t="s">
        <v>1</v>
      </c>
      <c r="N292" s="197" t="s">
        <v>40</v>
      </c>
      <c r="O292" s="59"/>
      <c r="P292" s="154">
        <f>O292*H292</f>
        <v>0</v>
      </c>
      <c r="Q292" s="154">
        <v>0.046</v>
      </c>
      <c r="R292" s="154">
        <f>Q292*H292</f>
        <v>0.04646</v>
      </c>
      <c r="S292" s="154">
        <v>0</v>
      </c>
      <c r="T292" s="155">
        <f>S292*H292</f>
        <v>0</v>
      </c>
      <c r="U292" s="33"/>
      <c r="V292" s="33"/>
      <c r="W292" s="33"/>
      <c r="X292" s="33"/>
      <c r="Y292" s="33"/>
      <c r="Z292" s="33"/>
      <c r="AA292" s="33"/>
      <c r="AB292" s="33"/>
      <c r="AC292" s="33"/>
      <c r="AD292" s="33"/>
      <c r="AE292" s="33"/>
      <c r="AR292" s="156" t="s">
        <v>195</v>
      </c>
      <c r="AT292" s="156" t="s">
        <v>206</v>
      </c>
      <c r="AU292" s="156" t="s">
        <v>84</v>
      </c>
      <c r="AY292" s="18" t="s">
        <v>136</v>
      </c>
      <c r="BE292" s="157">
        <f>IF(N292="základní",J292,0)</f>
        <v>0</v>
      </c>
      <c r="BF292" s="157">
        <f>IF(N292="snížená",J292,0)</f>
        <v>0</v>
      </c>
      <c r="BG292" s="157">
        <f>IF(N292="zákl. přenesená",J292,0)</f>
        <v>0</v>
      </c>
      <c r="BH292" s="157">
        <f>IF(N292="sníž. přenesená",J292,0)</f>
        <v>0</v>
      </c>
      <c r="BI292" s="157">
        <f>IF(N292="nulová",J292,0)</f>
        <v>0</v>
      </c>
      <c r="BJ292" s="18" t="s">
        <v>32</v>
      </c>
      <c r="BK292" s="157">
        <f>ROUND(I292*H292,2)</f>
        <v>0</v>
      </c>
      <c r="BL292" s="18" t="s">
        <v>143</v>
      </c>
      <c r="BM292" s="156" t="s">
        <v>943</v>
      </c>
    </row>
    <row r="293" spans="2:51" s="14" customFormat="1" ht="11.25">
      <c r="B293" s="171"/>
      <c r="D293" s="164" t="s">
        <v>147</v>
      </c>
      <c r="F293" s="173" t="s">
        <v>458</v>
      </c>
      <c r="H293" s="174">
        <v>1.01</v>
      </c>
      <c r="I293" s="175"/>
      <c r="L293" s="171"/>
      <c r="M293" s="176"/>
      <c r="N293" s="177"/>
      <c r="O293" s="177"/>
      <c r="P293" s="177"/>
      <c r="Q293" s="177"/>
      <c r="R293" s="177"/>
      <c r="S293" s="177"/>
      <c r="T293" s="178"/>
      <c r="AT293" s="172" t="s">
        <v>147</v>
      </c>
      <c r="AU293" s="172" t="s">
        <v>84</v>
      </c>
      <c r="AV293" s="14" t="s">
        <v>84</v>
      </c>
      <c r="AW293" s="14" t="s">
        <v>3</v>
      </c>
      <c r="AX293" s="14" t="s">
        <v>32</v>
      </c>
      <c r="AY293" s="172" t="s">
        <v>136</v>
      </c>
    </row>
    <row r="294" spans="1:65" s="2" customFormat="1" ht="16.5" customHeight="1">
      <c r="A294" s="33"/>
      <c r="B294" s="144"/>
      <c r="C294" s="188" t="s">
        <v>410</v>
      </c>
      <c r="D294" s="188" t="s">
        <v>206</v>
      </c>
      <c r="E294" s="189" t="s">
        <v>944</v>
      </c>
      <c r="F294" s="190" t="s">
        <v>945</v>
      </c>
      <c r="G294" s="191" t="s">
        <v>447</v>
      </c>
      <c r="H294" s="192">
        <v>1.01</v>
      </c>
      <c r="I294" s="193"/>
      <c r="J294" s="194">
        <f>ROUND(I294*H294,2)</f>
        <v>0</v>
      </c>
      <c r="K294" s="190" t="s">
        <v>142</v>
      </c>
      <c r="L294" s="195"/>
      <c r="M294" s="196" t="s">
        <v>1</v>
      </c>
      <c r="N294" s="197" t="s">
        <v>40</v>
      </c>
      <c r="O294" s="59"/>
      <c r="P294" s="154">
        <f>O294*H294</f>
        <v>0</v>
      </c>
      <c r="Q294" s="154">
        <v>0.1136</v>
      </c>
      <c r="R294" s="154">
        <f>Q294*H294</f>
        <v>0.114736</v>
      </c>
      <c r="S294" s="154">
        <v>0</v>
      </c>
      <c r="T294" s="155">
        <f>S294*H294</f>
        <v>0</v>
      </c>
      <c r="U294" s="33"/>
      <c r="V294" s="33"/>
      <c r="W294" s="33"/>
      <c r="X294" s="33"/>
      <c r="Y294" s="33"/>
      <c r="Z294" s="33"/>
      <c r="AA294" s="33"/>
      <c r="AB294" s="33"/>
      <c r="AC294" s="33"/>
      <c r="AD294" s="33"/>
      <c r="AE294" s="33"/>
      <c r="AR294" s="156" t="s">
        <v>195</v>
      </c>
      <c r="AT294" s="156" t="s">
        <v>206</v>
      </c>
      <c r="AU294" s="156" t="s">
        <v>84</v>
      </c>
      <c r="AY294" s="18" t="s">
        <v>136</v>
      </c>
      <c r="BE294" s="157">
        <f>IF(N294="základní",J294,0)</f>
        <v>0</v>
      </c>
      <c r="BF294" s="157">
        <f>IF(N294="snížená",J294,0)</f>
        <v>0</v>
      </c>
      <c r="BG294" s="157">
        <f>IF(N294="zákl. přenesená",J294,0)</f>
        <v>0</v>
      </c>
      <c r="BH294" s="157">
        <f>IF(N294="sníž. přenesená",J294,0)</f>
        <v>0</v>
      </c>
      <c r="BI294" s="157">
        <f>IF(N294="nulová",J294,0)</f>
        <v>0</v>
      </c>
      <c r="BJ294" s="18" t="s">
        <v>32</v>
      </c>
      <c r="BK294" s="157">
        <f>ROUND(I294*H294,2)</f>
        <v>0</v>
      </c>
      <c r="BL294" s="18" t="s">
        <v>143</v>
      </c>
      <c r="BM294" s="156" t="s">
        <v>946</v>
      </c>
    </row>
    <row r="295" spans="2:51" s="14" customFormat="1" ht="11.25">
      <c r="B295" s="171"/>
      <c r="D295" s="164" t="s">
        <v>147</v>
      </c>
      <c r="F295" s="173" t="s">
        <v>458</v>
      </c>
      <c r="H295" s="174">
        <v>1.01</v>
      </c>
      <c r="I295" s="175"/>
      <c r="L295" s="171"/>
      <c r="M295" s="176"/>
      <c r="N295" s="177"/>
      <c r="O295" s="177"/>
      <c r="P295" s="177"/>
      <c r="Q295" s="177"/>
      <c r="R295" s="177"/>
      <c r="S295" s="177"/>
      <c r="T295" s="178"/>
      <c r="AT295" s="172" t="s">
        <v>147</v>
      </c>
      <c r="AU295" s="172" t="s">
        <v>84</v>
      </c>
      <c r="AV295" s="14" t="s">
        <v>84</v>
      </c>
      <c r="AW295" s="14" t="s">
        <v>3</v>
      </c>
      <c r="AX295" s="14" t="s">
        <v>32</v>
      </c>
      <c r="AY295" s="172" t="s">
        <v>136</v>
      </c>
    </row>
    <row r="296" spans="1:65" s="2" customFormat="1" ht="16.5" customHeight="1">
      <c r="A296" s="33"/>
      <c r="B296" s="144"/>
      <c r="C296" s="188" t="s">
        <v>419</v>
      </c>
      <c r="D296" s="188" t="s">
        <v>206</v>
      </c>
      <c r="E296" s="189" t="s">
        <v>947</v>
      </c>
      <c r="F296" s="190" t="s">
        <v>948</v>
      </c>
      <c r="G296" s="191" t="s">
        <v>447</v>
      </c>
      <c r="H296" s="192">
        <v>1.01</v>
      </c>
      <c r="I296" s="193"/>
      <c r="J296" s="194">
        <f>ROUND(I296*H296,2)</f>
        <v>0</v>
      </c>
      <c r="K296" s="190" t="s">
        <v>1</v>
      </c>
      <c r="L296" s="195"/>
      <c r="M296" s="196" t="s">
        <v>1</v>
      </c>
      <c r="N296" s="197" t="s">
        <v>40</v>
      </c>
      <c r="O296" s="59"/>
      <c r="P296" s="154">
        <f>O296*H296</f>
        <v>0</v>
      </c>
      <c r="Q296" s="154">
        <v>0.035</v>
      </c>
      <c r="R296" s="154">
        <f>Q296*H296</f>
        <v>0.035350000000000006</v>
      </c>
      <c r="S296" s="154">
        <v>0</v>
      </c>
      <c r="T296" s="155">
        <f>S296*H296</f>
        <v>0</v>
      </c>
      <c r="U296" s="33"/>
      <c r="V296" s="33"/>
      <c r="W296" s="33"/>
      <c r="X296" s="33"/>
      <c r="Y296" s="33"/>
      <c r="Z296" s="33"/>
      <c r="AA296" s="33"/>
      <c r="AB296" s="33"/>
      <c r="AC296" s="33"/>
      <c r="AD296" s="33"/>
      <c r="AE296" s="33"/>
      <c r="AR296" s="156" t="s">
        <v>195</v>
      </c>
      <c r="AT296" s="156" t="s">
        <v>206</v>
      </c>
      <c r="AU296" s="156" t="s">
        <v>84</v>
      </c>
      <c r="AY296" s="18" t="s">
        <v>136</v>
      </c>
      <c r="BE296" s="157">
        <f>IF(N296="základní",J296,0)</f>
        <v>0</v>
      </c>
      <c r="BF296" s="157">
        <f>IF(N296="snížená",J296,0)</f>
        <v>0</v>
      </c>
      <c r="BG296" s="157">
        <f>IF(N296="zákl. přenesená",J296,0)</f>
        <v>0</v>
      </c>
      <c r="BH296" s="157">
        <f>IF(N296="sníž. přenesená",J296,0)</f>
        <v>0</v>
      </c>
      <c r="BI296" s="157">
        <f>IF(N296="nulová",J296,0)</f>
        <v>0</v>
      </c>
      <c r="BJ296" s="18" t="s">
        <v>32</v>
      </c>
      <c r="BK296" s="157">
        <f>ROUND(I296*H296,2)</f>
        <v>0</v>
      </c>
      <c r="BL296" s="18" t="s">
        <v>143</v>
      </c>
      <c r="BM296" s="156" t="s">
        <v>949</v>
      </c>
    </row>
    <row r="297" spans="2:51" s="14" customFormat="1" ht="11.25">
      <c r="B297" s="171"/>
      <c r="D297" s="164" t="s">
        <v>147</v>
      </c>
      <c r="F297" s="173" t="s">
        <v>458</v>
      </c>
      <c r="H297" s="174">
        <v>1.01</v>
      </c>
      <c r="I297" s="175"/>
      <c r="L297" s="171"/>
      <c r="M297" s="176"/>
      <c r="N297" s="177"/>
      <c r="O297" s="177"/>
      <c r="P297" s="177"/>
      <c r="Q297" s="177"/>
      <c r="R297" s="177"/>
      <c r="S297" s="177"/>
      <c r="T297" s="178"/>
      <c r="AT297" s="172" t="s">
        <v>147</v>
      </c>
      <c r="AU297" s="172" t="s">
        <v>84</v>
      </c>
      <c r="AV297" s="14" t="s">
        <v>84</v>
      </c>
      <c r="AW297" s="14" t="s">
        <v>3</v>
      </c>
      <c r="AX297" s="14" t="s">
        <v>32</v>
      </c>
      <c r="AY297" s="172" t="s">
        <v>136</v>
      </c>
    </row>
    <row r="298" spans="1:65" s="2" customFormat="1" ht="16.5" customHeight="1">
      <c r="A298" s="33"/>
      <c r="B298" s="144"/>
      <c r="C298" s="145" t="s">
        <v>427</v>
      </c>
      <c r="D298" s="145" t="s">
        <v>138</v>
      </c>
      <c r="E298" s="146" t="s">
        <v>950</v>
      </c>
      <c r="F298" s="147" t="s">
        <v>951</v>
      </c>
      <c r="G298" s="148" t="s">
        <v>447</v>
      </c>
      <c r="H298" s="149">
        <v>3</v>
      </c>
      <c r="I298" s="150"/>
      <c r="J298" s="151">
        <f>ROUND(I298*H298,2)</f>
        <v>0</v>
      </c>
      <c r="K298" s="147" t="s">
        <v>142</v>
      </c>
      <c r="L298" s="34"/>
      <c r="M298" s="152" t="s">
        <v>1</v>
      </c>
      <c r="N298" s="153" t="s">
        <v>40</v>
      </c>
      <c r="O298" s="59"/>
      <c r="P298" s="154">
        <f>O298*H298</f>
        <v>0</v>
      </c>
      <c r="Q298" s="154">
        <v>0.02345</v>
      </c>
      <c r="R298" s="154">
        <f>Q298*H298</f>
        <v>0.07035</v>
      </c>
      <c r="S298" s="154">
        <v>0</v>
      </c>
      <c r="T298" s="155">
        <f>S298*H298</f>
        <v>0</v>
      </c>
      <c r="U298" s="33"/>
      <c r="V298" s="33"/>
      <c r="W298" s="33"/>
      <c r="X298" s="33"/>
      <c r="Y298" s="33"/>
      <c r="Z298" s="33"/>
      <c r="AA298" s="33"/>
      <c r="AB298" s="33"/>
      <c r="AC298" s="33"/>
      <c r="AD298" s="33"/>
      <c r="AE298" s="33"/>
      <c r="AR298" s="156" t="s">
        <v>143</v>
      </c>
      <c r="AT298" s="156" t="s">
        <v>138</v>
      </c>
      <c r="AU298" s="156" t="s">
        <v>84</v>
      </c>
      <c r="AY298" s="18" t="s">
        <v>136</v>
      </c>
      <c r="BE298" s="157">
        <f>IF(N298="základní",J298,0)</f>
        <v>0</v>
      </c>
      <c r="BF298" s="157">
        <f>IF(N298="snížená",J298,0)</f>
        <v>0</v>
      </c>
      <c r="BG298" s="157">
        <f>IF(N298="zákl. přenesená",J298,0)</f>
        <v>0</v>
      </c>
      <c r="BH298" s="157">
        <f>IF(N298="sníž. přenesená",J298,0)</f>
        <v>0</v>
      </c>
      <c r="BI298" s="157">
        <f>IF(N298="nulová",J298,0)</f>
        <v>0</v>
      </c>
      <c r="BJ298" s="18" t="s">
        <v>32</v>
      </c>
      <c r="BK298" s="157">
        <f>ROUND(I298*H298,2)</f>
        <v>0</v>
      </c>
      <c r="BL298" s="18" t="s">
        <v>143</v>
      </c>
      <c r="BM298" s="156" t="s">
        <v>952</v>
      </c>
    </row>
    <row r="299" spans="1:47" s="2" customFormat="1" ht="11.25">
      <c r="A299" s="33"/>
      <c r="B299" s="34"/>
      <c r="C299" s="33"/>
      <c r="D299" s="158" t="s">
        <v>145</v>
      </c>
      <c r="E299" s="33"/>
      <c r="F299" s="159" t="s">
        <v>953</v>
      </c>
      <c r="G299" s="33"/>
      <c r="H299" s="33"/>
      <c r="I299" s="160"/>
      <c r="J299" s="33"/>
      <c r="K299" s="33"/>
      <c r="L299" s="34"/>
      <c r="M299" s="161"/>
      <c r="N299" s="162"/>
      <c r="O299" s="59"/>
      <c r="P299" s="59"/>
      <c r="Q299" s="59"/>
      <c r="R299" s="59"/>
      <c r="S299" s="59"/>
      <c r="T299" s="60"/>
      <c r="U299" s="33"/>
      <c r="V299" s="33"/>
      <c r="W299" s="33"/>
      <c r="X299" s="33"/>
      <c r="Y299" s="33"/>
      <c r="Z299" s="33"/>
      <c r="AA299" s="33"/>
      <c r="AB299" s="33"/>
      <c r="AC299" s="33"/>
      <c r="AD299" s="33"/>
      <c r="AE299" s="33"/>
      <c r="AT299" s="18" t="s">
        <v>145</v>
      </c>
      <c r="AU299" s="18" t="s">
        <v>84</v>
      </c>
    </row>
    <row r="300" spans="1:47" s="2" customFormat="1" ht="39">
      <c r="A300" s="33"/>
      <c r="B300" s="34"/>
      <c r="C300" s="33"/>
      <c r="D300" s="164" t="s">
        <v>201</v>
      </c>
      <c r="E300" s="33"/>
      <c r="F300" s="187" t="s">
        <v>450</v>
      </c>
      <c r="G300" s="33"/>
      <c r="H300" s="33"/>
      <c r="I300" s="160"/>
      <c r="J300" s="33"/>
      <c r="K300" s="33"/>
      <c r="L300" s="34"/>
      <c r="M300" s="161"/>
      <c r="N300" s="162"/>
      <c r="O300" s="59"/>
      <c r="P300" s="59"/>
      <c r="Q300" s="59"/>
      <c r="R300" s="59"/>
      <c r="S300" s="59"/>
      <c r="T300" s="60"/>
      <c r="U300" s="33"/>
      <c r="V300" s="33"/>
      <c r="W300" s="33"/>
      <c r="X300" s="33"/>
      <c r="Y300" s="33"/>
      <c r="Z300" s="33"/>
      <c r="AA300" s="33"/>
      <c r="AB300" s="33"/>
      <c r="AC300" s="33"/>
      <c r="AD300" s="33"/>
      <c r="AE300" s="33"/>
      <c r="AT300" s="18" t="s">
        <v>201</v>
      </c>
      <c r="AU300" s="18" t="s">
        <v>84</v>
      </c>
    </row>
    <row r="301" spans="2:51" s="13" customFormat="1" ht="11.25">
      <c r="B301" s="163"/>
      <c r="D301" s="164" t="s">
        <v>147</v>
      </c>
      <c r="E301" s="165" t="s">
        <v>1</v>
      </c>
      <c r="F301" s="166" t="s">
        <v>451</v>
      </c>
      <c r="H301" s="165" t="s">
        <v>1</v>
      </c>
      <c r="I301" s="167"/>
      <c r="L301" s="163"/>
      <c r="M301" s="168"/>
      <c r="N301" s="169"/>
      <c r="O301" s="169"/>
      <c r="P301" s="169"/>
      <c r="Q301" s="169"/>
      <c r="R301" s="169"/>
      <c r="S301" s="169"/>
      <c r="T301" s="170"/>
      <c r="AT301" s="165" t="s">
        <v>147</v>
      </c>
      <c r="AU301" s="165" t="s">
        <v>84</v>
      </c>
      <c r="AV301" s="13" t="s">
        <v>32</v>
      </c>
      <c r="AW301" s="13" t="s">
        <v>31</v>
      </c>
      <c r="AX301" s="13" t="s">
        <v>75</v>
      </c>
      <c r="AY301" s="165" t="s">
        <v>136</v>
      </c>
    </row>
    <row r="302" spans="2:51" s="14" customFormat="1" ht="11.25">
      <c r="B302" s="171"/>
      <c r="D302" s="164" t="s">
        <v>147</v>
      </c>
      <c r="E302" s="172" t="s">
        <v>1</v>
      </c>
      <c r="F302" s="173" t="s">
        <v>954</v>
      </c>
      <c r="H302" s="174">
        <v>3</v>
      </c>
      <c r="I302" s="175"/>
      <c r="L302" s="171"/>
      <c r="M302" s="176"/>
      <c r="N302" s="177"/>
      <c r="O302" s="177"/>
      <c r="P302" s="177"/>
      <c r="Q302" s="177"/>
      <c r="R302" s="177"/>
      <c r="S302" s="177"/>
      <c r="T302" s="178"/>
      <c r="AT302" s="172" t="s">
        <v>147</v>
      </c>
      <c r="AU302" s="172" t="s">
        <v>84</v>
      </c>
      <c r="AV302" s="14" t="s">
        <v>84</v>
      </c>
      <c r="AW302" s="14" t="s">
        <v>31</v>
      </c>
      <c r="AX302" s="14" t="s">
        <v>75</v>
      </c>
      <c r="AY302" s="172" t="s">
        <v>136</v>
      </c>
    </row>
    <row r="303" spans="2:51" s="15" customFormat="1" ht="11.25">
      <c r="B303" s="179"/>
      <c r="D303" s="164" t="s">
        <v>147</v>
      </c>
      <c r="E303" s="180" t="s">
        <v>1</v>
      </c>
      <c r="F303" s="181" t="s">
        <v>151</v>
      </c>
      <c r="H303" s="182">
        <v>3</v>
      </c>
      <c r="I303" s="183"/>
      <c r="L303" s="179"/>
      <c r="M303" s="184"/>
      <c r="N303" s="185"/>
      <c r="O303" s="185"/>
      <c r="P303" s="185"/>
      <c r="Q303" s="185"/>
      <c r="R303" s="185"/>
      <c r="S303" s="185"/>
      <c r="T303" s="186"/>
      <c r="AT303" s="180" t="s">
        <v>147</v>
      </c>
      <c r="AU303" s="180" t="s">
        <v>84</v>
      </c>
      <c r="AV303" s="15" t="s">
        <v>143</v>
      </c>
      <c r="AW303" s="15" t="s">
        <v>31</v>
      </c>
      <c r="AX303" s="15" t="s">
        <v>32</v>
      </c>
      <c r="AY303" s="180" t="s">
        <v>136</v>
      </c>
    </row>
    <row r="304" spans="1:65" s="2" customFormat="1" ht="16.5" customHeight="1">
      <c r="A304" s="33"/>
      <c r="B304" s="144"/>
      <c r="C304" s="188" t="s">
        <v>433</v>
      </c>
      <c r="D304" s="188" t="s">
        <v>206</v>
      </c>
      <c r="E304" s="189" t="s">
        <v>568</v>
      </c>
      <c r="F304" s="190" t="s">
        <v>955</v>
      </c>
      <c r="G304" s="191" t="s">
        <v>447</v>
      </c>
      <c r="H304" s="192">
        <v>1.01</v>
      </c>
      <c r="I304" s="193"/>
      <c r="J304" s="194">
        <f>ROUND(I304*H304,2)</f>
        <v>0</v>
      </c>
      <c r="K304" s="190" t="s">
        <v>142</v>
      </c>
      <c r="L304" s="195"/>
      <c r="M304" s="196" t="s">
        <v>1</v>
      </c>
      <c r="N304" s="197" t="s">
        <v>40</v>
      </c>
      <c r="O304" s="59"/>
      <c r="P304" s="154">
        <f>O304*H304</f>
        <v>0</v>
      </c>
      <c r="Q304" s="154">
        <v>0.218</v>
      </c>
      <c r="R304" s="154">
        <f>Q304*H304</f>
        <v>0.22018000000000001</v>
      </c>
      <c r="S304" s="154">
        <v>0</v>
      </c>
      <c r="T304" s="155">
        <f>S304*H304</f>
        <v>0</v>
      </c>
      <c r="U304" s="33"/>
      <c r="V304" s="33"/>
      <c r="W304" s="33"/>
      <c r="X304" s="33"/>
      <c r="Y304" s="33"/>
      <c r="Z304" s="33"/>
      <c r="AA304" s="33"/>
      <c r="AB304" s="33"/>
      <c r="AC304" s="33"/>
      <c r="AD304" s="33"/>
      <c r="AE304" s="33"/>
      <c r="AR304" s="156" t="s">
        <v>195</v>
      </c>
      <c r="AT304" s="156" t="s">
        <v>206</v>
      </c>
      <c r="AU304" s="156" t="s">
        <v>84</v>
      </c>
      <c r="AY304" s="18" t="s">
        <v>136</v>
      </c>
      <c r="BE304" s="157">
        <f>IF(N304="základní",J304,0)</f>
        <v>0</v>
      </c>
      <c r="BF304" s="157">
        <f>IF(N304="snížená",J304,0)</f>
        <v>0</v>
      </c>
      <c r="BG304" s="157">
        <f>IF(N304="zákl. přenesená",J304,0)</f>
        <v>0</v>
      </c>
      <c r="BH304" s="157">
        <f>IF(N304="sníž. přenesená",J304,0)</f>
        <v>0</v>
      </c>
      <c r="BI304" s="157">
        <f>IF(N304="nulová",J304,0)</f>
        <v>0</v>
      </c>
      <c r="BJ304" s="18" t="s">
        <v>32</v>
      </c>
      <c r="BK304" s="157">
        <f>ROUND(I304*H304,2)</f>
        <v>0</v>
      </c>
      <c r="BL304" s="18" t="s">
        <v>143</v>
      </c>
      <c r="BM304" s="156" t="s">
        <v>956</v>
      </c>
    </row>
    <row r="305" spans="2:51" s="14" customFormat="1" ht="11.25">
      <c r="B305" s="171"/>
      <c r="D305" s="164" t="s">
        <v>147</v>
      </c>
      <c r="F305" s="173" t="s">
        <v>458</v>
      </c>
      <c r="H305" s="174">
        <v>1.01</v>
      </c>
      <c r="I305" s="175"/>
      <c r="L305" s="171"/>
      <c r="M305" s="176"/>
      <c r="N305" s="177"/>
      <c r="O305" s="177"/>
      <c r="P305" s="177"/>
      <c r="Q305" s="177"/>
      <c r="R305" s="177"/>
      <c r="S305" s="177"/>
      <c r="T305" s="178"/>
      <c r="AT305" s="172" t="s">
        <v>147</v>
      </c>
      <c r="AU305" s="172" t="s">
        <v>84</v>
      </c>
      <c r="AV305" s="14" t="s">
        <v>84</v>
      </c>
      <c r="AW305" s="14" t="s">
        <v>3</v>
      </c>
      <c r="AX305" s="14" t="s">
        <v>32</v>
      </c>
      <c r="AY305" s="172" t="s">
        <v>136</v>
      </c>
    </row>
    <row r="306" spans="1:65" s="2" customFormat="1" ht="16.5" customHeight="1">
      <c r="A306" s="33"/>
      <c r="B306" s="144"/>
      <c r="C306" s="188" t="s">
        <v>438</v>
      </c>
      <c r="D306" s="188" t="s">
        <v>206</v>
      </c>
      <c r="E306" s="189" t="s">
        <v>572</v>
      </c>
      <c r="F306" s="190" t="s">
        <v>957</v>
      </c>
      <c r="G306" s="191" t="s">
        <v>447</v>
      </c>
      <c r="H306" s="192">
        <v>1.01</v>
      </c>
      <c r="I306" s="193"/>
      <c r="J306" s="194">
        <f>ROUND(I306*H306,2)</f>
        <v>0</v>
      </c>
      <c r="K306" s="190" t="s">
        <v>142</v>
      </c>
      <c r="L306" s="195"/>
      <c r="M306" s="196" t="s">
        <v>1</v>
      </c>
      <c r="N306" s="197" t="s">
        <v>40</v>
      </c>
      <c r="O306" s="59"/>
      <c r="P306" s="154">
        <f>O306*H306</f>
        <v>0</v>
      </c>
      <c r="Q306" s="154">
        <v>0.3582</v>
      </c>
      <c r="R306" s="154">
        <f>Q306*H306</f>
        <v>0.36178200000000005</v>
      </c>
      <c r="S306" s="154">
        <v>0</v>
      </c>
      <c r="T306" s="155">
        <f>S306*H306</f>
        <v>0</v>
      </c>
      <c r="U306" s="33"/>
      <c r="V306" s="33"/>
      <c r="W306" s="33"/>
      <c r="X306" s="33"/>
      <c r="Y306" s="33"/>
      <c r="Z306" s="33"/>
      <c r="AA306" s="33"/>
      <c r="AB306" s="33"/>
      <c r="AC306" s="33"/>
      <c r="AD306" s="33"/>
      <c r="AE306" s="33"/>
      <c r="AR306" s="156" t="s">
        <v>195</v>
      </c>
      <c r="AT306" s="156" t="s">
        <v>206</v>
      </c>
      <c r="AU306" s="156" t="s">
        <v>84</v>
      </c>
      <c r="AY306" s="18" t="s">
        <v>136</v>
      </c>
      <c r="BE306" s="157">
        <f>IF(N306="základní",J306,0)</f>
        <v>0</v>
      </c>
      <c r="BF306" s="157">
        <f>IF(N306="snížená",J306,0)</f>
        <v>0</v>
      </c>
      <c r="BG306" s="157">
        <f>IF(N306="zákl. přenesená",J306,0)</f>
        <v>0</v>
      </c>
      <c r="BH306" s="157">
        <f>IF(N306="sníž. přenesená",J306,0)</f>
        <v>0</v>
      </c>
      <c r="BI306" s="157">
        <f>IF(N306="nulová",J306,0)</f>
        <v>0</v>
      </c>
      <c r="BJ306" s="18" t="s">
        <v>32</v>
      </c>
      <c r="BK306" s="157">
        <f>ROUND(I306*H306,2)</f>
        <v>0</v>
      </c>
      <c r="BL306" s="18" t="s">
        <v>143</v>
      </c>
      <c r="BM306" s="156" t="s">
        <v>958</v>
      </c>
    </row>
    <row r="307" spans="2:51" s="14" customFormat="1" ht="11.25">
      <c r="B307" s="171"/>
      <c r="D307" s="164" t="s">
        <v>147</v>
      </c>
      <c r="F307" s="173" t="s">
        <v>458</v>
      </c>
      <c r="H307" s="174">
        <v>1.01</v>
      </c>
      <c r="I307" s="175"/>
      <c r="L307" s="171"/>
      <c r="M307" s="176"/>
      <c r="N307" s="177"/>
      <c r="O307" s="177"/>
      <c r="P307" s="177"/>
      <c r="Q307" s="177"/>
      <c r="R307" s="177"/>
      <c r="S307" s="177"/>
      <c r="T307" s="178"/>
      <c r="AT307" s="172" t="s">
        <v>147</v>
      </c>
      <c r="AU307" s="172" t="s">
        <v>84</v>
      </c>
      <c r="AV307" s="14" t="s">
        <v>84</v>
      </c>
      <c r="AW307" s="14" t="s">
        <v>3</v>
      </c>
      <c r="AX307" s="14" t="s">
        <v>32</v>
      </c>
      <c r="AY307" s="172" t="s">
        <v>136</v>
      </c>
    </row>
    <row r="308" spans="1:65" s="2" customFormat="1" ht="16.5" customHeight="1">
      <c r="A308" s="33"/>
      <c r="B308" s="144"/>
      <c r="C308" s="188" t="s">
        <v>444</v>
      </c>
      <c r="D308" s="188" t="s">
        <v>206</v>
      </c>
      <c r="E308" s="189" t="s">
        <v>959</v>
      </c>
      <c r="F308" s="190" t="s">
        <v>960</v>
      </c>
      <c r="G308" s="191" t="s">
        <v>447</v>
      </c>
      <c r="H308" s="192">
        <v>1.01</v>
      </c>
      <c r="I308" s="193"/>
      <c r="J308" s="194">
        <f>ROUND(I308*H308,2)</f>
        <v>0</v>
      </c>
      <c r="K308" s="190" t="s">
        <v>142</v>
      </c>
      <c r="L308" s="195"/>
      <c r="M308" s="196" t="s">
        <v>1</v>
      </c>
      <c r="N308" s="197" t="s">
        <v>40</v>
      </c>
      <c r="O308" s="59"/>
      <c r="P308" s="154">
        <f>O308*H308</f>
        <v>0</v>
      </c>
      <c r="Q308" s="154">
        <v>0.4169</v>
      </c>
      <c r="R308" s="154">
        <f>Q308*H308</f>
        <v>0.42106899999999997</v>
      </c>
      <c r="S308" s="154">
        <v>0</v>
      </c>
      <c r="T308" s="155">
        <f>S308*H308</f>
        <v>0</v>
      </c>
      <c r="U308" s="33"/>
      <c r="V308" s="33"/>
      <c r="W308" s="33"/>
      <c r="X308" s="33"/>
      <c r="Y308" s="33"/>
      <c r="Z308" s="33"/>
      <c r="AA308" s="33"/>
      <c r="AB308" s="33"/>
      <c r="AC308" s="33"/>
      <c r="AD308" s="33"/>
      <c r="AE308" s="33"/>
      <c r="AR308" s="156" t="s">
        <v>195</v>
      </c>
      <c r="AT308" s="156" t="s">
        <v>206</v>
      </c>
      <c r="AU308" s="156" t="s">
        <v>84</v>
      </c>
      <c r="AY308" s="18" t="s">
        <v>136</v>
      </c>
      <c r="BE308" s="157">
        <f>IF(N308="základní",J308,0)</f>
        <v>0</v>
      </c>
      <c r="BF308" s="157">
        <f>IF(N308="snížená",J308,0)</f>
        <v>0</v>
      </c>
      <c r="BG308" s="157">
        <f>IF(N308="zákl. přenesená",J308,0)</f>
        <v>0</v>
      </c>
      <c r="BH308" s="157">
        <f>IF(N308="sníž. přenesená",J308,0)</f>
        <v>0</v>
      </c>
      <c r="BI308" s="157">
        <f>IF(N308="nulová",J308,0)</f>
        <v>0</v>
      </c>
      <c r="BJ308" s="18" t="s">
        <v>32</v>
      </c>
      <c r="BK308" s="157">
        <f>ROUND(I308*H308,2)</f>
        <v>0</v>
      </c>
      <c r="BL308" s="18" t="s">
        <v>143</v>
      </c>
      <c r="BM308" s="156" t="s">
        <v>961</v>
      </c>
    </row>
    <row r="309" spans="2:51" s="14" customFormat="1" ht="11.25">
      <c r="B309" s="171"/>
      <c r="D309" s="164" t="s">
        <v>147</v>
      </c>
      <c r="F309" s="173" t="s">
        <v>458</v>
      </c>
      <c r="H309" s="174">
        <v>1.01</v>
      </c>
      <c r="I309" s="175"/>
      <c r="L309" s="171"/>
      <c r="M309" s="176"/>
      <c r="N309" s="177"/>
      <c r="O309" s="177"/>
      <c r="P309" s="177"/>
      <c r="Q309" s="177"/>
      <c r="R309" s="177"/>
      <c r="S309" s="177"/>
      <c r="T309" s="178"/>
      <c r="AT309" s="172" t="s">
        <v>147</v>
      </c>
      <c r="AU309" s="172" t="s">
        <v>84</v>
      </c>
      <c r="AV309" s="14" t="s">
        <v>84</v>
      </c>
      <c r="AW309" s="14" t="s">
        <v>3</v>
      </c>
      <c r="AX309" s="14" t="s">
        <v>32</v>
      </c>
      <c r="AY309" s="172" t="s">
        <v>136</v>
      </c>
    </row>
    <row r="310" spans="1:65" s="2" customFormat="1" ht="16.5" customHeight="1">
      <c r="A310" s="33"/>
      <c r="B310" s="144"/>
      <c r="C310" s="145" t="s">
        <v>454</v>
      </c>
      <c r="D310" s="145" t="s">
        <v>138</v>
      </c>
      <c r="E310" s="146" t="s">
        <v>576</v>
      </c>
      <c r="F310" s="147" t="s">
        <v>577</v>
      </c>
      <c r="G310" s="148" t="s">
        <v>447</v>
      </c>
      <c r="H310" s="149">
        <v>1</v>
      </c>
      <c r="I310" s="150"/>
      <c r="J310" s="151">
        <f>ROUND(I310*H310,2)</f>
        <v>0</v>
      </c>
      <c r="K310" s="147" t="s">
        <v>142</v>
      </c>
      <c r="L310" s="34"/>
      <c r="M310" s="152" t="s">
        <v>1</v>
      </c>
      <c r="N310" s="153" t="s">
        <v>40</v>
      </c>
      <c r="O310" s="59"/>
      <c r="P310" s="154">
        <f>O310*H310</f>
        <v>0</v>
      </c>
      <c r="Q310" s="154">
        <v>0.00162</v>
      </c>
      <c r="R310" s="154">
        <f>Q310*H310</f>
        <v>0.00162</v>
      </c>
      <c r="S310" s="154">
        <v>0</v>
      </c>
      <c r="T310" s="155">
        <f>S310*H310</f>
        <v>0</v>
      </c>
      <c r="U310" s="33"/>
      <c r="V310" s="33"/>
      <c r="W310" s="33"/>
      <c r="X310" s="33"/>
      <c r="Y310" s="33"/>
      <c r="Z310" s="33"/>
      <c r="AA310" s="33"/>
      <c r="AB310" s="33"/>
      <c r="AC310" s="33"/>
      <c r="AD310" s="33"/>
      <c r="AE310" s="33"/>
      <c r="AR310" s="156" t="s">
        <v>143</v>
      </c>
      <c r="AT310" s="156" t="s">
        <v>138</v>
      </c>
      <c r="AU310" s="156" t="s">
        <v>84</v>
      </c>
      <c r="AY310" s="18" t="s">
        <v>136</v>
      </c>
      <c r="BE310" s="157">
        <f>IF(N310="základní",J310,0)</f>
        <v>0</v>
      </c>
      <c r="BF310" s="157">
        <f>IF(N310="snížená",J310,0)</f>
        <v>0</v>
      </c>
      <c r="BG310" s="157">
        <f>IF(N310="zákl. přenesená",J310,0)</f>
        <v>0</v>
      </c>
      <c r="BH310" s="157">
        <f>IF(N310="sníž. přenesená",J310,0)</f>
        <v>0</v>
      </c>
      <c r="BI310" s="157">
        <f>IF(N310="nulová",J310,0)</f>
        <v>0</v>
      </c>
      <c r="BJ310" s="18" t="s">
        <v>32</v>
      </c>
      <c r="BK310" s="157">
        <f>ROUND(I310*H310,2)</f>
        <v>0</v>
      </c>
      <c r="BL310" s="18" t="s">
        <v>143</v>
      </c>
      <c r="BM310" s="156" t="s">
        <v>962</v>
      </c>
    </row>
    <row r="311" spans="1:47" s="2" customFormat="1" ht="11.25">
      <c r="A311" s="33"/>
      <c r="B311" s="34"/>
      <c r="C311" s="33"/>
      <c r="D311" s="158" t="s">
        <v>145</v>
      </c>
      <c r="E311" s="33"/>
      <c r="F311" s="159" t="s">
        <v>579</v>
      </c>
      <c r="G311" s="33"/>
      <c r="H311" s="33"/>
      <c r="I311" s="160"/>
      <c r="J311" s="33"/>
      <c r="K311" s="33"/>
      <c r="L311" s="34"/>
      <c r="M311" s="161"/>
      <c r="N311" s="162"/>
      <c r="O311" s="59"/>
      <c r="P311" s="59"/>
      <c r="Q311" s="59"/>
      <c r="R311" s="59"/>
      <c r="S311" s="59"/>
      <c r="T311" s="60"/>
      <c r="U311" s="33"/>
      <c r="V311" s="33"/>
      <c r="W311" s="33"/>
      <c r="X311" s="33"/>
      <c r="Y311" s="33"/>
      <c r="Z311" s="33"/>
      <c r="AA311" s="33"/>
      <c r="AB311" s="33"/>
      <c r="AC311" s="33"/>
      <c r="AD311" s="33"/>
      <c r="AE311" s="33"/>
      <c r="AT311" s="18" t="s">
        <v>145</v>
      </c>
      <c r="AU311" s="18" t="s">
        <v>84</v>
      </c>
    </row>
    <row r="312" spans="1:47" s="2" customFormat="1" ht="107.25">
      <c r="A312" s="33"/>
      <c r="B312" s="34"/>
      <c r="C312" s="33"/>
      <c r="D312" s="164" t="s">
        <v>201</v>
      </c>
      <c r="E312" s="33"/>
      <c r="F312" s="187" t="s">
        <v>580</v>
      </c>
      <c r="G312" s="33"/>
      <c r="H312" s="33"/>
      <c r="I312" s="160"/>
      <c r="J312" s="33"/>
      <c r="K312" s="33"/>
      <c r="L312" s="34"/>
      <c r="M312" s="161"/>
      <c r="N312" s="162"/>
      <c r="O312" s="59"/>
      <c r="P312" s="59"/>
      <c r="Q312" s="59"/>
      <c r="R312" s="59"/>
      <c r="S312" s="59"/>
      <c r="T312" s="60"/>
      <c r="U312" s="33"/>
      <c r="V312" s="33"/>
      <c r="W312" s="33"/>
      <c r="X312" s="33"/>
      <c r="Y312" s="33"/>
      <c r="Z312" s="33"/>
      <c r="AA312" s="33"/>
      <c r="AB312" s="33"/>
      <c r="AC312" s="33"/>
      <c r="AD312" s="33"/>
      <c r="AE312" s="33"/>
      <c r="AT312" s="18" t="s">
        <v>201</v>
      </c>
      <c r="AU312" s="18" t="s">
        <v>84</v>
      </c>
    </row>
    <row r="313" spans="2:51" s="13" customFormat="1" ht="11.25">
      <c r="B313" s="163"/>
      <c r="D313" s="164" t="s">
        <v>147</v>
      </c>
      <c r="E313" s="165" t="s">
        <v>1</v>
      </c>
      <c r="F313" s="166" t="s">
        <v>451</v>
      </c>
      <c r="H313" s="165" t="s">
        <v>1</v>
      </c>
      <c r="I313" s="167"/>
      <c r="L313" s="163"/>
      <c r="M313" s="168"/>
      <c r="N313" s="169"/>
      <c r="O313" s="169"/>
      <c r="P313" s="169"/>
      <c r="Q313" s="169"/>
      <c r="R313" s="169"/>
      <c r="S313" s="169"/>
      <c r="T313" s="170"/>
      <c r="AT313" s="165" t="s">
        <v>147</v>
      </c>
      <c r="AU313" s="165" t="s">
        <v>84</v>
      </c>
      <c r="AV313" s="13" t="s">
        <v>32</v>
      </c>
      <c r="AW313" s="13" t="s">
        <v>31</v>
      </c>
      <c r="AX313" s="13" t="s">
        <v>75</v>
      </c>
      <c r="AY313" s="165" t="s">
        <v>136</v>
      </c>
    </row>
    <row r="314" spans="2:51" s="14" customFormat="1" ht="11.25">
      <c r="B314" s="171"/>
      <c r="D314" s="164" t="s">
        <v>147</v>
      </c>
      <c r="E314" s="172" t="s">
        <v>1</v>
      </c>
      <c r="F314" s="173" t="s">
        <v>387</v>
      </c>
      <c r="H314" s="174">
        <v>1</v>
      </c>
      <c r="I314" s="175"/>
      <c r="L314" s="171"/>
      <c r="M314" s="176"/>
      <c r="N314" s="177"/>
      <c r="O314" s="177"/>
      <c r="P314" s="177"/>
      <c r="Q314" s="177"/>
      <c r="R314" s="177"/>
      <c r="S314" s="177"/>
      <c r="T314" s="178"/>
      <c r="AT314" s="172" t="s">
        <v>147</v>
      </c>
      <c r="AU314" s="172" t="s">
        <v>84</v>
      </c>
      <c r="AV314" s="14" t="s">
        <v>84</v>
      </c>
      <c r="AW314" s="14" t="s">
        <v>31</v>
      </c>
      <c r="AX314" s="14" t="s">
        <v>75</v>
      </c>
      <c r="AY314" s="172" t="s">
        <v>136</v>
      </c>
    </row>
    <row r="315" spans="2:51" s="15" customFormat="1" ht="11.25">
      <c r="B315" s="179"/>
      <c r="D315" s="164" t="s">
        <v>147</v>
      </c>
      <c r="E315" s="180" t="s">
        <v>1</v>
      </c>
      <c r="F315" s="181" t="s">
        <v>151</v>
      </c>
      <c r="H315" s="182">
        <v>1</v>
      </c>
      <c r="I315" s="183"/>
      <c r="L315" s="179"/>
      <c r="M315" s="184"/>
      <c r="N315" s="185"/>
      <c r="O315" s="185"/>
      <c r="P315" s="185"/>
      <c r="Q315" s="185"/>
      <c r="R315" s="185"/>
      <c r="S315" s="185"/>
      <c r="T315" s="186"/>
      <c r="AT315" s="180" t="s">
        <v>147</v>
      </c>
      <c r="AU315" s="180" t="s">
        <v>84</v>
      </c>
      <c r="AV315" s="15" t="s">
        <v>143</v>
      </c>
      <c r="AW315" s="15" t="s">
        <v>31</v>
      </c>
      <c r="AX315" s="15" t="s">
        <v>32</v>
      </c>
      <c r="AY315" s="180" t="s">
        <v>136</v>
      </c>
    </row>
    <row r="316" spans="1:65" s="2" customFormat="1" ht="16.5" customHeight="1">
      <c r="A316" s="33"/>
      <c r="B316" s="144"/>
      <c r="C316" s="188" t="s">
        <v>459</v>
      </c>
      <c r="D316" s="188" t="s">
        <v>206</v>
      </c>
      <c r="E316" s="189" t="s">
        <v>582</v>
      </c>
      <c r="F316" s="190" t="s">
        <v>583</v>
      </c>
      <c r="G316" s="191" t="s">
        <v>447</v>
      </c>
      <c r="H316" s="192">
        <v>1</v>
      </c>
      <c r="I316" s="193"/>
      <c r="J316" s="194">
        <f>ROUND(I316*H316,2)</f>
        <v>0</v>
      </c>
      <c r="K316" s="190" t="s">
        <v>142</v>
      </c>
      <c r="L316" s="195"/>
      <c r="M316" s="196" t="s">
        <v>1</v>
      </c>
      <c r="N316" s="197" t="s">
        <v>40</v>
      </c>
      <c r="O316" s="59"/>
      <c r="P316" s="154">
        <f>O316*H316</f>
        <v>0</v>
      </c>
      <c r="Q316" s="154">
        <v>0.018</v>
      </c>
      <c r="R316" s="154">
        <f>Q316*H316</f>
        <v>0.018</v>
      </c>
      <c r="S316" s="154">
        <v>0</v>
      </c>
      <c r="T316" s="155">
        <f>S316*H316</f>
        <v>0</v>
      </c>
      <c r="U316" s="33"/>
      <c r="V316" s="33"/>
      <c r="W316" s="33"/>
      <c r="X316" s="33"/>
      <c r="Y316" s="33"/>
      <c r="Z316" s="33"/>
      <c r="AA316" s="33"/>
      <c r="AB316" s="33"/>
      <c r="AC316" s="33"/>
      <c r="AD316" s="33"/>
      <c r="AE316" s="33"/>
      <c r="AR316" s="156" t="s">
        <v>195</v>
      </c>
      <c r="AT316" s="156" t="s">
        <v>206</v>
      </c>
      <c r="AU316" s="156" t="s">
        <v>84</v>
      </c>
      <c r="AY316" s="18" t="s">
        <v>136</v>
      </c>
      <c r="BE316" s="157">
        <f>IF(N316="základní",J316,0)</f>
        <v>0</v>
      </c>
      <c r="BF316" s="157">
        <f>IF(N316="snížená",J316,0)</f>
        <v>0</v>
      </c>
      <c r="BG316" s="157">
        <f>IF(N316="zákl. přenesená",J316,0)</f>
        <v>0</v>
      </c>
      <c r="BH316" s="157">
        <f>IF(N316="sníž. přenesená",J316,0)</f>
        <v>0</v>
      </c>
      <c r="BI316" s="157">
        <f>IF(N316="nulová",J316,0)</f>
        <v>0</v>
      </c>
      <c r="BJ316" s="18" t="s">
        <v>32</v>
      </c>
      <c r="BK316" s="157">
        <f>ROUND(I316*H316,2)</f>
        <v>0</v>
      </c>
      <c r="BL316" s="18" t="s">
        <v>143</v>
      </c>
      <c r="BM316" s="156" t="s">
        <v>963</v>
      </c>
    </row>
    <row r="317" spans="1:65" s="2" customFormat="1" ht="16.5" customHeight="1">
      <c r="A317" s="33"/>
      <c r="B317" s="144"/>
      <c r="C317" s="188" t="s">
        <v>463</v>
      </c>
      <c r="D317" s="188" t="s">
        <v>206</v>
      </c>
      <c r="E317" s="189" t="s">
        <v>586</v>
      </c>
      <c r="F317" s="190" t="s">
        <v>587</v>
      </c>
      <c r="G317" s="191" t="s">
        <v>447</v>
      </c>
      <c r="H317" s="192">
        <v>1</v>
      </c>
      <c r="I317" s="193"/>
      <c r="J317" s="194">
        <f>ROUND(I317*H317,2)</f>
        <v>0</v>
      </c>
      <c r="K317" s="190" t="s">
        <v>1</v>
      </c>
      <c r="L317" s="195"/>
      <c r="M317" s="196" t="s">
        <v>1</v>
      </c>
      <c r="N317" s="197" t="s">
        <v>40</v>
      </c>
      <c r="O317" s="59"/>
      <c r="P317" s="154">
        <f>O317*H317</f>
        <v>0</v>
      </c>
      <c r="Q317" s="154">
        <v>0.0035</v>
      </c>
      <c r="R317" s="154">
        <f>Q317*H317</f>
        <v>0.0035</v>
      </c>
      <c r="S317" s="154">
        <v>0</v>
      </c>
      <c r="T317" s="155">
        <f>S317*H317</f>
        <v>0</v>
      </c>
      <c r="U317" s="33"/>
      <c r="V317" s="33"/>
      <c r="W317" s="33"/>
      <c r="X317" s="33"/>
      <c r="Y317" s="33"/>
      <c r="Z317" s="33"/>
      <c r="AA317" s="33"/>
      <c r="AB317" s="33"/>
      <c r="AC317" s="33"/>
      <c r="AD317" s="33"/>
      <c r="AE317" s="33"/>
      <c r="AR317" s="156" t="s">
        <v>195</v>
      </c>
      <c r="AT317" s="156" t="s">
        <v>206</v>
      </c>
      <c r="AU317" s="156" t="s">
        <v>84</v>
      </c>
      <c r="AY317" s="18" t="s">
        <v>136</v>
      </c>
      <c r="BE317" s="157">
        <f>IF(N317="základní",J317,0)</f>
        <v>0</v>
      </c>
      <c r="BF317" s="157">
        <f>IF(N317="snížená",J317,0)</f>
        <v>0</v>
      </c>
      <c r="BG317" s="157">
        <f>IF(N317="zákl. přenesená",J317,0)</f>
        <v>0</v>
      </c>
      <c r="BH317" s="157">
        <f>IF(N317="sníž. přenesená",J317,0)</f>
        <v>0</v>
      </c>
      <c r="BI317" s="157">
        <f>IF(N317="nulová",J317,0)</f>
        <v>0</v>
      </c>
      <c r="BJ317" s="18" t="s">
        <v>32</v>
      </c>
      <c r="BK317" s="157">
        <f>ROUND(I317*H317,2)</f>
        <v>0</v>
      </c>
      <c r="BL317" s="18" t="s">
        <v>143</v>
      </c>
      <c r="BM317" s="156" t="s">
        <v>964</v>
      </c>
    </row>
    <row r="318" spans="1:65" s="2" customFormat="1" ht="16.5" customHeight="1">
      <c r="A318" s="33"/>
      <c r="B318" s="144"/>
      <c r="C318" s="145" t="s">
        <v>470</v>
      </c>
      <c r="D318" s="145" t="s">
        <v>138</v>
      </c>
      <c r="E318" s="146" t="s">
        <v>965</v>
      </c>
      <c r="F318" s="147" t="s">
        <v>966</v>
      </c>
      <c r="G318" s="148" t="s">
        <v>447</v>
      </c>
      <c r="H318" s="149">
        <v>1</v>
      </c>
      <c r="I318" s="150"/>
      <c r="J318" s="151">
        <f>ROUND(I318*H318,2)</f>
        <v>0</v>
      </c>
      <c r="K318" s="147" t="s">
        <v>142</v>
      </c>
      <c r="L318" s="34"/>
      <c r="M318" s="152" t="s">
        <v>1</v>
      </c>
      <c r="N318" s="153" t="s">
        <v>40</v>
      </c>
      <c r="O318" s="59"/>
      <c r="P318" s="154">
        <f>O318*H318</f>
        <v>0</v>
      </c>
      <c r="Q318" s="154">
        <v>0.00136</v>
      </c>
      <c r="R318" s="154">
        <f>Q318*H318</f>
        <v>0.00136</v>
      </c>
      <c r="S318" s="154">
        <v>0</v>
      </c>
      <c r="T318" s="155">
        <f>S318*H318</f>
        <v>0</v>
      </c>
      <c r="U318" s="33"/>
      <c r="V318" s="33"/>
      <c r="W318" s="33"/>
      <c r="X318" s="33"/>
      <c r="Y318" s="33"/>
      <c r="Z318" s="33"/>
      <c r="AA318" s="33"/>
      <c r="AB318" s="33"/>
      <c r="AC318" s="33"/>
      <c r="AD318" s="33"/>
      <c r="AE318" s="33"/>
      <c r="AR318" s="156" t="s">
        <v>143</v>
      </c>
      <c r="AT318" s="156" t="s">
        <v>138</v>
      </c>
      <c r="AU318" s="156" t="s">
        <v>84</v>
      </c>
      <c r="AY318" s="18" t="s">
        <v>136</v>
      </c>
      <c r="BE318" s="157">
        <f>IF(N318="základní",J318,0)</f>
        <v>0</v>
      </c>
      <c r="BF318" s="157">
        <f>IF(N318="snížená",J318,0)</f>
        <v>0</v>
      </c>
      <c r="BG318" s="157">
        <f>IF(N318="zákl. přenesená",J318,0)</f>
        <v>0</v>
      </c>
      <c r="BH318" s="157">
        <f>IF(N318="sníž. přenesená",J318,0)</f>
        <v>0</v>
      </c>
      <c r="BI318" s="157">
        <f>IF(N318="nulová",J318,0)</f>
        <v>0</v>
      </c>
      <c r="BJ318" s="18" t="s">
        <v>32</v>
      </c>
      <c r="BK318" s="157">
        <f>ROUND(I318*H318,2)</f>
        <v>0</v>
      </c>
      <c r="BL318" s="18" t="s">
        <v>143</v>
      </c>
      <c r="BM318" s="156" t="s">
        <v>967</v>
      </c>
    </row>
    <row r="319" spans="1:47" s="2" customFormat="1" ht="11.25">
      <c r="A319" s="33"/>
      <c r="B319" s="34"/>
      <c r="C319" s="33"/>
      <c r="D319" s="158" t="s">
        <v>145</v>
      </c>
      <c r="E319" s="33"/>
      <c r="F319" s="159" t="s">
        <v>968</v>
      </c>
      <c r="G319" s="33"/>
      <c r="H319" s="33"/>
      <c r="I319" s="160"/>
      <c r="J319" s="33"/>
      <c r="K319" s="33"/>
      <c r="L319" s="34"/>
      <c r="M319" s="161"/>
      <c r="N319" s="162"/>
      <c r="O319" s="59"/>
      <c r="P319" s="59"/>
      <c r="Q319" s="59"/>
      <c r="R319" s="59"/>
      <c r="S319" s="59"/>
      <c r="T319" s="60"/>
      <c r="U319" s="33"/>
      <c r="V319" s="33"/>
      <c r="W319" s="33"/>
      <c r="X319" s="33"/>
      <c r="Y319" s="33"/>
      <c r="Z319" s="33"/>
      <c r="AA319" s="33"/>
      <c r="AB319" s="33"/>
      <c r="AC319" s="33"/>
      <c r="AD319" s="33"/>
      <c r="AE319" s="33"/>
      <c r="AT319" s="18" t="s">
        <v>145</v>
      </c>
      <c r="AU319" s="18" t="s">
        <v>84</v>
      </c>
    </row>
    <row r="320" spans="1:47" s="2" customFormat="1" ht="107.25">
      <c r="A320" s="33"/>
      <c r="B320" s="34"/>
      <c r="C320" s="33"/>
      <c r="D320" s="164" t="s">
        <v>201</v>
      </c>
      <c r="E320" s="33"/>
      <c r="F320" s="187" t="s">
        <v>580</v>
      </c>
      <c r="G320" s="33"/>
      <c r="H320" s="33"/>
      <c r="I320" s="160"/>
      <c r="J320" s="33"/>
      <c r="K320" s="33"/>
      <c r="L320" s="34"/>
      <c r="M320" s="161"/>
      <c r="N320" s="162"/>
      <c r="O320" s="59"/>
      <c r="P320" s="59"/>
      <c r="Q320" s="59"/>
      <c r="R320" s="59"/>
      <c r="S320" s="59"/>
      <c r="T320" s="60"/>
      <c r="U320" s="33"/>
      <c r="V320" s="33"/>
      <c r="W320" s="33"/>
      <c r="X320" s="33"/>
      <c r="Y320" s="33"/>
      <c r="Z320" s="33"/>
      <c r="AA320" s="33"/>
      <c r="AB320" s="33"/>
      <c r="AC320" s="33"/>
      <c r="AD320" s="33"/>
      <c r="AE320" s="33"/>
      <c r="AT320" s="18" t="s">
        <v>201</v>
      </c>
      <c r="AU320" s="18" t="s">
        <v>84</v>
      </c>
    </row>
    <row r="321" spans="2:51" s="13" customFormat="1" ht="11.25">
      <c r="B321" s="163"/>
      <c r="D321" s="164" t="s">
        <v>147</v>
      </c>
      <c r="E321" s="165" t="s">
        <v>1</v>
      </c>
      <c r="F321" s="166" t="s">
        <v>451</v>
      </c>
      <c r="H321" s="165" t="s">
        <v>1</v>
      </c>
      <c r="I321" s="167"/>
      <c r="L321" s="163"/>
      <c r="M321" s="168"/>
      <c r="N321" s="169"/>
      <c r="O321" s="169"/>
      <c r="P321" s="169"/>
      <c r="Q321" s="169"/>
      <c r="R321" s="169"/>
      <c r="S321" s="169"/>
      <c r="T321" s="170"/>
      <c r="AT321" s="165" t="s">
        <v>147</v>
      </c>
      <c r="AU321" s="165" t="s">
        <v>84</v>
      </c>
      <c r="AV321" s="13" t="s">
        <v>32</v>
      </c>
      <c r="AW321" s="13" t="s">
        <v>31</v>
      </c>
      <c r="AX321" s="13" t="s">
        <v>75</v>
      </c>
      <c r="AY321" s="165" t="s">
        <v>136</v>
      </c>
    </row>
    <row r="322" spans="2:51" s="14" customFormat="1" ht="11.25">
      <c r="B322" s="171"/>
      <c r="D322" s="164" t="s">
        <v>147</v>
      </c>
      <c r="E322" s="172" t="s">
        <v>1</v>
      </c>
      <c r="F322" s="173" t="s">
        <v>387</v>
      </c>
      <c r="H322" s="174">
        <v>1</v>
      </c>
      <c r="I322" s="175"/>
      <c r="L322" s="171"/>
      <c r="M322" s="176"/>
      <c r="N322" s="177"/>
      <c r="O322" s="177"/>
      <c r="P322" s="177"/>
      <c r="Q322" s="177"/>
      <c r="R322" s="177"/>
      <c r="S322" s="177"/>
      <c r="T322" s="178"/>
      <c r="AT322" s="172" t="s">
        <v>147</v>
      </c>
      <c r="AU322" s="172" t="s">
        <v>84</v>
      </c>
      <c r="AV322" s="14" t="s">
        <v>84</v>
      </c>
      <c r="AW322" s="14" t="s">
        <v>31</v>
      </c>
      <c r="AX322" s="14" t="s">
        <v>75</v>
      </c>
      <c r="AY322" s="172" t="s">
        <v>136</v>
      </c>
    </row>
    <row r="323" spans="2:51" s="15" customFormat="1" ht="11.25">
      <c r="B323" s="179"/>
      <c r="D323" s="164" t="s">
        <v>147</v>
      </c>
      <c r="E323" s="180" t="s">
        <v>1</v>
      </c>
      <c r="F323" s="181" t="s">
        <v>151</v>
      </c>
      <c r="H323" s="182">
        <v>1</v>
      </c>
      <c r="I323" s="183"/>
      <c r="L323" s="179"/>
      <c r="M323" s="184"/>
      <c r="N323" s="185"/>
      <c r="O323" s="185"/>
      <c r="P323" s="185"/>
      <c r="Q323" s="185"/>
      <c r="R323" s="185"/>
      <c r="S323" s="185"/>
      <c r="T323" s="186"/>
      <c r="AT323" s="180" t="s">
        <v>147</v>
      </c>
      <c r="AU323" s="180" t="s">
        <v>84</v>
      </c>
      <c r="AV323" s="15" t="s">
        <v>143</v>
      </c>
      <c r="AW323" s="15" t="s">
        <v>31</v>
      </c>
      <c r="AX323" s="15" t="s">
        <v>32</v>
      </c>
      <c r="AY323" s="180" t="s">
        <v>136</v>
      </c>
    </row>
    <row r="324" spans="1:65" s="2" customFormat="1" ht="16.5" customHeight="1">
      <c r="A324" s="33"/>
      <c r="B324" s="144"/>
      <c r="C324" s="188" t="s">
        <v>474</v>
      </c>
      <c r="D324" s="188" t="s">
        <v>206</v>
      </c>
      <c r="E324" s="189" t="s">
        <v>969</v>
      </c>
      <c r="F324" s="190" t="s">
        <v>970</v>
      </c>
      <c r="G324" s="191" t="s">
        <v>447</v>
      </c>
      <c r="H324" s="192">
        <v>1</v>
      </c>
      <c r="I324" s="193"/>
      <c r="J324" s="194">
        <f>ROUND(I324*H324,2)</f>
        <v>0</v>
      </c>
      <c r="K324" s="190" t="s">
        <v>142</v>
      </c>
      <c r="L324" s="195"/>
      <c r="M324" s="196" t="s">
        <v>1</v>
      </c>
      <c r="N324" s="197" t="s">
        <v>40</v>
      </c>
      <c r="O324" s="59"/>
      <c r="P324" s="154">
        <f>O324*H324</f>
        <v>0</v>
      </c>
      <c r="Q324" s="154">
        <v>0.048</v>
      </c>
      <c r="R324" s="154">
        <f>Q324*H324</f>
        <v>0.048</v>
      </c>
      <c r="S324" s="154">
        <v>0</v>
      </c>
      <c r="T324" s="155">
        <f>S324*H324</f>
        <v>0</v>
      </c>
      <c r="U324" s="33"/>
      <c r="V324" s="33"/>
      <c r="W324" s="33"/>
      <c r="X324" s="33"/>
      <c r="Y324" s="33"/>
      <c r="Z324" s="33"/>
      <c r="AA324" s="33"/>
      <c r="AB324" s="33"/>
      <c r="AC324" s="33"/>
      <c r="AD324" s="33"/>
      <c r="AE324" s="33"/>
      <c r="AR324" s="156" t="s">
        <v>195</v>
      </c>
      <c r="AT324" s="156" t="s">
        <v>206</v>
      </c>
      <c r="AU324" s="156" t="s">
        <v>84</v>
      </c>
      <c r="AY324" s="18" t="s">
        <v>136</v>
      </c>
      <c r="BE324" s="157">
        <f>IF(N324="základní",J324,0)</f>
        <v>0</v>
      </c>
      <c r="BF324" s="157">
        <f>IF(N324="snížená",J324,0)</f>
        <v>0</v>
      </c>
      <c r="BG324" s="157">
        <f>IF(N324="zákl. přenesená",J324,0)</f>
        <v>0</v>
      </c>
      <c r="BH324" s="157">
        <f>IF(N324="sníž. přenesená",J324,0)</f>
        <v>0</v>
      </c>
      <c r="BI324" s="157">
        <f>IF(N324="nulová",J324,0)</f>
        <v>0</v>
      </c>
      <c r="BJ324" s="18" t="s">
        <v>32</v>
      </c>
      <c r="BK324" s="157">
        <f>ROUND(I324*H324,2)</f>
        <v>0</v>
      </c>
      <c r="BL324" s="18" t="s">
        <v>143</v>
      </c>
      <c r="BM324" s="156" t="s">
        <v>971</v>
      </c>
    </row>
    <row r="325" spans="2:51" s="14" customFormat="1" ht="11.25">
      <c r="B325" s="171"/>
      <c r="D325" s="164" t="s">
        <v>147</v>
      </c>
      <c r="E325" s="172" t="s">
        <v>1</v>
      </c>
      <c r="F325" s="173" t="s">
        <v>32</v>
      </c>
      <c r="H325" s="174">
        <v>1</v>
      </c>
      <c r="I325" s="175"/>
      <c r="L325" s="171"/>
      <c r="M325" s="176"/>
      <c r="N325" s="177"/>
      <c r="O325" s="177"/>
      <c r="P325" s="177"/>
      <c r="Q325" s="177"/>
      <c r="R325" s="177"/>
      <c r="S325" s="177"/>
      <c r="T325" s="178"/>
      <c r="AT325" s="172" t="s">
        <v>147</v>
      </c>
      <c r="AU325" s="172" t="s">
        <v>84</v>
      </c>
      <c r="AV325" s="14" t="s">
        <v>84</v>
      </c>
      <c r="AW325" s="14" t="s">
        <v>31</v>
      </c>
      <c r="AX325" s="14" t="s">
        <v>32</v>
      </c>
      <c r="AY325" s="172" t="s">
        <v>136</v>
      </c>
    </row>
    <row r="326" spans="1:65" s="2" customFormat="1" ht="16.5" customHeight="1">
      <c r="A326" s="33"/>
      <c r="B326" s="144"/>
      <c r="C326" s="188" t="s">
        <v>478</v>
      </c>
      <c r="D326" s="188" t="s">
        <v>206</v>
      </c>
      <c r="E326" s="189" t="s">
        <v>972</v>
      </c>
      <c r="F326" s="190" t="s">
        <v>973</v>
      </c>
      <c r="G326" s="191" t="s">
        <v>447</v>
      </c>
      <c r="H326" s="192">
        <v>1</v>
      </c>
      <c r="I326" s="193"/>
      <c r="J326" s="194">
        <f>ROUND(I326*H326,2)</f>
        <v>0</v>
      </c>
      <c r="K326" s="190" t="s">
        <v>1</v>
      </c>
      <c r="L326" s="195"/>
      <c r="M326" s="196" t="s">
        <v>1</v>
      </c>
      <c r="N326" s="197" t="s">
        <v>40</v>
      </c>
      <c r="O326" s="59"/>
      <c r="P326" s="154">
        <f>O326*H326</f>
        <v>0</v>
      </c>
      <c r="Q326" s="154">
        <v>0.005</v>
      </c>
      <c r="R326" s="154">
        <f>Q326*H326</f>
        <v>0.005</v>
      </c>
      <c r="S326" s="154">
        <v>0</v>
      </c>
      <c r="T326" s="155">
        <f>S326*H326</f>
        <v>0</v>
      </c>
      <c r="U326" s="33"/>
      <c r="V326" s="33"/>
      <c r="W326" s="33"/>
      <c r="X326" s="33"/>
      <c r="Y326" s="33"/>
      <c r="Z326" s="33"/>
      <c r="AA326" s="33"/>
      <c r="AB326" s="33"/>
      <c r="AC326" s="33"/>
      <c r="AD326" s="33"/>
      <c r="AE326" s="33"/>
      <c r="AR326" s="156" t="s">
        <v>195</v>
      </c>
      <c r="AT326" s="156" t="s">
        <v>206</v>
      </c>
      <c r="AU326" s="156" t="s">
        <v>84</v>
      </c>
      <c r="AY326" s="18" t="s">
        <v>136</v>
      </c>
      <c r="BE326" s="157">
        <f>IF(N326="základní",J326,0)</f>
        <v>0</v>
      </c>
      <c r="BF326" s="157">
        <f>IF(N326="snížená",J326,0)</f>
        <v>0</v>
      </c>
      <c r="BG326" s="157">
        <f>IF(N326="zákl. přenesená",J326,0)</f>
        <v>0</v>
      </c>
      <c r="BH326" s="157">
        <f>IF(N326="sníž. přenesená",J326,0)</f>
        <v>0</v>
      </c>
      <c r="BI326" s="157">
        <f>IF(N326="nulová",J326,0)</f>
        <v>0</v>
      </c>
      <c r="BJ326" s="18" t="s">
        <v>32</v>
      </c>
      <c r="BK326" s="157">
        <f>ROUND(I326*H326,2)</f>
        <v>0</v>
      </c>
      <c r="BL326" s="18" t="s">
        <v>143</v>
      </c>
      <c r="BM326" s="156" t="s">
        <v>974</v>
      </c>
    </row>
    <row r="327" spans="2:51" s="14" customFormat="1" ht="11.25">
      <c r="B327" s="171"/>
      <c r="D327" s="164" t="s">
        <v>147</v>
      </c>
      <c r="E327" s="172" t="s">
        <v>1</v>
      </c>
      <c r="F327" s="173" t="s">
        <v>32</v>
      </c>
      <c r="H327" s="174">
        <v>1</v>
      </c>
      <c r="I327" s="175"/>
      <c r="L327" s="171"/>
      <c r="M327" s="176"/>
      <c r="N327" s="177"/>
      <c r="O327" s="177"/>
      <c r="P327" s="177"/>
      <c r="Q327" s="177"/>
      <c r="R327" s="177"/>
      <c r="S327" s="177"/>
      <c r="T327" s="178"/>
      <c r="AT327" s="172" t="s">
        <v>147</v>
      </c>
      <c r="AU327" s="172" t="s">
        <v>84</v>
      </c>
      <c r="AV327" s="14" t="s">
        <v>84</v>
      </c>
      <c r="AW327" s="14" t="s">
        <v>31</v>
      </c>
      <c r="AX327" s="14" t="s">
        <v>32</v>
      </c>
      <c r="AY327" s="172" t="s">
        <v>136</v>
      </c>
    </row>
    <row r="328" spans="1:65" s="2" customFormat="1" ht="16.5" customHeight="1">
      <c r="A328" s="33"/>
      <c r="B328" s="144"/>
      <c r="C328" s="145" t="s">
        <v>486</v>
      </c>
      <c r="D328" s="145" t="s">
        <v>138</v>
      </c>
      <c r="E328" s="146" t="s">
        <v>975</v>
      </c>
      <c r="F328" s="147" t="s">
        <v>976</v>
      </c>
      <c r="G328" s="148" t="s">
        <v>447</v>
      </c>
      <c r="H328" s="149">
        <v>1</v>
      </c>
      <c r="I328" s="150"/>
      <c r="J328" s="151">
        <f>ROUND(I328*H328,2)</f>
        <v>0</v>
      </c>
      <c r="K328" s="147" t="s">
        <v>142</v>
      </c>
      <c r="L328" s="34"/>
      <c r="M328" s="152" t="s">
        <v>1</v>
      </c>
      <c r="N328" s="153" t="s">
        <v>40</v>
      </c>
      <c r="O328" s="59"/>
      <c r="P328" s="154">
        <f>O328*H328</f>
        <v>0</v>
      </c>
      <c r="Q328" s="154">
        <v>0.00301</v>
      </c>
      <c r="R328" s="154">
        <f>Q328*H328</f>
        <v>0.00301</v>
      </c>
      <c r="S328" s="154">
        <v>0</v>
      </c>
      <c r="T328" s="155">
        <f>S328*H328</f>
        <v>0</v>
      </c>
      <c r="U328" s="33"/>
      <c r="V328" s="33"/>
      <c r="W328" s="33"/>
      <c r="X328" s="33"/>
      <c r="Y328" s="33"/>
      <c r="Z328" s="33"/>
      <c r="AA328" s="33"/>
      <c r="AB328" s="33"/>
      <c r="AC328" s="33"/>
      <c r="AD328" s="33"/>
      <c r="AE328" s="33"/>
      <c r="AR328" s="156" t="s">
        <v>143</v>
      </c>
      <c r="AT328" s="156" t="s">
        <v>138</v>
      </c>
      <c r="AU328" s="156" t="s">
        <v>84</v>
      </c>
      <c r="AY328" s="18" t="s">
        <v>136</v>
      </c>
      <c r="BE328" s="157">
        <f>IF(N328="základní",J328,0)</f>
        <v>0</v>
      </c>
      <c r="BF328" s="157">
        <f>IF(N328="snížená",J328,0)</f>
        <v>0</v>
      </c>
      <c r="BG328" s="157">
        <f>IF(N328="zákl. přenesená",J328,0)</f>
        <v>0</v>
      </c>
      <c r="BH328" s="157">
        <f>IF(N328="sníž. přenesená",J328,0)</f>
        <v>0</v>
      </c>
      <c r="BI328" s="157">
        <f>IF(N328="nulová",J328,0)</f>
        <v>0</v>
      </c>
      <c r="BJ328" s="18" t="s">
        <v>32</v>
      </c>
      <c r="BK328" s="157">
        <f>ROUND(I328*H328,2)</f>
        <v>0</v>
      </c>
      <c r="BL328" s="18" t="s">
        <v>143</v>
      </c>
      <c r="BM328" s="156" t="s">
        <v>977</v>
      </c>
    </row>
    <row r="329" spans="1:47" s="2" customFormat="1" ht="11.25">
      <c r="A329" s="33"/>
      <c r="B329" s="34"/>
      <c r="C329" s="33"/>
      <c r="D329" s="158" t="s">
        <v>145</v>
      </c>
      <c r="E329" s="33"/>
      <c r="F329" s="159" t="s">
        <v>978</v>
      </c>
      <c r="G329" s="33"/>
      <c r="H329" s="33"/>
      <c r="I329" s="160"/>
      <c r="J329" s="33"/>
      <c r="K329" s="33"/>
      <c r="L329" s="34"/>
      <c r="M329" s="161"/>
      <c r="N329" s="162"/>
      <c r="O329" s="59"/>
      <c r="P329" s="59"/>
      <c r="Q329" s="59"/>
      <c r="R329" s="59"/>
      <c r="S329" s="59"/>
      <c r="T329" s="60"/>
      <c r="U329" s="33"/>
      <c r="V329" s="33"/>
      <c r="W329" s="33"/>
      <c r="X329" s="33"/>
      <c r="Y329" s="33"/>
      <c r="Z329" s="33"/>
      <c r="AA329" s="33"/>
      <c r="AB329" s="33"/>
      <c r="AC329" s="33"/>
      <c r="AD329" s="33"/>
      <c r="AE329" s="33"/>
      <c r="AT329" s="18" t="s">
        <v>145</v>
      </c>
      <c r="AU329" s="18" t="s">
        <v>84</v>
      </c>
    </row>
    <row r="330" spans="1:47" s="2" customFormat="1" ht="107.25">
      <c r="A330" s="33"/>
      <c r="B330" s="34"/>
      <c r="C330" s="33"/>
      <c r="D330" s="164" t="s">
        <v>201</v>
      </c>
      <c r="E330" s="33"/>
      <c r="F330" s="187" t="s">
        <v>580</v>
      </c>
      <c r="G330" s="33"/>
      <c r="H330" s="33"/>
      <c r="I330" s="160"/>
      <c r="J330" s="33"/>
      <c r="K330" s="33"/>
      <c r="L330" s="34"/>
      <c r="M330" s="161"/>
      <c r="N330" s="162"/>
      <c r="O330" s="59"/>
      <c r="P330" s="59"/>
      <c r="Q330" s="59"/>
      <c r="R330" s="59"/>
      <c r="S330" s="59"/>
      <c r="T330" s="60"/>
      <c r="U330" s="33"/>
      <c r="V330" s="33"/>
      <c r="W330" s="33"/>
      <c r="X330" s="33"/>
      <c r="Y330" s="33"/>
      <c r="Z330" s="33"/>
      <c r="AA330" s="33"/>
      <c r="AB330" s="33"/>
      <c r="AC330" s="33"/>
      <c r="AD330" s="33"/>
      <c r="AE330" s="33"/>
      <c r="AT330" s="18" t="s">
        <v>201</v>
      </c>
      <c r="AU330" s="18" t="s">
        <v>84</v>
      </c>
    </row>
    <row r="331" spans="2:51" s="13" customFormat="1" ht="11.25">
      <c r="B331" s="163"/>
      <c r="D331" s="164" t="s">
        <v>147</v>
      </c>
      <c r="E331" s="165" t="s">
        <v>1</v>
      </c>
      <c r="F331" s="166" t="s">
        <v>451</v>
      </c>
      <c r="H331" s="165" t="s">
        <v>1</v>
      </c>
      <c r="I331" s="167"/>
      <c r="L331" s="163"/>
      <c r="M331" s="168"/>
      <c r="N331" s="169"/>
      <c r="O331" s="169"/>
      <c r="P331" s="169"/>
      <c r="Q331" s="169"/>
      <c r="R331" s="169"/>
      <c r="S331" s="169"/>
      <c r="T331" s="170"/>
      <c r="AT331" s="165" t="s">
        <v>147</v>
      </c>
      <c r="AU331" s="165" t="s">
        <v>84</v>
      </c>
      <c r="AV331" s="13" t="s">
        <v>32</v>
      </c>
      <c r="AW331" s="13" t="s">
        <v>31</v>
      </c>
      <c r="AX331" s="13" t="s">
        <v>75</v>
      </c>
      <c r="AY331" s="165" t="s">
        <v>136</v>
      </c>
    </row>
    <row r="332" spans="2:51" s="14" customFormat="1" ht="11.25">
      <c r="B332" s="171"/>
      <c r="D332" s="164" t="s">
        <v>147</v>
      </c>
      <c r="E332" s="172" t="s">
        <v>1</v>
      </c>
      <c r="F332" s="173" t="s">
        <v>387</v>
      </c>
      <c r="H332" s="174">
        <v>1</v>
      </c>
      <c r="I332" s="175"/>
      <c r="L332" s="171"/>
      <c r="M332" s="176"/>
      <c r="N332" s="177"/>
      <c r="O332" s="177"/>
      <c r="P332" s="177"/>
      <c r="Q332" s="177"/>
      <c r="R332" s="177"/>
      <c r="S332" s="177"/>
      <c r="T332" s="178"/>
      <c r="AT332" s="172" t="s">
        <v>147</v>
      </c>
      <c r="AU332" s="172" t="s">
        <v>84</v>
      </c>
      <c r="AV332" s="14" t="s">
        <v>84</v>
      </c>
      <c r="AW332" s="14" t="s">
        <v>31</v>
      </c>
      <c r="AX332" s="14" t="s">
        <v>75</v>
      </c>
      <c r="AY332" s="172" t="s">
        <v>136</v>
      </c>
    </row>
    <row r="333" spans="2:51" s="15" customFormat="1" ht="11.25">
      <c r="B333" s="179"/>
      <c r="D333" s="164" t="s">
        <v>147</v>
      </c>
      <c r="E333" s="180" t="s">
        <v>1</v>
      </c>
      <c r="F333" s="181" t="s">
        <v>151</v>
      </c>
      <c r="H333" s="182">
        <v>1</v>
      </c>
      <c r="I333" s="183"/>
      <c r="L333" s="179"/>
      <c r="M333" s="184"/>
      <c r="N333" s="185"/>
      <c r="O333" s="185"/>
      <c r="P333" s="185"/>
      <c r="Q333" s="185"/>
      <c r="R333" s="185"/>
      <c r="S333" s="185"/>
      <c r="T333" s="186"/>
      <c r="AT333" s="180" t="s">
        <v>147</v>
      </c>
      <c r="AU333" s="180" t="s">
        <v>84</v>
      </c>
      <c r="AV333" s="15" t="s">
        <v>143</v>
      </c>
      <c r="AW333" s="15" t="s">
        <v>31</v>
      </c>
      <c r="AX333" s="15" t="s">
        <v>32</v>
      </c>
      <c r="AY333" s="180" t="s">
        <v>136</v>
      </c>
    </row>
    <row r="334" spans="1:65" s="2" customFormat="1" ht="16.5" customHeight="1">
      <c r="A334" s="33"/>
      <c r="B334" s="144"/>
      <c r="C334" s="188" t="s">
        <v>490</v>
      </c>
      <c r="D334" s="188" t="s">
        <v>206</v>
      </c>
      <c r="E334" s="189" t="s">
        <v>979</v>
      </c>
      <c r="F334" s="190" t="s">
        <v>980</v>
      </c>
      <c r="G334" s="191" t="s">
        <v>447</v>
      </c>
      <c r="H334" s="192">
        <v>1</v>
      </c>
      <c r="I334" s="193"/>
      <c r="J334" s="194">
        <f>ROUND(I334*H334,2)</f>
        <v>0</v>
      </c>
      <c r="K334" s="190" t="s">
        <v>142</v>
      </c>
      <c r="L334" s="195"/>
      <c r="M334" s="196" t="s">
        <v>1</v>
      </c>
      <c r="N334" s="197" t="s">
        <v>40</v>
      </c>
      <c r="O334" s="59"/>
      <c r="P334" s="154">
        <f>O334*H334</f>
        <v>0</v>
      </c>
      <c r="Q334" s="154">
        <v>0.065</v>
      </c>
      <c r="R334" s="154">
        <f>Q334*H334</f>
        <v>0.065</v>
      </c>
      <c r="S334" s="154">
        <v>0</v>
      </c>
      <c r="T334" s="155">
        <f>S334*H334</f>
        <v>0</v>
      </c>
      <c r="U334" s="33"/>
      <c r="V334" s="33"/>
      <c r="W334" s="33"/>
      <c r="X334" s="33"/>
      <c r="Y334" s="33"/>
      <c r="Z334" s="33"/>
      <c r="AA334" s="33"/>
      <c r="AB334" s="33"/>
      <c r="AC334" s="33"/>
      <c r="AD334" s="33"/>
      <c r="AE334" s="33"/>
      <c r="AR334" s="156" t="s">
        <v>195</v>
      </c>
      <c r="AT334" s="156" t="s">
        <v>206</v>
      </c>
      <c r="AU334" s="156" t="s">
        <v>84</v>
      </c>
      <c r="AY334" s="18" t="s">
        <v>136</v>
      </c>
      <c r="BE334" s="157">
        <f>IF(N334="základní",J334,0)</f>
        <v>0</v>
      </c>
      <c r="BF334" s="157">
        <f>IF(N334="snížená",J334,0)</f>
        <v>0</v>
      </c>
      <c r="BG334" s="157">
        <f>IF(N334="zákl. přenesená",J334,0)</f>
        <v>0</v>
      </c>
      <c r="BH334" s="157">
        <f>IF(N334="sníž. přenesená",J334,0)</f>
        <v>0</v>
      </c>
      <c r="BI334" s="157">
        <f>IF(N334="nulová",J334,0)</f>
        <v>0</v>
      </c>
      <c r="BJ334" s="18" t="s">
        <v>32</v>
      </c>
      <c r="BK334" s="157">
        <f>ROUND(I334*H334,2)</f>
        <v>0</v>
      </c>
      <c r="BL334" s="18" t="s">
        <v>143</v>
      </c>
      <c r="BM334" s="156" t="s">
        <v>981</v>
      </c>
    </row>
    <row r="335" spans="1:65" s="2" customFormat="1" ht="16.5" customHeight="1">
      <c r="A335" s="33"/>
      <c r="B335" s="144"/>
      <c r="C335" s="188" t="s">
        <v>494</v>
      </c>
      <c r="D335" s="188" t="s">
        <v>206</v>
      </c>
      <c r="E335" s="189" t="s">
        <v>982</v>
      </c>
      <c r="F335" s="190" t="s">
        <v>983</v>
      </c>
      <c r="G335" s="191" t="s">
        <v>447</v>
      </c>
      <c r="H335" s="192">
        <v>1</v>
      </c>
      <c r="I335" s="193"/>
      <c r="J335" s="194">
        <f>ROUND(I335*H335,2)</f>
        <v>0</v>
      </c>
      <c r="K335" s="190" t="s">
        <v>1</v>
      </c>
      <c r="L335" s="195"/>
      <c r="M335" s="196" t="s">
        <v>1</v>
      </c>
      <c r="N335" s="197" t="s">
        <v>40</v>
      </c>
      <c r="O335" s="59"/>
      <c r="P335" s="154">
        <f>O335*H335</f>
        <v>0</v>
      </c>
      <c r="Q335" s="154">
        <v>0.0045</v>
      </c>
      <c r="R335" s="154">
        <f>Q335*H335</f>
        <v>0.0045</v>
      </c>
      <c r="S335" s="154">
        <v>0</v>
      </c>
      <c r="T335" s="155">
        <f>S335*H335</f>
        <v>0</v>
      </c>
      <c r="U335" s="33"/>
      <c r="V335" s="33"/>
      <c r="W335" s="33"/>
      <c r="X335" s="33"/>
      <c r="Y335" s="33"/>
      <c r="Z335" s="33"/>
      <c r="AA335" s="33"/>
      <c r="AB335" s="33"/>
      <c r="AC335" s="33"/>
      <c r="AD335" s="33"/>
      <c r="AE335" s="33"/>
      <c r="AR335" s="156" t="s">
        <v>195</v>
      </c>
      <c r="AT335" s="156" t="s">
        <v>206</v>
      </c>
      <c r="AU335" s="156" t="s">
        <v>84</v>
      </c>
      <c r="AY335" s="18" t="s">
        <v>136</v>
      </c>
      <c r="BE335" s="157">
        <f>IF(N335="základní",J335,0)</f>
        <v>0</v>
      </c>
      <c r="BF335" s="157">
        <f>IF(N335="snížená",J335,0)</f>
        <v>0</v>
      </c>
      <c r="BG335" s="157">
        <f>IF(N335="zákl. přenesená",J335,0)</f>
        <v>0</v>
      </c>
      <c r="BH335" s="157">
        <f>IF(N335="sníž. přenesená",J335,0)</f>
        <v>0</v>
      </c>
      <c r="BI335" s="157">
        <f>IF(N335="nulová",J335,0)</f>
        <v>0</v>
      </c>
      <c r="BJ335" s="18" t="s">
        <v>32</v>
      </c>
      <c r="BK335" s="157">
        <f>ROUND(I335*H335,2)</f>
        <v>0</v>
      </c>
      <c r="BL335" s="18" t="s">
        <v>143</v>
      </c>
      <c r="BM335" s="156" t="s">
        <v>984</v>
      </c>
    </row>
    <row r="336" spans="1:65" s="2" customFormat="1" ht="16.5" customHeight="1">
      <c r="A336" s="33"/>
      <c r="B336" s="144"/>
      <c r="C336" s="145" t="s">
        <v>498</v>
      </c>
      <c r="D336" s="145" t="s">
        <v>138</v>
      </c>
      <c r="E336" s="146" t="s">
        <v>985</v>
      </c>
      <c r="F336" s="147" t="s">
        <v>986</v>
      </c>
      <c r="G336" s="148" t="s">
        <v>447</v>
      </c>
      <c r="H336" s="149">
        <v>2</v>
      </c>
      <c r="I336" s="150"/>
      <c r="J336" s="151">
        <f>ROUND(I336*H336,2)</f>
        <v>0</v>
      </c>
      <c r="K336" s="147" t="s">
        <v>142</v>
      </c>
      <c r="L336" s="34"/>
      <c r="M336" s="152" t="s">
        <v>1</v>
      </c>
      <c r="N336" s="153" t="s">
        <v>40</v>
      </c>
      <c r="O336" s="59"/>
      <c r="P336" s="154">
        <f>O336*H336</f>
        <v>0</v>
      </c>
      <c r="Q336" s="154">
        <v>0.01627</v>
      </c>
      <c r="R336" s="154">
        <f>Q336*H336</f>
        <v>0.03254</v>
      </c>
      <c r="S336" s="154">
        <v>0</v>
      </c>
      <c r="T336" s="155">
        <f>S336*H336</f>
        <v>0</v>
      </c>
      <c r="U336" s="33"/>
      <c r="V336" s="33"/>
      <c r="W336" s="33"/>
      <c r="X336" s="33"/>
      <c r="Y336" s="33"/>
      <c r="Z336" s="33"/>
      <c r="AA336" s="33"/>
      <c r="AB336" s="33"/>
      <c r="AC336" s="33"/>
      <c r="AD336" s="33"/>
      <c r="AE336" s="33"/>
      <c r="AR336" s="156" t="s">
        <v>143</v>
      </c>
      <c r="AT336" s="156" t="s">
        <v>138</v>
      </c>
      <c r="AU336" s="156" t="s">
        <v>84</v>
      </c>
      <c r="AY336" s="18" t="s">
        <v>136</v>
      </c>
      <c r="BE336" s="157">
        <f>IF(N336="základní",J336,0)</f>
        <v>0</v>
      </c>
      <c r="BF336" s="157">
        <f>IF(N336="snížená",J336,0)</f>
        <v>0</v>
      </c>
      <c r="BG336" s="157">
        <f>IF(N336="zákl. přenesená",J336,0)</f>
        <v>0</v>
      </c>
      <c r="BH336" s="157">
        <f>IF(N336="sníž. přenesená",J336,0)</f>
        <v>0</v>
      </c>
      <c r="BI336" s="157">
        <f>IF(N336="nulová",J336,0)</f>
        <v>0</v>
      </c>
      <c r="BJ336" s="18" t="s">
        <v>32</v>
      </c>
      <c r="BK336" s="157">
        <f>ROUND(I336*H336,2)</f>
        <v>0</v>
      </c>
      <c r="BL336" s="18" t="s">
        <v>143</v>
      </c>
      <c r="BM336" s="156" t="s">
        <v>987</v>
      </c>
    </row>
    <row r="337" spans="1:47" s="2" customFormat="1" ht="11.25">
      <c r="A337" s="33"/>
      <c r="B337" s="34"/>
      <c r="C337" s="33"/>
      <c r="D337" s="158" t="s">
        <v>145</v>
      </c>
      <c r="E337" s="33"/>
      <c r="F337" s="159" t="s">
        <v>988</v>
      </c>
      <c r="G337" s="33"/>
      <c r="H337" s="33"/>
      <c r="I337" s="160"/>
      <c r="J337" s="33"/>
      <c r="K337" s="33"/>
      <c r="L337" s="34"/>
      <c r="M337" s="161"/>
      <c r="N337" s="162"/>
      <c r="O337" s="59"/>
      <c r="P337" s="59"/>
      <c r="Q337" s="59"/>
      <c r="R337" s="59"/>
      <c r="S337" s="59"/>
      <c r="T337" s="60"/>
      <c r="U337" s="33"/>
      <c r="V337" s="33"/>
      <c r="W337" s="33"/>
      <c r="X337" s="33"/>
      <c r="Y337" s="33"/>
      <c r="Z337" s="33"/>
      <c r="AA337" s="33"/>
      <c r="AB337" s="33"/>
      <c r="AC337" s="33"/>
      <c r="AD337" s="33"/>
      <c r="AE337" s="33"/>
      <c r="AT337" s="18" t="s">
        <v>145</v>
      </c>
      <c r="AU337" s="18" t="s">
        <v>84</v>
      </c>
    </row>
    <row r="338" spans="1:47" s="2" customFormat="1" ht="107.25">
      <c r="A338" s="33"/>
      <c r="B338" s="34"/>
      <c r="C338" s="33"/>
      <c r="D338" s="164" t="s">
        <v>201</v>
      </c>
      <c r="E338" s="33"/>
      <c r="F338" s="187" t="s">
        <v>580</v>
      </c>
      <c r="G338" s="33"/>
      <c r="H338" s="33"/>
      <c r="I338" s="160"/>
      <c r="J338" s="33"/>
      <c r="K338" s="33"/>
      <c r="L338" s="34"/>
      <c r="M338" s="161"/>
      <c r="N338" s="162"/>
      <c r="O338" s="59"/>
      <c r="P338" s="59"/>
      <c r="Q338" s="59"/>
      <c r="R338" s="59"/>
      <c r="S338" s="59"/>
      <c r="T338" s="60"/>
      <c r="U338" s="33"/>
      <c r="V338" s="33"/>
      <c r="W338" s="33"/>
      <c r="X338" s="33"/>
      <c r="Y338" s="33"/>
      <c r="Z338" s="33"/>
      <c r="AA338" s="33"/>
      <c r="AB338" s="33"/>
      <c r="AC338" s="33"/>
      <c r="AD338" s="33"/>
      <c r="AE338" s="33"/>
      <c r="AT338" s="18" t="s">
        <v>201</v>
      </c>
      <c r="AU338" s="18" t="s">
        <v>84</v>
      </c>
    </row>
    <row r="339" spans="2:51" s="13" customFormat="1" ht="11.25">
      <c r="B339" s="163"/>
      <c r="D339" s="164" t="s">
        <v>147</v>
      </c>
      <c r="E339" s="165" t="s">
        <v>1</v>
      </c>
      <c r="F339" s="166" t="s">
        <v>451</v>
      </c>
      <c r="H339" s="165" t="s">
        <v>1</v>
      </c>
      <c r="I339" s="167"/>
      <c r="L339" s="163"/>
      <c r="M339" s="168"/>
      <c r="N339" s="169"/>
      <c r="O339" s="169"/>
      <c r="P339" s="169"/>
      <c r="Q339" s="169"/>
      <c r="R339" s="169"/>
      <c r="S339" s="169"/>
      <c r="T339" s="170"/>
      <c r="AT339" s="165" t="s">
        <v>147</v>
      </c>
      <c r="AU339" s="165" t="s">
        <v>84</v>
      </c>
      <c r="AV339" s="13" t="s">
        <v>32</v>
      </c>
      <c r="AW339" s="13" t="s">
        <v>31</v>
      </c>
      <c r="AX339" s="13" t="s">
        <v>75</v>
      </c>
      <c r="AY339" s="165" t="s">
        <v>136</v>
      </c>
    </row>
    <row r="340" spans="2:51" s="14" customFormat="1" ht="11.25">
      <c r="B340" s="171"/>
      <c r="D340" s="164" t="s">
        <v>147</v>
      </c>
      <c r="E340" s="172" t="s">
        <v>1</v>
      </c>
      <c r="F340" s="173" t="s">
        <v>989</v>
      </c>
      <c r="H340" s="174">
        <v>2</v>
      </c>
      <c r="I340" s="175"/>
      <c r="L340" s="171"/>
      <c r="M340" s="176"/>
      <c r="N340" s="177"/>
      <c r="O340" s="177"/>
      <c r="P340" s="177"/>
      <c r="Q340" s="177"/>
      <c r="R340" s="177"/>
      <c r="S340" s="177"/>
      <c r="T340" s="178"/>
      <c r="AT340" s="172" t="s">
        <v>147</v>
      </c>
      <c r="AU340" s="172" t="s">
        <v>84</v>
      </c>
      <c r="AV340" s="14" t="s">
        <v>84</v>
      </c>
      <c r="AW340" s="14" t="s">
        <v>31</v>
      </c>
      <c r="AX340" s="14" t="s">
        <v>75</v>
      </c>
      <c r="AY340" s="172" t="s">
        <v>136</v>
      </c>
    </row>
    <row r="341" spans="2:51" s="15" customFormat="1" ht="11.25">
      <c r="B341" s="179"/>
      <c r="D341" s="164" t="s">
        <v>147</v>
      </c>
      <c r="E341" s="180" t="s">
        <v>1</v>
      </c>
      <c r="F341" s="181" t="s">
        <v>151</v>
      </c>
      <c r="H341" s="182">
        <v>2</v>
      </c>
      <c r="I341" s="183"/>
      <c r="L341" s="179"/>
      <c r="M341" s="184"/>
      <c r="N341" s="185"/>
      <c r="O341" s="185"/>
      <c r="P341" s="185"/>
      <c r="Q341" s="185"/>
      <c r="R341" s="185"/>
      <c r="S341" s="185"/>
      <c r="T341" s="186"/>
      <c r="AT341" s="180" t="s">
        <v>147</v>
      </c>
      <c r="AU341" s="180" t="s">
        <v>84</v>
      </c>
      <c r="AV341" s="15" t="s">
        <v>143</v>
      </c>
      <c r="AW341" s="15" t="s">
        <v>31</v>
      </c>
      <c r="AX341" s="15" t="s">
        <v>32</v>
      </c>
      <c r="AY341" s="180" t="s">
        <v>136</v>
      </c>
    </row>
    <row r="342" spans="1:65" s="2" customFormat="1" ht="16.5" customHeight="1">
      <c r="A342" s="33"/>
      <c r="B342" s="144"/>
      <c r="C342" s="188" t="s">
        <v>505</v>
      </c>
      <c r="D342" s="188" t="s">
        <v>206</v>
      </c>
      <c r="E342" s="189" t="s">
        <v>990</v>
      </c>
      <c r="F342" s="190" t="s">
        <v>991</v>
      </c>
      <c r="G342" s="191" t="s">
        <v>447</v>
      </c>
      <c r="H342" s="192">
        <v>2.02</v>
      </c>
      <c r="I342" s="193"/>
      <c r="J342" s="194">
        <f>ROUND(I342*H342,2)</f>
        <v>0</v>
      </c>
      <c r="K342" s="190" t="s">
        <v>1</v>
      </c>
      <c r="L342" s="195"/>
      <c r="M342" s="196" t="s">
        <v>1</v>
      </c>
      <c r="N342" s="197" t="s">
        <v>40</v>
      </c>
      <c r="O342" s="59"/>
      <c r="P342" s="154">
        <f>O342*H342</f>
        <v>0</v>
      </c>
      <c r="Q342" s="154">
        <v>0.0453</v>
      </c>
      <c r="R342" s="154">
        <f>Q342*H342</f>
        <v>0.091506</v>
      </c>
      <c r="S342" s="154">
        <v>0</v>
      </c>
      <c r="T342" s="155">
        <f>S342*H342</f>
        <v>0</v>
      </c>
      <c r="U342" s="33"/>
      <c r="V342" s="33"/>
      <c r="W342" s="33"/>
      <c r="X342" s="33"/>
      <c r="Y342" s="33"/>
      <c r="Z342" s="33"/>
      <c r="AA342" s="33"/>
      <c r="AB342" s="33"/>
      <c r="AC342" s="33"/>
      <c r="AD342" s="33"/>
      <c r="AE342" s="33"/>
      <c r="AR342" s="156" t="s">
        <v>195</v>
      </c>
      <c r="AT342" s="156" t="s">
        <v>206</v>
      </c>
      <c r="AU342" s="156" t="s">
        <v>84</v>
      </c>
      <c r="AY342" s="18" t="s">
        <v>136</v>
      </c>
      <c r="BE342" s="157">
        <f>IF(N342="základní",J342,0)</f>
        <v>0</v>
      </c>
      <c r="BF342" s="157">
        <f>IF(N342="snížená",J342,0)</f>
        <v>0</v>
      </c>
      <c r="BG342" s="157">
        <f>IF(N342="zákl. přenesená",J342,0)</f>
        <v>0</v>
      </c>
      <c r="BH342" s="157">
        <f>IF(N342="sníž. přenesená",J342,0)</f>
        <v>0</v>
      </c>
      <c r="BI342" s="157">
        <f>IF(N342="nulová",J342,0)</f>
        <v>0</v>
      </c>
      <c r="BJ342" s="18" t="s">
        <v>32</v>
      </c>
      <c r="BK342" s="157">
        <f>ROUND(I342*H342,2)</f>
        <v>0</v>
      </c>
      <c r="BL342" s="18" t="s">
        <v>143</v>
      </c>
      <c r="BM342" s="156" t="s">
        <v>992</v>
      </c>
    </row>
    <row r="343" spans="2:51" s="14" customFormat="1" ht="11.25">
      <c r="B343" s="171"/>
      <c r="D343" s="164" t="s">
        <v>147</v>
      </c>
      <c r="F343" s="173" t="s">
        <v>556</v>
      </c>
      <c r="H343" s="174">
        <v>2.02</v>
      </c>
      <c r="I343" s="175"/>
      <c r="L343" s="171"/>
      <c r="M343" s="176"/>
      <c r="N343" s="177"/>
      <c r="O343" s="177"/>
      <c r="P343" s="177"/>
      <c r="Q343" s="177"/>
      <c r="R343" s="177"/>
      <c r="S343" s="177"/>
      <c r="T343" s="178"/>
      <c r="AT343" s="172" t="s">
        <v>147</v>
      </c>
      <c r="AU343" s="172" t="s">
        <v>84</v>
      </c>
      <c r="AV343" s="14" t="s">
        <v>84</v>
      </c>
      <c r="AW343" s="14" t="s">
        <v>3</v>
      </c>
      <c r="AX343" s="14" t="s">
        <v>32</v>
      </c>
      <c r="AY343" s="172" t="s">
        <v>136</v>
      </c>
    </row>
    <row r="344" spans="1:65" s="2" customFormat="1" ht="16.5" customHeight="1">
      <c r="A344" s="33"/>
      <c r="B344" s="144"/>
      <c r="C344" s="145" t="s">
        <v>509</v>
      </c>
      <c r="D344" s="145" t="s">
        <v>138</v>
      </c>
      <c r="E344" s="146" t="s">
        <v>993</v>
      </c>
      <c r="F344" s="147" t="s">
        <v>994</v>
      </c>
      <c r="G344" s="148" t="s">
        <v>447</v>
      </c>
      <c r="H344" s="149">
        <v>1</v>
      </c>
      <c r="I344" s="150"/>
      <c r="J344" s="151">
        <f>ROUND(I344*H344,2)</f>
        <v>0</v>
      </c>
      <c r="K344" s="147" t="s">
        <v>142</v>
      </c>
      <c r="L344" s="34"/>
      <c r="M344" s="152" t="s">
        <v>1</v>
      </c>
      <c r="N344" s="153" t="s">
        <v>40</v>
      </c>
      <c r="O344" s="59"/>
      <c r="P344" s="154">
        <f>O344*H344</f>
        <v>0</v>
      </c>
      <c r="Q344" s="154">
        <v>0.01637</v>
      </c>
      <c r="R344" s="154">
        <f>Q344*H344</f>
        <v>0.01637</v>
      </c>
      <c r="S344" s="154">
        <v>0</v>
      </c>
      <c r="T344" s="155">
        <f>S344*H344</f>
        <v>0</v>
      </c>
      <c r="U344" s="33"/>
      <c r="V344" s="33"/>
      <c r="W344" s="33"/>
      <c r="X344" s="33"/>
      <c r="Y344" s="33"/>
      <c r="Z344" s="33"/>
      <c r="AA344" s="33"/>
      <c r="AB344" s="33"/>
      <c r="AC344" s="33"/>
      <c r="AD344" s="33"/>
      <c r="AE344" s="33"/>
      <c r="AR344" s="156" t="s">
        <v>143</v>
      </c>
      <c r="AT344" s="156" t="s">
        <v>138</v>
      </c>
      <c r="AU344" s="156" t="s">
        <v>84</v>
      </c>
      <c r="AY344" s="18" t="s">
        <v>136</v>
      </c>
      <c r="BE344" s="157">
        <f>IF(N344="základní",J344,0)</f>
        <v>0</v>
      </c>
      <c r="BF344" s="157">
        <f>IF(N344="snížená",J344,0)</f>
        <v>0</v>
      </c>
      <c r="BG344" s="157">
        <f>IF(N344="zákl. přenesená",J344,0)</f>
        <v>0</v>
      </c>
      <c r="BH344" s="157">
        <f>IF(N344="sníž. přenesená",J344,0)</f>
        <v>0</v>
      </c>
      <c r="BI344" s="157">
        <f>IF(N344="nulová",J344,0)</f>
        <v>0</v>
      </c>
      <c r="BJ344" s="18" t="s">
        <v>32</v>
      </c>
      <c r="BK344" s="157">
        <f>ROUND(I344*H344,2)</f>
        <v>0</v>
      </c>
      <c r="BL344" s="18" t="s">
        <v>143</v>
      </c>
      <c r="BM344" s="156" t="s">
        <v>995</v>
      </c>
    </row>
    <row r="345" spans="1:47" s="2" customFormat="1" ht="11.25">
      <c r="A345" s="33"/>
      <c r="B345" s="34"/>
      <c r="C345" s="33"/>
      <c r="D345" s="158" t="s">
        <v>145</v>
      </c>
      <c r="E345" s="33"/>
      <c r="F345" s="159" t="s">
        <v>996</v>
      </c>
      <c r="G345" s="33"/>
      <c r="H345" s="33"/>
      <c r="I345" s="160"/>
      <c r="J345" s="33"/>
      <c r="K345" s="33"/>
      <c r="L345" s="34"/>
      <c r="M345" s="161"/>
      <c r="N345" s="162"/>
      <c r="O345" s="59"/>
      <c r="P345" s="59"/>
      <c r="Q345" s="59"/>
      <c r="R345" s="59"/>
      <c r="S345" s="59"/>
      <c r="T345" s="60"/>
      <c r="U345" s="33"/>
      <c r="V345" s="33"/>
      <c r="W345" s="33"/>
      <c r="X345" s="33"/>
      <c r="Y345" s="33"/>
      <c r="Z345" s="33"/>
      <c r="AA345" s="33"/>
      <c r="AB345" s="33"/>
      <c r="AC345" s="33"/>
      <c r="AD345" s="33"/>
      <c r="AE345" s="33"/>
      <c r="AT345" s="18" t="s">
        <v>145</v>
      </c>
      <c r="AU345" s="18" t="s">
        <v>84</v>
      </c>
    </row>
    <row r="346" spans="1:47" s="2" customFormat="1" ht="107.25">
      <c r="A346" s="33"/>
      <c r="B346" s="34"/>
      <c r="C346" s="33"/>
      <c r="D346" s="164" t="s">
        <v>201</v>
      </c>
      <c r="E346" s="33"/>
      <c r="F346" s="187" t="s">
        <v>580</v>
      </c>
      <c r="G346" s="33"/>
      <c r="H346" s="33"/>
      <c r="I346" s="160"/>
      <c r="J346" s="33"/>
      <c r="K346" s="33"/>
      <c r="L346" s="34"/>
      <c r="M346" s="161"/>
      <c r="N346" s="162"/>
      <c r="O346" s="59"/>
      <c r="P346" s="59"/>
      <c r="Q346" s="59"/>
      <c r="R346" s="59"/>
      <c r="S346" s="59"/>
      <c r="T346" s="60"/>
      <c r="U346" s="33"/>
      <c r="V346" s="33"/>
      <c r="W346" s="33"/>
      <c r="X346" s="33"/>
      <c r="Y346" s="33"/>
      <c r="Z346" s="33"/>
      <c r="AA346" s="33"/>
      <c r="AB346" s="33"/>
      <c r="AC346" s="33"/>
      <c r="AD346" s="33"/>
      <c r="AE346" s="33"/>
      <c r="AT346" s="18" t="s">
        <v>201</v>
      </c>
      <c r="AU346" s="18" t="s">
        <v>84</v>
      </c>
    </row>
    <row r="347" spans="2:51" s="13" customFormat="1" ht="11.25">
      <c r="B347" s="163"/>
      <c r="D347" s="164" t="s">
        <v>147</v>
      </c>
      <c r="E347" s="165" t="s">
        <v>1</v>
      </c>
      <c r="F347" s="166" t="s">
        <v>451</v>
      </c>
      <c r="H347" s="165" t="s">
        <v>1</v>
      </c>
      <c r="I347" s="167"/>
      <c r="L347" s="163"/>
      <c r="M347" s="168"/>
      <c r="N347" s="169"/>
      <c r="O347" s="169"/>
      <c r="P347" s="169"/>
      <c r="Q347" s="169"/>
      <c r="R347" s="169"/>
      <c r="S347" s="169"/>
      <c r="T347" s="170"/>
      <c r="AT347" s="165" t="s">
        <v>147</v>
      </c>
      <c r="AU347" s="165" t="s">
        <v>84</v>
      </c>
      <c r="AV347" s="13" t="s">
        <v>32</v>
      </c>
      <c r="AW347" s="13" t="s">
        <v>31</v>
      </c>
      <c r="AX347" s="13" t="s">
        <v>75</v>
      </c>
      <c r="AY347" s="165" t="s">
        <v>136</v>
      </c>
    </row>
    <row r="348" spans="2:51" s="14" customFormat="1" ht="11.25">
      <c r="B348" s="171"/>
      <c r="D348" s="164" t="s">
        <v>147</v>
      </c>
      <c r="E348" s="172" t="s">
        <v>1</v>
      </c>
      <c r="F348" s="173" t="s">
        <v>387</v>
      </c>
      <c r="H348" s="174">
        <v>1</v>
      </c>
      <c r="I348" s="175"/>
      <c r="L348" s="171"/>
      <c r="M348" s="176"/>
      <c r="N348" s="177"/>
      <c r="O348" s="177"/>
      <c r="P348" s="177"/>
      <c r="Q348" s="177"/>
      <c r="R348" s="177"/>
      <c r="S348" s="177"/>
      <c r="T348" s="178"/>
      <c r="AT348" s="172" t="s">
        <v>147</v>
      </c>
      <c r="AU348" s="172" t="s">
        <v>84</v>
      </c>
      <c r="AV348" s="14" t="s">
        <v>84</v>
      </c>
      <c r="AW348" s="14" t="s">
        <v>31</v>
      </c>
      <c r="AX348" s="14" t="s">
        <v>75</v>
      </c>
      <c r="AY348" s="172" t="s">
        <v>136</v>
      </c>
    </row>
    <row r="349" spans="2:51" s="15" customFormat="1" ht="11.25">
      <c r="B349" s="179"/>
      <c r="D349" s="164" t="s">
        <v>147</v>
      </c>
      <c r="E349" s="180" t="s">
        <v>1</v>
      </c>
      <c r="F349" s="181" t="s">
        <v>151</v>
      </c>
      <c r="H349" s="182">
        <v>1</v>
      </c>
      <c r="I349" s="183"/>
      <c r="L349" s="179"/>
      <c r="M349" s="184"/>
      <c r="N349" s="185"/>
      <c r="O349" s="185"/>
      <c r="P349" s="185"/>
      <c r="Q349" s="185"/>
      <c r="R349" s="185"/>
      <c r="S349" s="185"/>
      <c r="T349" s="186"/>
      <c r="AT349" s="180" t="s">
        <v>147</v>
      </c>
      <c r="AU349" s="180" t="s">
        <v>84</v>
      </c>
      <c r="AV349" s="15" t="s">
        <v>143</v>
      </c>
      <c r="AW349" s="15" t="s">
        <v>31</v>
      </c>
      <c r="AX349" s="15" t="s">
        <v>32</v>
      </c>
      <c r="AY349" s="180" t="s">
        <v>136</v>
      </c>
    </row>
    <row r="350" spans="1:65" s="2" customFormat="1" ht="16.5" customHeight="1">
      <c r="A350" s="33"/>
      <c r="B350" s="144"/>
      <c r="C350" s="188" t="s">
        <v>514</v>
      </c>
      <c r="D350" s="188" t="s">
        <v>206</v>
      </c>
      <c r="E350" s="189" t="s">
        <v>997</v>
      </c>
      <c r="F350" s="190" t="s">
        <v>998</v>
      </c>
      <c r="G350" s="191" t="s">
        <v>447</v>
      </c>
      <c r="H350" s="192">
        <v>1.01</v>
      </c>
      <c r="I350" s="193"/>
      <c r="J350" s="194">
        <f>ROUND(I350*H350,2)</f>
        <v>0</v>
      </c>
      <c r="K350" s="190" t="s">
        <v>142</v>
      </c>
      <c r="L350" s="195"/>
      <c r="M350" s="196" t="s">
        <v>1</v>
      </c>
      <c r="N350" s="197" t="s">
        <v>40</v>
      </c>
      <c r="O350" s="59"/>
      <c r="P350" s="154">
        <f>O350*H350</f>
        <v>0</v>
      </c>
      <c r="Q350" s="154">
        <v>0.2</v>
      </c>
      <c r="R350" s="154">
        <f>Q350*H350</f>
        <v>0.202</v>
      </c>
      <c r="S350" s="154">
        <v>0</v>
      </c>
      <c r="T350" s="155">
        <f>S350*H350</f>
        <v>0</v>
      </c>
      <c r="U350" s="33"/>
      <c r="V350" s="33"/>
      <c r="W350" s="33"/>
      <c r="X350" s="33"/>
      <c r="Y350" s="33"/>
      <c r="Z350" s="33"/>
      <c r="AA350" s="33"/>
      <c r="AB350" s="33"/>
      <c r="AC350" s="33"/>
      <c r="AD350" s="33"/>
      <c r="AE350" s="33"/>
      <c r="AR350" s="156" t="s">
        <v>195</v>
      </c>
      <c r="AT350" s="156" t="s">
        <v>206</v>
      </c>
      <c r="AU350" s="156" t="s">
        <v>84</v>
      </c>
      <c r="AY350" s="18" t="s">
        <v>136</v>
      </c>
      <c r="BE350" s="157">
        <f>IF(N350="základní",J350,0)</f>
        <v>0</v>
      </c>
      <c r="BF350" s="157">
        <f>IF(N350="snížená",J350,0)</f>
        <v>0</v>
      </c>
      <c r="BG350" s="157">
        <f>IF(N350="zákl. přenesená",J350,0)</f>
        <v>0</v>
      </c>
      <c r="BH350" s="157">
        <f>IF(N350="sníž. přenesená",J350,0)</f>
        <v>0</v>
      </c>
      <c r="BI350" s="157">
        <f>IF(N350="nulová",J350,0)</f>
        <v>0</v>
      </c>
      <c r="BJ350" s="18" t="s">
        <v>32</v>
      </c>
      <c r="BK350" s="157">
        <f>ROUND(I350*H350,2)</f>
        <v>0</v>
      </c>
      <c r="BL350" s="18" t="s">
        <v>143</v>
      </c>
      <c r="BM350" s="156" t="s">
        <v>999</v>
      </c>
    </row>
    <row r="351" spans="2:51" s="14" customFormat="1" ht="11.25">
      <c r="B351" s="171"/>
      <c r="D351" s="164" t="s">
        <v>147</v>
      </c>
      <c r="F351" s="173" t="s">
        <v>458</v>
      </c>
      <c r="H351" s="174">
        <v>1.01</v>
      </c>
      <c r="I351" s="175"/>
      <c r="L351" s="171"/>
      <c r="M351" s="176"/>
      <c r="N351" s="177"/>
      <c r="O351" s="177"/>
      <c r="P351" s="177"/>
      <c r="Q351" s="177"/>
      <c r="R351" s="177"/>
      <c r="S351" s="177"/>
      <c r="T351" s="178"/>
      <c r="AT351" s="172" t="s">
        <v>147</v>
      </c>
      <c r="AU351" s="172" t="s">
        <v>84</v>
      </c>
      <c r="AV351" s="14" t="s">
        <v>84</v>
      </c>
      <c r="AW351" s="14" t="s">
        <v>3</v>
      </c>
      <c r="AX351" s="14" t="s">
        <v>32</v>
      </c>
      <c r="AY351" s="172" t="s">
        <v>136</v>
      </c>
    </row>
    <row r="352" spans="1:65" s="2" customFormat="1" ht="16.5" customHeight="1">
      <c r="A352" s="33"/>
      <c r="B352" s="144"/>
      <c r="C352" s="145" t="s">
        <v>523</v>
      </c>
      <c r="D352" s="145" t="s">
        <v>138</v>
      </c>
      <c r="E352" s="146" t="s">
        <v>657</v>
      </c>
      <c r="F352" s="147" t="s">
        <v>658</v>
      </c>
      <c r="G352" s="148" t="s">
        <v>198</v>
      </c>
      <c r="H352" s="149">
        <v>36.9</v>
      </c>
      <c r="I352" s="150"/>
      <c r="J352" s="151">
        <f>ROUND(I352*H352,2)</f>
        <v>0</v>
      </c>
      <c r="K352" s="147" t="s">
        <v>142</v>
      </c>
      <c r="L352" s="34"/>
      <c r="M352" s="152" t="s">
        <v>1</v>
      </c>
      <c r="N352" s="153" t="s">
        <v>40</v>
      </c>
      <c r="O352" s="59"/>
      <c r="P352" s="154">
        <f>O352*H352</f>
        <v>0</v>
      </c>
      <c r="Q352" s="154">
        <v>0</v>
      </c>
      <c r="R352" s="154">
        <f>Q352*H352</f>
        <v>0</v>
      </c>
      <c r="S352" s="154">
        <v>0</v>
      </c>
      <c r="T352" s="155">
        <f>S352*H352</f>
        <v>0</v>
      </c>
      <c r="U352" s="33"/>
      <c r="V352" s="33"/>
      <c r="W352" s="33"/>
      <c r="X352" s="33"/>
      <c r="Y352" s="33"/>
      <c r="Z352" s="33"/>
      <c r="AA352" s="33"/>
      <c r="AB352" s="33"/>
      <c r="AC352" s="33"/>
      <c r="AD352" s="33"/>
      <c r="AE352" s="33"/>
      <c r="AR352" s="156" t="s">
        <v>143</v>
      </c>
      <c r="AT352" s="156" t="s">
        <v>138</v>
      </c>
      <c r="AU352" s="156" t="s">
        <v>84</v>
      </c>
      <c r="AY352" s="18" t="s">
        <v>136</v>
      </c>
      <c r="BE352" s="157">
        <f>IF(N352="základní",J352,0)</f>
        <v>0</v>
      </c>
      <c r="BF352" s="157">
        <f>IF(N352="snížená",J352,0)</f>
        <v>0</v>
      </c>
      <c r="BG352" s="157">
        <f>IF(N352="zákl. přenesená",J352,0)</f>
        <v>0</v>
      </c>
      <c r="BH352" s="157">
        <f>IF(N352="sníž. přenesená",J352,0)</f>
        <v>0</v>
      </c>
      <c r="BI352" s="157">
        <f>IF(N352="nulová",J352,0)</f>
        <v>0</v>
      </c>
      <c r="BJ352" s="18" t="s">
        <v>32</v>
      </c>
      <c r="BK352" s="157">
        <f>ROUND(I352*H352,2)</f>
        <v>0</v>
      </c>
      <c r="BL352" s="18" t="s">
        <v>143</v>
      </c>
      <c r="BM352" s="156" t="s">
        <v>1000</v>
      </c>
    </row>
    <row r="353" spans="1:47" s="2" customFormat="1" ht="11.25">
      <c r="A353" s="33"/>
      <c r="B353" s="34"/>
      <c r="C353" s="33"/>
      <c r="D353" s="158" t="s">
        <v>145</v>
      </c>
      <c r="E353" s="33"/>
      <c r="F353" s="159" t="s">
        <v>660</v>
      </c>
      <c r="G353" s="33"/>
      <c r="H353" s="33"/>
      <c r="I353" s="160"/>
      <c r="J353" s="33"/>
      <c r="K353" s="33"/>
      <c r="L353" s="34"/>
      <c r="M353" s="161"/>
      <c r="N353" s="162"/>
      <c r="O353" s="59"/>
      <c r="P353" s="59"/>
      <c r="Q353" s="59"/>
      <c r="R353" s="59"/>
      <c r="S353" s="59"/>
      <c r="T353" s="60"/>
      <c r="U353" s="33"/>
      <c r="V353" s="33"/>
      <c r="W353" s="33"/>
      <c r="X353" s="33"/>
      <c r="Y353" s="33"/>
      <c r="Z353" s="33"/>
      <c r="AA353" s="33"/>
      <c r="AB353" s="33"/>
      <c r="AC353" s="33"/>
      <c r="AD353" s="33"/>
      <c r="AE353" s="33"/>
      <c r="AT353" s="18" t="s">
        <v>145</v>
      </c>
      <c r="AU353" s="18" t="s">
        <v>84</v>
      </c>
    </row>
    <row r="354" spans="2:51" s="14" customFormat="1" ht="11.25">
      <c r="B354" s="171"/>
      <c r="D354" s="164" t="s">
        <v>147</v>
      </c>
      <c r="E354" s="172" t="s">
        <v>1</v>
      </c>
      <c r="F354" s="173" t="s">
        <v>892</v>
      </c>
      <c r="H354" s="174">
        <v>36.9</v>
      </c>
      <c r="I354" s="175"/>
      <c r="L354" s="171"/>
      <c r="M354" s="176"/>
      <c r="N354" s="177"/>
      <c r="O354" s="177"/>
      <c r="P354" s="177"/>
      <c r="Q354" s="177"/>
      <c r="R354" s="177"/>
      <c r="S354" s="177"/>
      <c r="T354" s="178"/>
      <c r="AT354" s="172" t="s">
        <v>147</v>
      </c>
      <c r="AU354" s="172" t="s">
        <v>84</v>
      </c>
      <c r="AV354" s="14" t="s">
        <v>84</v>
      </c>
      <c r="AW354" s="14" t="s">
        <v>31</v>
      </c>
      <c r="AX354" s="14" t="s">
        <v>32</v>
      </c>
      <c r="AY354" s="172" t="s">
        <v>136</v>
      </c>
    </row>
    <row r="355" spans="1:65" s="2" customFormat="1" ht="16.5" customHeight="1">
      <c r="A355" s="33"/>
      <c r="B355" s="144"/>
      <c r="C355" s="145" t="s">
        <v>527</v>
      </c>
      <c r="D355" s="145" t="s">
        <v>138</v>
      </c>
      <c r="E355" s="146" t="s">
        <v>1001</v>
      </c>
      <c r="F355" s="147" t="s">
        <v>1002</v>
      </c>
      <c r="G355" s="148" t="s">
        <v>198</v>
      </c>
      <c r="H355" s="149">
        <v>73.8</v>
      </c>
      <c r="I355" s="150"/>
      <c r="J355" s="151">
        <f>ROUND(I355*H355,2)</f>
        <v>0</v>
      </c>
      <c r="K355" s="147" t="s">
        <v>142</v>
      </c>
      <c r="L355" s="34"/>
      <c r="M355" s="152" t="s">
        <v>1</v>
      </c>
      <c r="N355" s="153" t="s">
        <v>40</v>
      </c>
      <c r="O355" s="59"/>
      <c r="P355" s="154">
        <f>O355*H355</f>
        <v>0</v>
      </c>
      <c r="Q355" s="154">
        <v>0</v>
      </c>
      <c r="R355" s="154">
        <f>Q355*H355</f>
        <v>0</v>
      </c>
      <c r="S355" s="154">
        <v>0</v>
      </c>
      <c r="T355" s="155">
        <f>S355*H355</f>
        <v>0</v>
      </c>
      <c r="U355" s="33"/>
      <c r="V355" s="33"/>
      <c r="W355" s="33"/>
      <c r="X355" s="33"/>
      <c r="Y355" s="33"/>
      <c r="Z355" s="33"/>
      <c r="AA355" s="33"/>
      <c r="AB355" s="33"/>
      <c r="AC355" s="33"/>
      <c r="AD355" s="33"/>
      <c r="AE355" s="33"/>
      <c r="AR355" s="156" t="s">
        <v>143</v>
      </c>
      <c r="AT355" s="156" t="s">
        <v>138</v>
      </c>
      <c r="AU355" s="156" t="s">
        <v>84</v>
      </c>
      <c r="AY355" s="18" t="s">
        <v>136</v>
      </c>
      <c r="BE355" s="157">
        <f>IF(N355="základní",J355,0)</f>
        <v>0</v>
      </c>
      <c r="BF355" s="157">
        <f>IF(N355="snížená",J355,0)</f>
        <v>0</v>
      </c>
      <c r="BG355" s="157">
        <f>IF(N355="zákl. přenesená",J355,0)</f>
        <v>0</v>
      </c>
      <c r="BH355" s="157">
        <f>IF(N355="sníž. přenesená",J355,0)</f>
        <v>0</v>
      </c>
      <c r="BI355" s="157">
        <f>IF(N355="nulová",J355,0)</f>
        <v>0</v>
      </c>
      <c r="BJ355" s="18" t="s">
        <v>32</v>
      </c>
      <c r="BK355" s="157">
        <f>ROUND(I355*H355,2)</f>
        <v>0</v>
      </c>
      <c r="BL355" s="18" t="s">
        <v>143</v>
      </c>
      <c r="BM355" s="156" t="s">
        <v>1003</v>
      </c>
    </row>
    <row r="356" spans="1:47" s="2" customFormat="1" ht="11.25">
      <c r="A356" s="33"/>
      <c r="B356" s="34"/>
      <c r="C356" s="33"/>
      <c r="D356" s="158" t="s">
        <v>145</v>
      </c>
      <c r="E356" s="33"/>
      <c r="F356" s="159" t="s">
        <v>1004</v>
      </c>
      <c r="G356" s="33"/>
      <c r="H356" s="33"/>
      <c r="I356" s="160"/>
      <c r="J356" s="33"/>
      <c r="K356" s="33"/>
      <c r="L356" s="34"/>
      <c r="M356" s="161"/>
      <c r="N356" s="162"/>
      <c r="O356" s="59"/>
      <c r="P356" s="59"/>
      <c r="Q356" s="59"/>
      <c r="R356" s="59"/>
      <c r="S356" s="59"/>
      <c r="T356" s="60"/>
      <c r="U356" s="33"/>
      <c r="V356" s="33"/>
      <c r="W356" s="33"/>
      <c r="X356" s="33"/>
      <c r="Y356" s="33"/>
      <c r="Z356" s="33"/>
      <c r="AA356" s="33"/>
      <c r="AB356" s="33"/>
      <c r="AC356" s="33"/>
      <c r="AD356" s="33"/>
      <c r="AE356" s="33"/>
      <c r="AT356" s="18" t="s">
        <v>145</v>
      </c>
      <c r="AU356" s="18" t="s">
        <v>84</v>
      </c>
    </row>
    <row r="357" spans="2:51" s="14" customFormat="1" ht="11.25">
      <c r="B357" s="171"/>
      <c r="D357" s="164" t="s">
        <v>147</v>
      </c>
      <c r="E357" s="172" t="s">
        <v>1</v>
      </c>
      <c r="F357" s="173" t="s">
        <v>1005</v>
      </c>
      <c r="H357" s="174">
        <v>73.8</v>
      </c>
      <c r="I357" s="175"/>
      <c r="L357" s="171"/>
      <c r="M357" s="176"/>
      <c r="N357" s="177"/>
      <c r="O357" s="177"/>
      <c r="P357" s="177"/>
      <c r="Q357" s="177"/>
      <c r="R357" s="177"/>
      <c r="S357" s="177"/>
      <c r="T357" s="178"/>
      <c r="AT357" s="172" t="s">
        <v>147</v>
      </c>
      <c r="AU357" s="172" t="s">
        <v>84</v>
      </c>
      <c r="AV357" s="14" t="s">
        <v>84</v>
      </c>
      <c r="AW357" s="14" t="s">
        <v>31</v>
      </c>
      <c r="AX357" s="14" t="s">
        <v>75</v>
      </c>
      <c r="AY357" s="172" t="s">
        <v>136</v>
      </c>
    </row>
    <row r="358" spans="2:51" s="15" customFormat="1" ht="11.25">
      <c r="B358" s="179"/>
      <c r="D358" s="164" t="s">
        <v>147</v>
      </c>
      <c r="E358" s="180" t="s">
        <v>1</v>
      </c>
      <c r="F358" s="181" t="s">
        <v>151</v>
      </c>
      <c r="H358" s="182">
        <v>73.8</v>
      </c>
      <c r="I358" s="183"/>
      <c r="L358" s="179"/>
      <c r="M358" s="184"/>
      <c r="N358" s="185"/>
      <c r="O358" s="185"/>
      <c r="P358" s="185"/>
      <c r="Q358" s="185"/>
      <c r="R358" s="185"/>
      <c r="S358" s="185"/>
      <c r="T358" s="186"/>
      <c r="AT358" s="180" t="s">
        <v>147</v>
      </c>
      <c r="AU358" s="180" t="s">
        <v>84</v>
      </c>
      <c r="AV358" s="15" t="s">
        <v>143</v>
      </c>
      <c r="AW358" s="15" t="s">
        <v>31</v>
      </c>
      <c r="AX358" s="15" t="s">
        <v>32</v>
      </c>
      <c r="AY358" s="180" t="s">
        <v>136</v>
      </c>
    </row>
    <row r="359" spans="1:65" s="2" customFormat="1" ht="16.5" customHeight="1">
      <c r="A359" s="33"/>
      <c r="B359" s="144"/>
      <c r="C359" s="145" t="s">
        <v>532</v>
      </c>
      <c r="D359" s="145" t="s">
        <v>138</v>
      </c>
      <c r="E359" s="146" t="s">
        <v>662</v>
      </c>
      <c r="F359" s="147" t="s">
        <v>663</v>
      </c>
      <c r="G359" s="148" t="s">
        <v>447</v>
      </c>
      <c r="H359" s="149">
        <v>2</v>
      </c>
      <c r="I359" s="150"/>
      <c r="J359" s="151">
        <f>ROUND(I359*H359,2)</f>
        <v>0</v>
      </c>
      <c r="K359" s="147" t="s">
        <v>142</v>
      </c>
      <c r="L359" s="34"/>
      <c r="M359" s="152" t="s">
        <v>1</v>
      </c>
      <c r="N359" s="153" t="s">
        <v>40</v>
      </c>
      <c r="O359" s="59"/>
      <c r="P359" s="154">
        <f>O359*H359</f>
        <v>0</v>
      </c>
      <c r="Q359" s="154">
        <v>0.47094</v>
      </c>
      <c r="R359" s="154">
        <f>Q359*H359</f>
        <v>0.94188</v>
      </c>
      <c r="S359" s="154">
        <v>0</v>
      </c>
      <c r="T359" s="155">
        <f>S359*H359</f>
        <v>0</v>
      </c>
      <c r="U359" s="33"/>
      <c r="V359" s="33"/>
      <c r="W359" s="33"/>
      <c r="X359" s="33"/>
      <c r="Y359" s="33"/>
      <c r="Z359" s="33"/>
      <c r="AA359" s="33"/>
      <c r="AB359" s="33"/>
      <c r="AC359" s="33"/>
      <c r="AD359" s="33"/>
      <c r="AE359" s="33"/>
      <c r="AR359" s="156" t="s">
        <v>143</v>
      </c>
      <c r="AT359" s="156" t="s">
        <v>138</v>
      </c>
      <c r="AU359" s="156" t="s">
        <v>84</v>
      </c>
      <c r="AY359" s="18" t="s">
        <v>136</v>
      </c>
      <c r="BE359" s="157">
        <f>IF(N359="základní",J359,0)</f>
        <v>0</v>
      </c>
      <c r="BF359" s="157">
        <f>IF(N359="snížená",J359,0)</f>
        <v>0</v>
      </c>
      <c r="BG359" s="157">
        <f>IF(N359="zákl. přenesená",J359,0)</f>
        <v>0</v>
      </c>
      <c r="BH359" s="157">
        <f>IF(N359="sníž. přenesená",J359,0)</f>
        <v>0</v>
      </c>
      <c r="BI359" s="157">
        <f>IF(N359="nulová",J359,0)</f>
        <v>0</v>
      </c>
      <c r="BJ359" s="18" t="s">
        <v>32</v>
      </c>
      <c r="BK359" s="157">
        <f>ROUND(I359*H359,2)</f>
        <v>0</v>
      </c>
      <c r="BL359" s="18" t="s">
        <v>143</v>
      </c>
      <c r="BM359" s="156" t="s">
        <v>1006</v>
      </c>
    </row>
    <row r="360" spans="1:47" s="2" customFormat="1" ht="11.25">
      <c r="A360" s="33"/>
      <c r="B360" s="34"/>
      <c r="C360" s="33"/>
      <c r="D360" s="158" t="s">
        <v>145</v>
      </c>
      <c r="E360" s="33"/>
      <c r="F360" s="159" t="s">
        <v>665</v>
      </c>
      <c r="G360" s="33"/>
      <c r="H360" s="33"/>
      <c r="I360" s="160"/>
      <c r="J360" s="33"/>
      <c r="K360" s="33"/>
      <c r="L360" s="34"/>
      <c r="M360" s="161"/>
      <c r="N360" s="162"/>
      <c r="O360" s="59"/>
      <c r="P360" s="59"/>
      <c r="Q360" s="59"/>
      <c r="R360" s="59"/>
      <c r="S360" s="59"/>
      <c r="T360" s="60"/>
      <c r="U360" s="33"/>
      <c r="V360" s="33"/>
      <c r="W360" s="33"/>
      <c r="X360" s="33"/>
      <c r="Y360" s="33"/>
      <c r="Z360" s="33"/>
      <c r="AA360" s="33"/>
      <c r="AB360" s="33"/>
      <c r="AC360" s="33"/>
      <c r="AD360" s="33"/>
      <c r="AE360" s="33"/>
      <c r="AT360" s="18" t="s">
        <v>145</v>
      </c>
      <c r="AU360" s="18" t="s">
        <v>84</v>
      </c>
    </row>
    <row r="361" spans="2:51" s="14" customFormat="1" ht="11.25">
      <c r="B361" s="171"/>
      <c r="D361" s="164" t="s">
        <v>147</v>
      </c>
      <c r="E361" s="172" t="s">
        <v>1</v>
      </c>
      <c r="F361" s="173" t="s">
        <v>84</v>
      </c>
      <c r="H361" s="174">
        <v>2</v>
      </c>
      <c r="I361" s="175"/>
      <c r="L361" s="171"/>
      <c r="M361" s="176"/>
      <c r="N361" s="177"/>
      <c r="O361" s="177"/>
      <c r="P361" s="177"/>
      <c r="Q361" s="177"/>
      <c r="R361" s="177"/>
      <c r="S361" s="177"/>
      <c r="T361" s="178"/>
      <c r="AT361" s="172" t="s">
        <v>147</v>
      </c>
      <c r="AU361" s="172" t="s">
        <v>84</v>
      </c>
      <c r="AV361" s="14" t="s">
        <v>84</v>
      </c>
      <c r="AW361" s="14" t="s">
        <v>31</v>
      </c>
      <c r="AX361" s="14" t="s">
        <v>32</v>
      </c>
      <c r="AY361" s="172" t="s">
        <v>136</v>
      </c>
    </row>
    <row r="362" spans="1:65" s="2" customFormat="1" ht="16.5" customHeight="1">
      <c r="A362" s="33"/>
      <c r="B362" s="144"/>
      <c r="C362" s="145" t="s">
        <v>536</v>
      </c>
      <c r="D362" s="145" t="s">
        <v>138</v>
      </c>
      <c r="E362" s="146" t="s">
        <v>681</v>
      </c>
      <c r="F362" s="147" t="s">
        <v>682</v>
      </c>
      <c r="G362" s="148" t="s">
        <v>447</v>
      </c>
      <c r="H362" s="149">
        <v>2</v>
      </c>
      <c r="I362" s="150"/>
      <c r="J362" s="151">
        <f>ROUND(I362*H362,2)</f>
        <v>0</v>
      </c>
      <c r="K362" s="147" t="s">
        <v>142</v>
      </c>
      <c r="L362" s="34"/>
      <c r="M362" s="152" t="s">
        <v>1</v>
      </c>
      <c r="N362" s="153" t="s">
        <v>40</v>
      </c>
      <c r="O362" s="59"/>
      <c r="P362" s="154">
        <f>O362*H362</f>
        <v>0</v>
      </c>
      <c r="Q362" s="154">
        <v>0.12303</v>
      </c>
      <c r="R362" s="154">
        <f>Q362*H362</f>
        <v>0.24606</v>
      </c>
      <c r="S362" s="154">
        <v>0</v>
      </c>
      <c r="T362" s="155">
        <f>S362*H362</f>
        <v>0</v>
      </c>
      <c r="U362" s="33"/>
      <c r="V362" s="33"/>
      <c r="W362" s="33"/>
      <c r="X362" s="33"/>
      <c r="Y362" s="33"/>
      <c r="Z362" s="33"/>
      <c r="AA362" s="33"/>
      <c r="AB362" s="33"/>
      <c r="AC362" s="33"/>
      <c r="AD362" s="33"/>
      <c r="AE362" s="33"/>
      <c r="AR362" s="156" t="s">
        <v>143</v>
      </c>
      <c r="AT362" s="156" t="s">
        <v>138</v>
      </c>
      <c r="AU362" s="156" t="s">
        <v>84</v>
      </c>
      <c r="AY362" s="18" t="s">
        <v>136</v>
      </c>
      <c r="BE362" s="157">
        <f>IF(N362="základní",J362,0)</f>
        <v>0</v>
      </c>
      <c r="BF362" s="157">
        <f>IF(N362="snížená",J362,0)</f>
        <v>0</v>
      </c>
      <c r="BG362" s="157">
        <f>IF(N362="zákl. přenesená",J362,0)</f>
        <v>0</v>
      </c>
      <c r="BH362" s="157">
        <f>IF(N362="sníž. přenesená",J362,0)</f>
        <v>0</v>
      </c>
      <c r="BI362" s="157">
        <f>IF(N362="nulová",J362,0)</f>
        <v>0</v>
      </c>
      <c r="BJ362" s="18" t="s">
        <v>32</v>
      </c>
      <c r="BK362" s="157">
        <f>ROUND(I362*H362,2)</f>
        <v>0</v>
      </c>
      <c r="BL362" s="18" t="s">
        <v>143</v>
      </c>
      <c r="BM362" s="156" t="s">
        <v>1007</v>
      </c>
    </row>
    <row r="363" spans="1:47" s="2" customFormat="1" ht="11.25">
      <c r="A363" s="33"/>
      <c r="B363" s="34"/>
      <c r="C363" s="33"/>
      <c r="D363" s="158" t="s">
        <v>145</v>
      </c>
      <c r="E363" s="33"/>
      <c r="F363" s="159" t="s">
        <v>684</v>
      </c>
      <c r="G363" s="33"/>
      <c r="H363" s="33"/>
      <c r="I363" s="160"/>
      <c r="J363" s="33"/>
      <c r="K363" s="33"/>
      <c r="L363" s="34"/>
      <c r="M363" s="161"/>
      <c r="N363" s="162"/>
      <c r="O363" s="59"/>
      <c r="P363" s="59"/>
      <c r="Q363" s="59"/>
      <c r="R363" s="59"/>
      <c r="S363" s="59"/>
      <c r="T363" s="60"/>
      <c r="U363" s="33"/>
      <c r="V363" s="33"/>
      <c r="W363" s="33"/>
      <c r="X363" s="33"/>
      <c r="Y363" s="33"/>
      <c r="Z363" s="33"/>
      <c r="AA363" s="33"/>
      <c r="AB363" s="33"/>
      <c r="AC363" s="33"/>
      <c r="AD363" s="33"/>
      <c r="AE363" s="33"/>
      <c r="AT363" s="18" t="s">
        <v>145</v>
      </c>
      <c r="AU363" s="18" t="s">
        <v>84</v>
      </c>
    </row>
    <row r="364" spans="1:47" s="2" customFormat="1" ht="29.25">
      <c r="A364" s="33"/>
      <c r="B364" s="34"/>
      <c r="C364" s="33"/>
      <c r="D364" s="164" t="s">
        <v>201</v>
      </c>
      <c r="E364" s="33"/>
      <c r="F364" s="187" t="s">
        <v>671</v>
      </c>
      <c r="G364" s="33"/>
      <c r="H364" s="33"/>
      <c r="I364" s="160"/>
      <c r="J364" s="33"/>
      <c r="K364" s="33"/>
      <c r="L364" s="34"/>
      <c r="M364" s="161"/>
      <c r="N364" s="162"/>
      <c r="O364" s="59"/>
      <c r="P364" s="59"/>
      <c r="Q364" s="59"/>
      <c r="R364" s="59"/>
      <c r="S364" s="59"/>
      <c r="T364" s="60"/>
      <c r="U364" s="33"/>
      <c r="V364" s="33"/>
      <c r="W364" s="33"/>
      <c r="X364" s="33"/>
      <c r="Y364" s="33"/>
      <c r="Z364" s="33"/>
      <c r="AA364" s="33"/>
      <c r="AB364" s="33"/>
      <c r="AC364" s="33"/>
      <c r="AD364" s="33"/>
      <c r="AE364" s="33"/>
      <c r="AT364" s="18" t="s">
        <v>201</v>
      </c>
      <c r="AU364" s="18" t="s">
        <v>84</v>
      </c>
    </row>
    <row r="365" spans="1:65" s="2" customFormat="1" ht="21.75" customHeight="1">
      <c r="A365" s="33"/>
      <c r="B365" s="144"/>
      <c r="C365" s="188" t="s">
        <v>540</v>
      </c>
      <c r="D365" s="188" t="s">
        <v>206</v>
      </c>
      <c r="E365" s="189" t="s">
        <v>1008</v>
      </c>
      <c r="F365" s="190" t="s">
        <v>687</v>
      </c>
      <c r="G365" s="191" t="s">
        <v>447</v>
      </c>
      <c r="H365" s="192">
        <v>2</v>
      </c>
      <c r="I365" s="193"/>
      <c r="J365" s="194">
        <f>ROUND(I365*H365,2)</f>
        <v>0</v>
      </c>
      <c r="K365" s="190" t="s">
        <v>1</v>
      </c>
      <c r="L365" s="195"/>
      <c r="M365" s="196" t="s">
        <v>1</v>
      </c>
      <c r="N365" s="197" t="s">
        <v>40</v>
      </c>
      <c r="O365" s="59"/>
      <c r="P365" s="154">
        <f>O365*H365</f>
        <v>0</v>
      </c>
      <c r="Q365" s="154">
        <v>0.0133</v>
      </c>
      <c r="R365" s="154">
        <f>Q365*H365</f>
        <v>0.0266</v>
      </c>
      <c r="S365" s="154">
        <v>0</v>
      </c>
      <c r="T365" s="155">
        <f>S365*H365</f>
        <v>0</v>
      </c>
      <c r="U365" s="33"/>
      <c r="V365" s="33"/>
      <c r="W365" s="33"/>
      <c r="X365" s="33"/>
      <c r="Y365" s="33"/>
      <c r="Z365" s="33"/>
      <c r="AA365" s="33"/>
      <c r="AB365" s="33"/>
      <c r="AC365" s="33"/>
      <c r="AD365" s="33"/>
      <c r="AE365" s="33"/>
      <c r="AR365" s="156" t="s">
        <v>195</v>
      </c>
      <c r="AT365" s="156" t="s">
        <v>206</v>
      </c>
      <c r="AU365" s="156" t="s">
        <v>84</v>
      </c>
      <c r="AY365" s="18" t="s">
        <v>136</v>
      </c>
      <c r="BE365" s="157">
        <f>IF(N365="základní",J365,0)</f>
        <v>0</v>
      </c>
      <c r="BF365" s="157">
        <f>IF(N365="snížená",J365,0)</f>
        <v>0</v>
      </c>
      <c r="BG365" s="157">
        <f>IF(N365="zákl. přenesená",J365,0)</f>
        <v>0</v>
      </c>
      <c r="BH365" s="157">
        <f>IF(N365="sníž. přenesená",J365,0)</f>
        <v>0</v>
      </c>
      <c r="BI365" s="157">
        <f>IF(N365="nulová",J365,0)</f>
        <v>0</v>
      </c>
      <c r="BJ365" s="18" t="s">
        <v>32</v>
      </c>
      <c r="BK365" s="157">
        <f>ROUND(I365*H365,2)</f>
        <v>0</v>
      </c>
      <c r="BL365" s="18" t="s">
        <v>143</v>
      </c>
      <c r="BM365" s="156" t="s">
        <v>1009</v>
      </c>
    </row>
    <row r="366" spans="1:65" s="2" customFormat="1" ht="16.5" customHeight="1">
      <c r="A366" s="33"/>
      <c r="B366" s="144"/>
      <c r="C366" s="145" t="s">
        <v>544</v>
      </c>
      <c r="D366" s="145" t="s">
        <v>138</v>
      </c>
      <c r="E366" s="146" t="s">
        <v>1010</v>
      </c>
      <c r="F366" s="147" t="s">
        <v>1011</v>
      </c>
      <c r="G366" s="148" t="s">
        <v>447</v>
      </c>
      <c r="H366" s="149">
        <v>1</v>
      </c>
      <c r="I366" s="150"/>
      <c r="J366" s="151">
        <f>ROUND(I366*H366,2)</f>
        <v>0</v>
      </c>
      <c r="K366" s="147" t="s">
        <v>142</v>
      </c>
      <c r="L366" s="34"/>
      <c r="M366" s="152" t="s">
        <v>1</v>
      </c>
      <c r="N366" s="153" t="s">
        <v>40</v>
      </c>
      <c r="O366" s="59"/>
      <c r="P366" s="154">
        <f>O366*H366</f>
        <v>0</v>
      </c>
      <c r="Q366" s="154">
        <v>0.32906</v>
      </c>
      <c r="R366" s="154">
        <f>Q366*H366</f>
        <v>0.32906</v>
      </c>
      <c r="S366" s="154">
        <v>0</v>
      </c>
      <c r="T366" s="155">
        <f>S366*H366</f>
        <v>0</v>
      </c>
      <c r="U366" s="33"/>
      <c r="V366" s="33"/>
      <c r="W366" s="33"/>
      <c r="X366" s="33"/>
      <c r="Y366" s="33"/>
      <c r="Z366" s="33"/>
      <c r="AA366" s="33"/>
      <c r="AB366" s="33"/>
      <c r="AC366" s="33"/>
      <c r="AD366" s="33"/>
      <c r="AE366" s="33"/>
      <c r="AR366" s="156" t="s">
        <v>143</v>
      </c>
      <c r="AT366" s="156" t="s">
        <v>138</v>
      </c>
      <c r="AU366" s="156" t="s">
        <v>84</v>
      </c>
      <c r="AY366" s="18" t="s">
        <v>136</v>
      </c>
      <c r="BE366" s="157">
        <f>IF(N366="základní",J366,0)</f>
        <v>0</v>
      </c>
      <c r="BF366" s="157">
        <f>IF(N366="snížená",J366,0)</f>
        <v>0</v>
      </c>
      <c r="BG366" s="157">
        <f>IF(N366="zákl. přenesená",J366,0)</f>
        <v>0</v>
      </c>
      <c r="BH366" s="157">
        <f>IF(N366="sníž. přenesená",J366,0)</f>
        <v>0</v>
      </c>
      <c r="BI366" s="157">
        <f>IF(N366="nulová",J366,0)</f>
        <v>0</v>
      </c>
      <c r="BJ366" s="18" t="s">
        <v>32</v>
      </c>
      <c r="BK366" s="157">
        <f>ROUND(I366*H366,2)</f>
        <v>0</v>
      </c>
      <c r="BL366" s="18" t="s">
        <v>143</v>
      </c>
      <c r="BM366" s="156" t="s">
        <v>1012</v>
      </c>
    </row>
    <row r="367" spans="1:47" s="2" customFormat="1" ht="11.25">
      <c r="A367" s="33"/>
      <c r="B367" s="34"/>
      <c r="C367" s="33"/>
      <c r="D367" s="158" t="s">
        <v>145</v>
      </c>
      <c r="E367" s="33"/>
      <c r="F367" s="159" t="s">
        <v>1013</v>
      </c>
      <c r="G367" s="33"/>
      <c r="H367" s="33"/>
      <c r="I367" s="160"/>
      <c r="J367" s="33"/>
      <c r="K367" s="33"/>
      <c r="L367" s="34"/>
      <c r="M367" s="161"/>
      <c r="N367" s="162"/>
      <c r="O367" s="59"/>
      <c r="P367" s="59"/>
      <c r="Q367" s="59"/>
      <c r="R367" s="59"/>
      <c r="S367" s="59"/>
      <c r="T367" s="60"/>
      <c r="U367" s="33"/>
      <c r="V367" s="33"/>
      <c r="W367" s="33"/>
      <c r="X367" s="33"/>
      <c r="Y367" s="33"/>
      <c r="Z367" s="33"/>
      <c r="AA367" s="33"/>
      <c r="AB367" s="33"/>
      <c r="AC367" s="33"/>
      <c r="AD367" s="33"/>
      <c r="AE367" s="33"/>
      <c r="AT367" s="18" t="s">
        <v>145</v>
      </c>
      <c r="AU367" s="18" t="s">
        <v>84</v>
      </c>
    </row>
    <row r="368" spans="1:47" s="2" customFormat="1" ht="29.25">
      <c r="A368" s="33"/>
      <c r="B368" s="34"/>
      <c r="C368" s="33"/>
      <c r="D368" s="164" t="s">
        <v>201</v>
      </c>
      <c r="E368" s="33"/>
      <c r="F368" s="187" t="s">
        <v>671</v>
      </c>
      <c r="G368" s="33"/>
      <c r="H368" s="33"/>
      <c r="I368" s="160"/>
      <c r="J368" s="33"/>
      <c r="K368" s="33"/>
      <c r="L368" s="34"/>
      <c r="M368" s="161"/>
      <c r="N368" s="162"/>
      <c r="O368" s="59"/>
      <c r="P368" s="59"/>
      <c r="Q368" s="59"/>
      <c r="R368" s="59"/>
      <c r="S368" s="59"/>
      <c r="T368" s="60"/>
      <c r="U368" s="33"/>
      <c r="V368" s="33"/>
      <c r="W368" s="33"/>
      <c r="X368" s="33"/>
      <c r="Y368" s="33"/>
      <c r="Z368" s="33"/>
      <c r="AA368" s="33"/>
      <c r="AB368" s="33"/>
      <c r="AC368" s="33"/>
      <c r="AD368" s="33"/>
      <c r="AE368" s="33"/>
      <c r="AT368" s="18" t="s">
        <v>201</v>
      </c>
      <c r="AU368" s="18" t="s">
        <v>84</v>
      </c>
    </row>
    <row r="369" spans="1:65" s="2" customFormat="1" ht="16.5" customHeight="1">
      <c r="A369" s="33"/>
      <c r="B369" s="144"/>
      <c r="C369" s="188" t="s">
        <v>548</v>
      </c>
      <c r="D369" s="188" t="s">
        <v>206</v>
      </c>
      <c r="E369" s="189" t="s">
        <v>1014</v>
      </c>
      <c r="F369" s="190" t="s">
        <v>1015</v>
      </c>
      <c r="G369" s="191" t="s">
        <v>447</v>
      </c>
      <c r="H369" s="192">
        <v>1</v>
      </c>
      <c r="I369" s="193"/>
      <c r="J369" s="194">
        <f>ROUND(I369*H369,2)</f>
        <v>0</v>
      </c>
      <c r="K369" s="190" t="s">
        <v>142</v>
      </c>
      <c r="L369" s="195"/>
      <c r="M369" s="196" t="s">
        <v>1</v>
      </c>
      <c r="N369" s="197" t="s">
        <v>40</v>
      </c>
      <c r="O369" s="59"/>
      <c r="P369" s="154">
        <f>O369*H369</f>
        <v>0</v>
      </c>
      <c r="Q369" s="154">
        <v>0.0295</v>
      </c>
      <c r="R369" s="154">
        <f>Q369*H369</f>
        <v>0.0295</v>
      </c>
      <c r="S369" s="154">
        <v>0</v>
      </c>
      <c r="T369" s="155">
        <f>S369*H369</f>
        <v>0</v>
      </c>
      <c r="U369" s="33"/>
      <c r="V369" s="33"/>
      <c r="W369" s="33"/>
      <c r="X369" s="33"/>
      <c r="Y369" s="33"/>
      <c r="Z369" s="33"/>
      <c r="AA369" s="33"/>
      <c r="AB369" s="33"/>
      <c r="AC369" s="33"/>
      <c r="AD369" s="33"/>
      <c r="AE369" s="33"/>
      <c r="AR369" s="156" t="s">
        <v>195</v>
      </c>
      <c r="AT369" s="156" t="s">
        <v>206</v>
      </c>
      <c r="AU369" s="156" t="s">
        <v>84</v>
      </c>
      <c r="AY369" s="18" t="s">
        <v>136</v>
      </c>
      <c r="BE369" s="157">
        <f>IF(N369="základní",J369,0)</f>
        <v>0</v>
      </c>
      <c r="BF369" s="157">
        <f>IF(N369="snížená",J369,0)</f>
        <v>0</v>
      </c>
      <c r="BG369" s="157">
        <f>IF(N369="zákl. přenesená",J369,0)</f>
        <v>0</v>
      </c>
      <c r="BH369" s="157">
        <f>IF(N369="sníž. přenesená",J369,0)</f>
        <v>0</v>
      </c>
      <c r="BI369" s="157">
        <f>IF(N369="nulová",J369,0)</f>
        <v>0</v>
      </c>
      <c r="BJ369" s="18" t="s">
        <v>32</v>
      </c>
      <c r="BK369" s="157">
        <f>ROUND(I369*H369,2)</f>
        <v>0</v>
      </c>
      <c r="BL369" s="18" t="s">
        <v>143</v>
      </c>
      <c r="BM369" s="156" t="s">
        <v>1016</v>
      </c>
    </row>
    <row r="370" spans="1:65" s="2" customFormat="1" ht="16.5" customHeight="1">
      <c r="A370" s="33"/>
      <c r="B370" s="144"/>
      <c r="C370" s="188" t="s">
        <v>552</v>
      </c>
      <c r="D370" s="188" t="s">
        <v>206</v>
      </c>
      <c r="E370" s="189" t="s">
        <v>1017</v>
      </c>
      <c r="F370" s="190" t="s">
        <v>1018</v>
      </c>
      <c r="G370" s="191" t="s">
        <v>447</v>
      </c>
      <c r="H370" s="192">
        <v>1</v>
      </c>
      <c r="I370" s="193"/>
      <c r="J370" s="194">
        <f>ROUND(I370*H370,2)</f>
        <v>0</v>
      </c>
      <c r="K370" s="190" t="s">
        <v>142</v>
      </c>
      <c r="L370" s="195"/>
      <c r="M370" s="196" t="s">
        <v>1</v>
      </c>
      <c r="N370" s="197" t="s">
        <v>40</v>
      </c>
      <c r="O370" s="59"/>
      <c r="P370" s="154">
        <f>O370*H370</f>
        <v>0</v>
      </c>
      <c r="Q370" s="154">
        <v>0.0019</v>
      </c>
      <c r="R370" s="154">
        <f>Q370*H370</f>
        <v>0.0019</v>
      </c>
      <c r="S370" s="154">
        <v>0</v>
      </c>
      <c r="T370" s="155">
        <f>S370*H370</f>
        <v>0</v>
      </c>
      <c r="U370" s="33"/>
      <c r="V370" s="33"/>
      <c r="W370" s="33"/>
      <c r="X370" s="33"/>
      <c r="Y370" s="33"/>
      <c r="Z370" s="33"/>
      <c r="AA370" s="33"/>
      <c r="AB370" s="33"/>
      <c r="AC370" s="33"/>
      <c r="AD370" s="33"/>
      <c r="AE370" s="33"/>
      <c r="AR370" s="156" t="s">
        <v>195</v>
      </c>
      <c r="AT370" s="156" t="s">
        <v>206</v>
      </c>
      <c r="AU370" s="156" t="s">
        <v>84</v>
      </c>
      <c r="AY370" s="18" t="s">
        <v>136</v>
      </c>
      <c r="BE370" s="157">
        <f>IF(N370="základní",J370,0)</f>
        <v>0</v>
      </c>
      <c r="BF370" s="157">
        <f>IF(N370="snížená",J370,0)</f>
        <v>0</v>
      </c>
      <c r="BG370" s="157">
        <f>IF(N370="zákl. přenesená",J370,0)</f>
        <v>0</v>
      </c>
      <c r="BH370" s="157">
        <f>IF(N370="sníž. přenesená",J370,0)</f>
        <v>0</v>
      </c>
      <c r="BI370" s="157">
        <f>IF(N370="nulová",J370,0)</f>
        <v>0</v>
      </c>
      <c r="BJ370" s="18" t="s">
        <v>32</v>
      </c>
      <c r="BK370" s="157">
        <f>ROUND(I370*H370,2)</f>
        <v>0</v>
      </c>
      <c r="BL370" s="18" t="s">
        <v>143</v>
      </c>
      <c r="BM370" s="156" t="s">
        <v>1019</v>
      </c>
    </row>
    <row r="371" spans="1:65" s="2" customFormat="1" ht="16.5" customHeight="1">
      <c r="A371" s="33"/>
      <c r="B371" s="144"/>
      <c r="C371" s="145" t="s">
        <v>557</v>
      </c>
      <c r="D371" s="145" t="s">
        <v>138</v>
      </c>
      <c r="E371" s="146" t="s">
        <v>690</v>
      </c>
      <c r="F371" s="147" t="s">
        <v>691</v>
      </c>
      <c r="G371" s="148" t="s">
        <v>198</v>
      </c>
      <c r="H371" s="149">
        <v>73.8</v>
      </c>
      <c r="I371" s="150"/>
      <c r="J371" s="151">
        <f>ROUND(I371*H371,2)</f>
        <v>0</v>
      </c>
      <c r="K371" s="147" t="s">
        <v>142</v>
      </c>
      <c r="L371" s="34"/>
      <c r="M371" s="152" t="s">
        <v>1</v>
      </c>
      <c r="N371" s="153" t="s">
        <v>40</v>
      </c>
      <c r="O371" s="59"/>
      <c r="P371" s="154">
        <f>O371*H371</f>
        <v>0</v>
      </c>
      <c r="Q371" s="154">
        <v>0.0002</v>
      </c>
      <c r="R371" s="154">
        <f>Q371*H371</f>
        <v>0.01476</v>
      </c>
      <c r="S371" s="154">
        <v>0</v>
      </c>
      <c r="T371" s="155">
        <f>S371*H371</f>
        <v>0</v>
      </c>
      <c r="U371" s="33"/>
      <c r="V371" s="33"/>
      <c r="W371" s="33"/>
      <c r="X371" s="33"/>
      <c r="Y371" s="33"/>
      <c r="Z371" s="33"/>
      <c r="AA371" s="33"/>
      <c r="AB371" s="33"/>
      <c r="AC371" s="33"/>
      <c r="AD371" s="33"/>
      <c r="AE371" s="33"/>
      <c r="AR371" s="156" t="s">
        <v>143</v>
      </c>
      <c r="AT371" s="156" t="s">
        <v>138</v>
      </c>
      <c r="AU371" s="156" t="s">
        <v>84</v>
      </c>
      <c r="AY371" s="18" t="s">
        <v>136</v>
      </c>
      <c r="BE371" s="157">
        <f>IF(N371="základní",J371,0)</f>
        <v>0</v>
      </c>
      <c r="BF371" s="157">
        <f>IF(N371="snížená",J371,0)</f>
        <v>0</v>
      </c>
      <c r="BG371" s="157">
        <f>IF(N371="zákl. přenesená",J371,0)</f>
        <v>0</v>
      </c>
      <c r="BH371" s="157">
        <f>IF(N371="sníž. přenesená",J371,0)</f>
        <v>0</v>
      </c>
      <c r="BI371" s="157">
        <f>IF(N371="nulová",J371,0)</f>
        <v>0</v>
      </c>
      <c r="BJ371" s="18" t="s">
        <v>32</v>
      </c>
      <c r="BK371" s="157">
        <f>ROUND(I371*H371,2)</f>
        <v>0</v>
      </c>
      <c r="BL371" s="18" t="s">
        <v>143</v>
      </c>
      <c r="BM371" s="156" t="s">
        <v>1020</v>
      </c>
    </row>
    <row r="372" spans="1:47" s="2" customFormat="1" ht="11.25">
      <c r="A372" s="33"/>
      <c r="B372" s="34"/>
      <c r="C372" s="33"/>
      <c r="D372" s="158" t="s">
        <v>145</v>
      </c>
      <c r="E372" s="33"/>
      <c r="F372" s="159" t="s">
        <v>693</v>
      </c>
      <c r="G372" s="33"/>
      <c r="H372" s="33"/>
      <c r="I372" s="160"/>
      <c r="J372" s="33"/>
      <c r="K372" s="33"/>
      <c r="L372" s="34"/>
      <c r="M372" s="161"/>
      <c r="N372" s="162"/>
      <c r="O372" s="59"/>
      <c r="P372" s="59"/>
      <c r="Q372" s="59"/>
      <c r="R372" s="59"/>
      <c r="S372" s="59"/>
      <c r="T372" s="60"/>
      <c r="U372" s="33"/>
      <c r="V372" s="33"/>
      <c r="W372" s="33"/>
      <c r="X372" s="33"/>
      <c r="Y372" s="33"/>
      <c r="Z372" s="33"/>
      <c r="AA372" s="33"/>
      <c r="AB372" s="33"/>
      <c r="AC372" s="33"/>
      <c r="AD372" s="33"/>
      <c r="AE372" s="33"/>
      <c r="AT372" s="18" t="s">
        <v>145</v>
      </c>
      <c r="AU372" s="18" t="s">
        <v>84</v>
      </c>
    </row>
    <row r="373" spans="2:51" s="13" customFormat="1" ht="11.25">
      <c r="B373" s="163"/>
      <c r="D373" s="164" t="s">
        <v>147</v>
      </c>
      <c r="E373" s="165" t="s">
        <v>1</v>
      </c>
      <c r="F373" s="166" t="s">
        <v>830</v>
      </c>
      <c r="H373" s="165" t="s">
        <v>1</v>
      </c>
      <c r="I373" s="167"/>
      <c r="L373" s="163"/>
      <c r="M373" s="168"/>
      <c r="N373" s="169"/>
      <c r="O373" s="169"/>
      <c r="P373" s="169"/>
      <c r="Q373" s="169"/>
      <c r="R373" s="169"/>
      <c r="S373" s="169"/>
      <c r="T373" s="170"/>
      <c r="AT373" s="165" t="s">
        <v>147</v>
      </c>
      <c r="AU373" s="165" t="s">
        <v>84</v>
      </c>
      <c r="AV373" s="13" t="s">
        <v>32</v>
      </c>
      <c r="AW373" s="13" t="s">
        <v>31</v>
      </c>
      <c r="AX373" s="13" t="s">
        <v>75</v>
      </c>
      <c r="AY373" s="165" t="s">
        <v>136</v>
      </c>
    </row>
    <row r="374" spans="2:51" s="13" customFormat="1" ht="11.25">
      <c r="B374" s="163"/>
      <c r="D374" s="164" t="s">
        <v>147</v>
      </c>
      <c r="E374" s="165" t="s">
        <v>1</v>
      </c>
      <c r="F374" s="166" t="s">
        <v>831</v>
      </c>
      <c r="H374" s="165" t="s">
        <v>1</v>
      </c>
      <c r="I374" s="167"/>
      <c r="L374" s="163"/>
      <c r="M374" s="168"/>
      <c r="N374" s="169"/>
      <c r="O374" s="169"/>
      <c r="P374" s="169"/>
      <c r="Q374" s="169"/>
      <c r="R374" s="169"/>
      <c r="S374" s="169"/>
      <c r="T374" s="170"/>
      <c r="AT374" s="165" t="s">
        <v>147</v>
      </c>
      <c r="AU374" s="165" t="s">
        <v>84</v>
      </c>
      <c r="AV374" s="13" t="s">
        <v>32</v>
      </c>
      <c r="AW374" s="13" t="s">
        <v>31</v>
      </c>
      <c r="AX374" s="13" t="s">
        <v>75</v>
      </c>
      <c r="AY374" s="165" t="s">
        <v>136</v>
      </c>
    </row>
    <row r="375" spans="2:51" s="14" customFormat="1" ht="11.25">
      <c r="B375" s="171"/>
      <c r="D375" s="164" t="s">
        <v>147</v>
      </c>
      <c r="E375" s="172" t="s">
        <v>1</v>
      </c>
      <c r="F375" s="173" t="s">
        <v>1021</v>
      </c>
      <c r="H375" s="174">
        <v>73.8</v>
      </c>
      <c r="I375" s="175"/>
      <c r="L375" s="171"/>
      <c r="M375" s="176"/>
      <c r="N375" s="177"/>
      <c r="O375" s="177"/>
      <c r="P375" s="177"/>
      <c r="Q375" s="177"/>
      <c r="R375" s="177"/>
      <c r="S375" s="177"/>
      <c r="T375" s="178"/>
      <c r="AT375" s="172" t="s">
        <v>147</v>
      </c>
      <c r="AU375" s="172" t="s">
        <v>84</v>
      </c>
      <c r="AV375" s="14" t="s">
        <v>84</v>
      </c>
      <c r="AW375" s="14" t="s">
        <v>31</v>
      </c>
      <c r="AX375" s="14" t="s">
        <v>75</v>
      </c>
      <c r="AY375" s="172" t="s">
        <v>136</v>
      </c>
    </row>
    <row r="376" spans="2:51" s="15" customFormat="1" ht="11.25">
      <c r="B376" s="179"/>
      <c r="D376" s="164" t="s">
        <v>147</v>
      </c>
      <c r="E376" s="180" t="s">
        <v>1</v>
      </c>
      <c r="F376" s="181" t="s">
        <v>151</v>
      </c>
      <c r="H376" s="182">
        <v>73.8</v>
      </c>
      <c r="I376" s="183"/>
      <c r="L376" s="179"/>
      <c r="M376" s="184"/>
      <c r="N376" s="185"/>
      <c r="O376" s="185"/>
      <c r="P376" s="185"/>
      <c r="Q376" s="185"/>
      <c r="R376" s="185"/>
      <c r="S376" s="185"/>
      <c r="T376" s="186"/>
      <c r="AT376" s="180" t="s">
        <v>147</v>
      </c>
      <c r="AU376" s="180" t="s">
        <v>84</v>
      </c>
      <c r="AV376" s="15" t="s">
        <v>143</v>
      </c>
      <c r="AW376" s="15" t="s">
        <v>31</v>
      </c>
      <c r="AX376" s="15" t="s">
        <v>32</v>
      </c>
      <c r="AY376" s="180" t="s">
        <v>136</v>
      </c>
    </row>
    <row r="377" spans="1:65" s="2" customFormat="1" ht="16.5" customHeight="1">
      <c r="A377" s="33"/>
      <c r="B377" s="144"/>
      <c r="C377" s="145" t="s">
        <v>563</v>
      </c>
      <c r="D377" s="145" t="s">
        <v>138</v>
      </c>
      <c r="E377" s="146" t="s">
        <v>697</v>
      </c>
      <c r="F377" s="147" t="s">
        <v>698</v>
      </c>
      <c r="G377" s="148" t="s">
        <v>198</v>
      </c>
      <c r="H377" s="149">
        <v>17.7</v>
      </c>
      <c r="I377" s="150"/>
      <c r="J377" s="151">
        <f>ROUND(I377*H377,2)</f>
        <v>0</v>
      </c>
      <c r="K377" s="147" t="s">
        <v>142</v>
      </c>
      <c r="L377" s="34"/>
      <c r="M377" s="152" t="s">
        <v>1</v>
      </c>
      <c r="N377" s="153" t="s">
        <v>40</v>
      </c>
      <c r="O377" s="59"/>
      <c r="P377" s="154">
        <f>O377*H377</f>
        <v>0</v>
      </c>
      <c r="Q377" s="154">
        <v>6E-05</v>
      </c>
      <c r="R377" s="154">
        <f>Q377*H377</f>
        <v>0.001062</v>
      </c>
      <c r="S377" s="154">
        <v>0</v>
      </c>
      <c r="T377" s="155">
        <f>S377*H377</f>
        <v>0</v>
      </c>
      <c r="U377" s="33"/>
      <c r="V377" s="33"/>
      <c r="W377" s="33"/>
      <c r="X377" s="33"/>
      <c r="Y377" s="33"/>
      <c r="Z377" s="33"/>
      <c r="AA377" s="33"/>
      <c r="AB377" s="33"/>
      <c r="AC377" s="33"/>
      <c r="AD377" s="33"/>
      <c r="AE377" s="33"/>
      <c r="AR377" s="156" t="s">
        <v>143</v>
      </c>
      <c r="AT377" s="156" t="s">
        <v>138</v>
      </c>
      <c r="AU377" s="156" t="s">
        <v>84</v>
      </c>
      <c r="AY377" s="18" t="s">
        <v>136</v>
      </c>
      <c r="BE377" s="157">
        <f>IF(N377="základní",J377,0)</f>
        <v>0</v>
      </c>
      <c r="BF377" s="157">
        <f>IF(N377="snížená",J377,0)</f>
        <v>0</v>
      </c>
      <c r="BG377" s="157">
        <f>IF(N377="zákl. přenesená",J377,0)</f>
        <v>0</v>
      </c>
      <c r="BH377" s="157">
        <f>IF(N377="sníž. přenesená",J377,0)</f>
        <v>0</v>
      </c>
      <c r="BI377" s="157">
        <f>IF(N377="nulová",J377,0)</f>
        <v>0</v>
      </c>
      <c r="BJ377" s="18" t="s">
        <v>32</v>
      </c>
      <c r="BK377" s="157">
        <f>ROUND(I377*H377,2)</f>
        <v>0</v>
      </c>
      <c r="BL377" s="18" t="s">
        <v>143</v>
      </c>
      <c r="BM377" s="156" t="s">
        <v>1022</v>
      </c>
    </row>
    <row r="378" spans="1:47" s="2" customFormat="1" ht="11.25">
      <c r="A378" s="33"/>
      <c r="B378" s="34"/>
      <c r="C378" s="33"/>
      <c r="D378" s="158" t="s">
        <v>145</v>
      </c>
      <c r="E378" s="33"/>
      <c r="F378" s="159" t="s">
        <v>700</v>
      </c>
      <c r="G378" s="33"/>
      <c r="H378" s="33"/>
      <c r="I378" s="160"/>
      <c r="J378" s="33"/>
      <c r="K378" s="33"/>
      <c r="L378" s="34"/>
      <c r="M378" s="161"/>
      <c r="N378" s="162"/>
      <c r="O378" s="59"/>
      <c r="P378" s="59"/>
      <c r="Q378" s="59"/>
      <c r="R378" s="59"/>
      <c r="S378" s="59"/>
      <c r="T378" s="60"/>
      <c r="U378" s="33"/>
      <c r="V378" s="33"/>
      <c r="W378" s="33"/>
      <c r="X378" s="33"/>
      <c r="Y378" s="33"/>
      <c r="Z378" s="33"/>
      <c r="AA378" s="33"/>
      <c r="AB378" s="33"/>
      <c r="AC378" s="33"/>
      <c r="AD378" s="33"/>
      <c r="AE378" s="33"/>
      <c r="AT378" s="18" t="s">
        <v>145</v>
      </c>
      <c r="AU378" s="18" t="s">
        <v>84</v>
      </c>
    </row>
    <row r="379" spans="2:51" s="13" customFormat="1" ht="11.25">
      <c r="B379" s="163"/>
      <c r="D379" s="164" t="s">
        <v>147</v>
      </c>
      <c r="E379" s="165" t="s">
        <v>1</v>
      </c>
      <c r="F379" s="166" t="s">
        <v>830</v>
      </c>
      <c r="H379" s="165" t="s">
        <v>1</v>
      </c>
      <c r="I379" s="167"/>
      <c r="L379" s="163"/>
      <c r="M379" s="168"/>
      <c r="N379" s="169"/>
      <c r="O379" s="169"/>
      <c r="P379" s="169"/>
      <c r="Q379" s="169"/>
      <c r="R379" s="169"/>
      <c r="S379" s="169"/>
      <c r="T379" s="170"/>
      <c r="AT379" s="165" t="s">
        <v>147</v>
      </c>
      <c r="AU379" s="165" t="s">
        <v>84</v>
      </c>
      <c r="AV379" s="13" t="s">
        <v>32</v>
      </c>
      <c r="AW379" s="13" t="s">
        <v>31</v>
      </c>
      <c r="AX379" s="13" t="s">
        <v>75</v>
      </c>
      <c r="AY379" s="165" t="s">
        <v>136</v>
      </c>
    </row>
    <row r="380" spans="2:51" s="13" customFormat="1" ht="11.25">
      <c r="B380" s="163"/>
      <c r="D380" s="164" t="s">
        <v>147</v>
      </c>
      <c r="E380" s="165" t="s">
        <v>1</v>
      </c>
      <c r="F380" s="166" t="s">
        <v>831</v>
      </c>
      <c r="H380" s="165" t="s">
        <v>1</v>
      </c>
      <c r="I380" s="167"/>
      <c r="L380" s="163"/>
      <c r="M380" s="168"/>
      <c r="N380" s="169"/>
      <c r="O380" s="169"/>
      <c r="P380" s="169"/>
      <c r="Q380" s="169"/>
      <c r="R380" s="169"/>
      <c r="S380" s="169"/>
      <c r="T380" s="170"/>
      <c r="AT380" s="165" t="s">
        <v>147</v>
      </c>
      <c r="AU380" s="165" t="s">
        <v>84</v>
      </c>
      <c r="AV380" s="13" t="s">
        <v>32</v>
      </c>
      <c r="AW380" s="13" t="s">
        <v>31</v>
      </c>
      <c r="AX380" s="13" t="s">
        <v>75</v>
      </c>
      <c r="AY380" s="165" t="s">
        <v>136</v>
      </c>
    </row>
    <row r="381" spans="2:51" s="14" customFormat="1" ht="11.25">
      <c r="B381" s="171"/>
      <c r="D381" s="164" t="s">
        <v>147</v>
      </c>
      <c r="E381" s="172" t="s">
        <v>1</v>
      </c>
      <c r="F381" s="173" t="s">
        <v>1023</v>
      </c>
      <c r="H381" s="174">
        <v>17.7</v>
      </c>
      <c r="I381" s="175"/>
      <c r="L381" s="171"/>
      <c r="M381" s="176"/>
      <c r="N381" s="177"/>
      <c r="O381" s="177"/>
      <c r="P381" s="177"/>
      <c r="Q381" s="177"/>
      <c r="R381" s="177"/>
      <c r="S381" s="177"/>
      <c r="T381" s="178"/>
      <c r="AT381" s="172" t="s">
        <v>147</v>
      </c>
      <c r="AU381" s="172" t="s">
        <v>84</v>
      </c>
      <c r="AV381" s="14" t="s">
        <v>84</v>
      </c>
      <c r="AW381" s="14" t="s">
        <v>31</v>
      </c>
      <c r="AX381" s="14" t="s">
        <v>75</v>
      </c>
      <c r="AY381" s="172" t="s">
        <v>136</v>
      </c>
    </row>
    <row r="382" spans="2:51" s="15" customFormat="1" ht="11.25">
      <c r="B382" s="179"/>
      <c r="D382" s="164" t="s">
        <v>147</v>
      </c>
      <c r="E382" s="180" t="s">
        <v>1</v>
      </c>
      <c r="F382" s="181" t="s">
        <v>151</v>
      </c>
      <c r="H382" s="182">
        <v>17.7</v>
      </c>
      <c r="I382" s="183"/>
      <c r="L382" s="179"/>
      <c r="M382" s="184"/>
      <c r="N382" s="185"/>
      <c r="O382" s="185"/>
      <c r="P382" s="185"/>
      <c r="Q382" s="185"/>
      <c r="R382" s="185"/>
      <c r="S382" s="185"/>
      <c r="T382" s="186"/>
      <c r="AT382" s="180" t="s">
        <v>147</v>
      </c>
      <c r="AU382" s="180" t="s">
        <v>84</v>
      </c>
      <c r="AV382" s="15" t="s">
        <v>143</v>
      </c>
      <c r="AW382" s="15" t="s">
        <v>31</v>
      </c>
      <c r="AX382" s="15" t="s">
        <v>32</v>
      </c>
      <c r="AY382" s="180" t="s">
        <v>136</v>
      </c>
    </row>
    <row r="383" spans="2:63" s="12" customFormat="1" ht="22.9" customHeight="1">
      <c r="B383" s="131"/>
      <c r="D383" s="132" t="s">
        <v>74</v>
      </c>
      <c r="E383" s="142" t="s">
        <v>773</v>
      </c>
      <c r="F383" s="142" t="s">
        <v>774</v>
      </c>
      <c r="I383" s="134"/>
      <c r="J383" s="143">
        <f>BK383</f>
        <v>0</v>
      </c>
      <c r="L383" s="131"/>
      <c r="M383" s="136"/>
      <c r="N383" s="137"/>
      <c r="O383" s="137"/>
      <c r="P383" s="138">
        <f>SUM(P384:P385)</f>
        <v>0</v>
      </c>
      <c r="Q383" s="137"/>
      <c r="R383" s="138">
        <f>SUM(R384:R385)</f>
        <v>0</v>
      </c>
      <c r="S383" s="137"/>
      <c r="T383" s="139">
        <f>SUM(T384:T385)</f>
        <v>0</v>
      </c>
      <c r="AR383" s="132" t="s">
        <v>32</v>
      </c>
      <c r="AT383" s="140" t="s">
        <v>74</v>
      </c>
      <c r="AU383" s="140" t="s">
        <v>32</v>
      </c>
      <c r="AY383" s="132" t="s">
        <v>136</v>
      </c>
      <c r="BK383" s="141">
        <f>SUM(BK384:BK385)</f>
        <v>0</v>
      </c>
    </row>
    <row r="384" spans="1:65" s="2" customFormat="1" ht="16.5" customHeight="1">
      <c r="A384" s="33"/>
      <c r="B384" s="144"/>
      <c r="C384" s="145" t="s">
        <v>567</v>
      </c>
      <c r="D384" s="145" t="s">
        <v>138</v>
      </c>
      <c r="E384" s="146" t="s">
        <v>776</v>
      </c>
      <c r="F384" s="147" t="s">
        <v>777</v>
      </c>
      <c r="G384" s="148" t="s">
        <v>214</v>
      </c>
      <c r="H384" s="149">
        <v>10.928</v>
      </c>
      <c r="I384" s="150"/>
      <c r="J384" s="151">
        <f>ROUND(I384*H384,2)</f>
        <v>0</v>
      </c>
      <c r="K384" s="147" t="s">
        <v>142</v>
      </c>
      <c r="L384" s="34"/>
      <c r="M384" s="152" t="s">
        <v>1</v>
      </c>
      <c r="N384" s="153" t="s">
        <v>40</v>
      </c>
      <c r="O384" s="59"/>
      <c r="P384" s="154">
        <f>O384*H384</f>
        <v>0</v>
      </c>
      <c r="Q384" s="154">
        <v>0</v>
      </c>
      <c r="R384" s="154">
        <f>Q384*H384</f>
        <v>0</v>
      </c>
      <c r="S384" s="154">
        <v>0</v>
      </c>
      <c r="T384" s="155">
        <f>S384*H384</f>
        <v>0</v>
      </c>
      <c r="U384" s="33"/>
      <c r="V384" s="33"/>
      <c r="W384" s="33"/>
      <c r="X384" s="33"/>
      <c r="Y384" s="33"/>
      <c r="Z384" s="33"/>
      <c r="AA384" s="33"/>
      <c r="AB384" s="33"/>
      <c r="AC384" s="33"/>
      <c r="AD384" s="33"/>
      <c r="AE384" s="33"/>
      <c r="AR384" s="156" t="s">
        <v>143</v>
      </c>
      <c r="AT384" s="156" t="s">
        <v>138</v>
      </c>
      <c r="AU384" s="156" t="s">
        <v>84</v>
      </c>
      <c r="AY384" s="18" t="s">
        <v>136</v>
      </c>
      <c r="BE384" s="157">
        <f>IF(N384="základní",J384,0)</f>
        <v>0</v>
      </c>
      <c r="BF384" s="157">
        <f>IF(N384="snížená",J384,0)</f>
        <v>0</v>
      </c>
      <c r="BG384" s="157">
        <f>IF(N384="zákl. přenesená",J384,0)</f>
        <v>0</v>
      </c>
      <c r="BH384" s="157">
        <f>IF(N384="sníž. přenesená",J384,0)</f>
        <v>0</v>
      </c>
      <c r="BI384" s="157">
        <f>IF(N384="nulová",J384,0)</f>
        <v>0</v>
      </c>
      <c r="BJ384" s="18" t="s">
        <v>32</v>
      </c>
      <c r="BK384" s="157">
        <f>ROUND(I384*H384,2)</f>
        <v>0</v>
      </c>
      <c r="BL384" s="18" t="s">
        <v>143</v>
      </c>
      <c r="BM384" s="156" t="s">
        <v>1024</v>
      </c>
    </row>
    <row r="385" spans="1:47" s="2" customFormat="1" ht="11.25">
      <c r="A385" s="33"/>
      <c r="B385" s="34"/>
      <c r="C385" s="33"/>
      <c r="D385" s="158" t="s">
        <v>145</v>
      </c>
      <c r="E385" s="33"/>
      <c r="F385" s="159" t="s">
        <v>779</v>
      </c>
      <c r="G385" s="33"/>
      <c r="H385" s="33"/>
      <c r="I385" s="160"/>
      <c r="J385" s="33"/>
      <c r="K385" s="33"/>
      <c r="L385" s="34"/>
      <c r="M385" s="207"/>
      <c r="N385" s="208"/>
      <c r="O385" s="209"/>
      <c r="P385" s="209"/>
      <c r="Q385" s="209"/>
      <c r="R385" s="209"/>
      <c r="S385" s="209"/>
      <c r="T385" s="210"/>
      <c r="U385" s="33"/>
      <c r="V385" s="33"/>
      <c r="W385" s="33"/>
      <c r="X385" s="33"/>
      <c r="Y385" s="33"/>
      <c r="Z385" s="33"/>
      <c r="AA385" s="33"/>
      <c r="AB385" s="33"/>
      <c r="AC385" s="33"/>
      <c r="AD385" s="33"/>
      <c r="AE385" s="33"/>
      <c r="AT385" s="18" t="s">
        <v>145</v>
      </c>
      <c r="AU385" s="18" t="s">
        <v>84</v>
      </c>
    </row>
    <row r="386" spans="1:31" s="2" customFormat="1" ht="6.95" customHeight="1">
      <c r="A386" s="33"/>
      <c r="B386" s="48"/>
      <c r="C386" s="49"/>
      <c r="D386" s="49"/>
      <c r="E386" s="49"/>
      <c r="F386" s="49"/>
      <c r="G386" s="49"/>
      <c r="H386" s="49"/>
      <c r="I386" s="49"/>
      <c r="J386" s="49"/>
      <c r="K386" s="49"/>
      <c r="L386" s="34"/>
      <c r="M386" s="33"/>
      <c r="O386" s="33"/>
      <c r="P386" s="33"/>
      <c r="Q386" s="33"/>
      <c r="R386" s="33"/>
      <c r="S386" s="33"/>
      <c r="T386" s="33"/>
      <c r="U386" s="33"/>
      <c r="V386" s="33"/>
      <c r="W386" s="33"/>
      <c r="X386" s="33"/>
      <c r="Y386" s="33"/>
      <c r="Z386" s="33"/>
      <c r="AA386" s="33"/>
      <c r="AB386" s="33"/>
      <c r="AC386" s="33"/>
      <c r="AD386" s="33"/>
      <c r="AE386" s="33"/>
    </row>
  </sheetData>
  <autoFilter ref="C120:K385"/>
  <mergeCells count="9">
    <mergeCell ref="E87:H87"/>
    <mergeCell ref="E111:H111"/>
    <mergeCell ref="E113:H113"/>
    <mergeCell ref="L2:V2"/>
    <mergeCell ref="E7:H7"/>
    <mergeCell ref="E9:H9"/>
    <mergeCell ref="E18:H18"/>
    <mergeCell ref="E27:H27"/>
    <mergeCell ref="E85:H85"/>
  </mergeCells>
  <hyperlinks>
    <hyperlink ref="F125" r:id="rId1" display="https://podminky.urs.cz/item/CS_URS_2022_02/132254203"/>
    <hyperlink ref="F133" r:id="rId2" display="https://podminky.urs.cz/item/CS_URS_2022_02/151201102"/>
    <hyperlink ref="F139" r:id="rId3" display="https://podminky.urs.cz/item/CS_URS_2022_02/151201112"/>
    <hyperlink ref="F141" r:id="rId4" display="https://podminky.urs.cz/item/CS_URS_2022_02/151811132"/>
    <hyperlink ref="F147" r:id="rId5" display="https://podminky.urs.cz/item/CS_URS_2022_02/151811232"/>
    <hyperlink ref="F149" r:id="rId6" display="https://podminky.urs.cz/item/CS_URS_2022_02/162751117"/>
    <hyperlink ref="F156" r:id="rId7" display="https://podminky.urs.cz/item/CS_URS_2024_01/162751114"/>
    <hyperlink ref="F163" r:id="rId8" display="https://podminky.urs.cz/item/CS_URS_2022_02/167151101"/>
    <hyperlink ref="F168" r:id="rId9" display="https://podminky.urs.cz/item/CS_URS_2022_02/171251201"/>
    <hyperlink ref="F173" r:id="rId10" display="https://podminky.urs.cz/item/CS_URS_2022_02/174151101"/>
    <hyperlink ref="F181" r:id="rId11" display="https://podminky.urs.cz/item/CS_URS_2022_02/175151101"/>
    <hyperlink ref="F189" r:id="rId12" display="https://podminky.urs.cz/item/CS_URS_2022_02/167151101"/>
    <hyperlink ref="F193" r:id="rId13" display="https://podminky.urs.cz/item/CS_URS_2022_02/162351103"/>
    <hyperlink ref="F197" r:id="rId14" display="https://podminky.urs.cz/item/CS_URS_2022_02/451573111"/>
    <hyperlink ref="F203" r:id="rId15" display="https://podminky.urs.cz/item/CS_URS_2022_02/167151101"/>
    <hyperlink ref="F206" r:id="rId16" display="https://podminky.urs.cz/item/CS_URS_2022_02/162351103"/>
    <hyperlink ref="F209" r:id="rId17" display="https://podminky.urs.cz/item/CS_URS_2022_02/452313151"/>
    <hyperlink ref="F216" r:id="rId18" display="https://podminky.urs.cz/item/CS_URS_2022_02/452353101"/>
    <hyperlink ref="F219" r:id="rId19" display="https://podminky.urs.cz/item/CS_URS_2022_02/851421131"/>
    <hyperlink ref="F225" r:id="rId20" display="https://podminky.urs.cz/item/CS_URS_2022_02/851371192"/>
    <hyperlink ref="F239" r:id="rId21" display="https://podminky.urs.cz/item/CS_URS_2022_02/852441122"/>
    <hyperlink ref="F246" r:id="rId22" display="https://podminky.urs.cz/item/CS_URS_2022_02/857242122"/>
    <hyperlink ref="F254" r:id="rId23" display="https://podminky.urs.cz/item/CS_URS_2022_02/857352122"/>
    <hyperlink ref="F265" r:id="rId24" display="https://podminky.urs.cz/item/CS_URS_2022_02/857421131"/>
    <hyperlink ref="F282" r:id="rId25" display="https://podminky.urs.cz/item/CS_URS_2022_02/857422122"/>
    <hyperlink ref="F299" r:id="rId26" display="https://podminky.urs.cz/item/CS_URS_2022_02/857424122"/>
    <hyperlink ref="F311" r:id="rId27" display="https://podminky.urs.cz/item/CS_URS_2022_02/891241112"/>
    <hyperlink ref="F319" r:id="rId28" display="https://podminky.urs.cz/item/CS_URS_2022_02/891247111"/>
    <hyperlink ref="F329" r:id="rId29" display="https://podminky.urs.cz/item/CS_URS_2022_02/891351112"/>
    <hyperlink ref="F337" r:id="rId30" display="https://podminky.urs.cz/item/CS_URS_2022_02/891421112"/>
    <hyperlink ref="F345" r:id="rId31" display="https://podminky.urs.cz/item/CS_URS_2022_02/891424121"/>
    <hyperlink ref="F353" r:id="rId32" display="https://podminky.urs.cz/item/CS_URS_2022_02/892383122"/>
    <hyperlink ref="F356" r:id="rId33" display="https://podminky.urs.cz/item/CS_URS_2022_02/892421111"/>
    <hyperlink ref="F360" r:id="rId34" display="https://podminky.urs.cz/item/CS_URS_2022_02/892442111"/>
    <hyperlink ref="F363" r:id="rId35" display="https://podminky.urs.cz/item/CS_URS_2022_02/899401112"/>
    <hyperlink ref="F367" r:id="rId36" display="https://podminky.urs.cz/item/CS_URS_2022_02/899401113"/>
    <hyperlink ref="F372" r:id="rId37" display="https://podminky.urs.cz/item/CS_URS_2022_02/899721112"/>
    <hyperlink ref="F378" r:id="rId38" display="https://podminky.urs.cz/item/CS_URS_2022_02/899722111"/>
    <hyperlink ref="F385" r:id="rId39" display="https://podminky.urs.cz/item/CS_URS_2022_02/9982731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3"/>
  <sheetViews>
    <sheetView showGridLines="0" workbookViewId="0" topLeftCell="A1">
      <selection activeCell="J12" sqref="J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6" t="s">
        <v>5</v>
      </c>
      <c r="M2" s="241"/>
      <c r="N2" s="241"/>
      <c r="O2" s="241"/>
      <c r="P2" s="241"/>
      <c r="Q2" s="241"/>
      <c r="R2" s="241"/>
      <c r="S2" s="241"/>
      <c r="T2" s="241"/>
      <c r="U2" s="241"/>
      <c r="V2" s="241"/>
      <c r="AT2" s="18" t="s">
        <v>91</v>
      </c>
    </row>
    <row r="3" spans="2:46" s="1" customFormat="1" ht="6.95" customHeight="1">
      <c r="B3" s="19"/>
      <c r="C3" s="20"/>
      <c r="D3" s="20"/>
      <c r="E3" s="20"/>
      <c r="F3" s="20"/>
      <c r="G3" s="20"/>
      <c r="H3" s="20"/>
      <c r="I3" s="20"/>
      <c r="J3" s="20"/>
      <c r="K3" s="20"/>
      <c r="L3" s="21"/>
      <c r="AT3" s="18" t="s">
        <v>84</v>
      </c>
    </row>
    <row r="4" spans="2:46" s="1" customFormat="1" ht="24.95" customHeight="1">
      <c r="B4" s="21"/>
      <c r="D4" s="22" t="s">
        <v>101</v>
      </c>
      <c r="L4" s="21"/>
      <c r="M4" s="94" t="s">
        <v>10</v>
      </c>
      <c r="AT4" s="18" t="s">
        <v>3</v>
      </c>
    </row>
    <row r="5" spans="2:12" s="1" customFormat="1" ht="6.95" customHeight="1">
      <c r="B5" s="21"/>
      <c r="L5" s="21"/>
    </row>
    <row r="6" spans="2:12" s="1" customFormat="1" ht="12" customHeight="1">
      <c r="B6" s="21"/>
      <c r="D6" s="28" t="s">
        <v>16</v>
      </c>
      <c r="L6" s="21"/>
    </row>
    <row r="7" spans="2:12" s="1" customFormat="1" ht="16.5" customHeight="1">
      <c r="B7" s="21"/>
      <c r="E7" s="257" t="str">
        <f>'Rekapitulace stavby'!K6</f>
        <v>Brno, Obvodová (Bystrcký most) drobná rekonstrukce vodovodu</v>
      </c>
      <c r="F7" s="258"/>
      <c r="G7" s="258"/>
      <c r="H7" s="258"/>
      <c r="L7" s="21"/>
    </row>
    <row r="8" spans="1:31" s="2" customFormat="1" ht="12" customHeight="1">
      <c r="A8" s="33"/>
      <c r="B8" s="34"/>
      <c r="C8" s="33"/>
      <c r="D8" s="28" t="s">
        <v>102</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18" t="s">
        <v>1025</v>
      </c>
      <c r="F9" s="259"/>
      <c r="G9" s="259"/>
      <c r="H9" s="25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23</v>
      </c>
      <c r="E14" s="33"/>
      <c r="F14" s="33"/>
      <c r="G14" s="33"/>
      <c r="H14" s="33"/>
      <c r="I14" s="28" t="s">
        <v>24</v>
      </c>
      <c r="J14" s="26" t="s">
        <v>1</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25</v>
      </c>
      <c r="F15" s="33"/>
      <c r="G15" s="33"/>
      <c r="H15" s="33"/>
      <c r="I15" s="28" t="s">
        <v>26</v>
      </c>
      <c r="J15" s="26" t="s">
        <v>1</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28" t="s">
        <v>24</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60" t="str">
        <f>'Rekapitulace stavby'!E14</f>
        <v>Vyplň údaj</v>
      </c>
      <c r="F18" s="240"/>
      <c r="G18" s="240"/>
      <c r="H18" s="240"/>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28" t="s">
        <v>24</v>
      </c>
      <c r="J20" s="26" t="s">
        <v>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30</v>
      </c>
      <c r="F21" s="33"/>
      <c r="G21" s="33"/>
      <c r="H21" s="33"/>
      <c r="I21" s="28" t="s">
        <v>26</v>
      </c>
      <c r="J21" s="26" t="s">
        <v>1</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33</v>
      </c>
      <c r="E23" s="33"/>
      <c r="F23" s="33"/>
      <c r="G23" s="33"/>
      <c r="H23" s="33"/>
      <c r="I23" s="28" t="s">
        <v>24</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34</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45" t="s">
        <v>1</v>
      </c>
      <c r="F27" s="245"/>
      <c r="G27" s="245"/>
      <c r="H27" s="245"/>
      <c r="I27" s="95"/>
      <c r="J27" s="95"/>
      <c r="K27" s="95"/>
      <c r="L27" s="97"/>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35</v>
      </c>
      <c r="E30" s="33"/>
      <c r="F30" s="33"/>
      <c r="G30" s="33"/>
      <c r="H30" s="33"/>
      <c r="I30" s="33"/>
      <c r="J30" s="72">
        <f>ROUND(J120,0)</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37</v>
      </c>
      <c r="G32" s="33"/>
      <c r="H32" s="33"/>
      <c r="I32" s="37" t="s">
        <v>36</v>
      </c>
      <c r="J32" s="37" t="s">
        <v>38</v>
      </c>
      <c r="K32" s="33"/>
      <c r="L32" s="43"/>
      <c r="S32" s="33"/>
      <c r="T32" s="33"/>
      <c r="U32" s="33"/>
      <c r="V32" s="33"/>
      <c r="W32" s="33"/>
      <c r="X32" s="33"/>
      <c r="Y32" s="33"/>
      <c r="Z32" s="33"/>
      <c r="AA32" s="33"/>
      <c r="AB32" s="33"/>
      <c r="AC32" s="33"/>
      <c r="AD32" s="33"/>
      <c r="AE32" s="33"/>
    </row>
    <row r="33" spans="1:31" s="2" customFormat="1" ht="14.45" customHeight="1">
      <c r="A33" s="33"/>
      <c r="B33" s="34"/>
      <c r="C33" s="33"/>
      <c r="D33" s="99" t="s">
        <v>39</v>
      </c>
      <c r="E33" s="28" t="s">
        <v>40</v>
      </c>
      <c r="F33" s="100">
        <f>ROUND((SUM(BE120:BE212)),0)</f>
        <v>0</v>
      </c>
      <c r="G33" s="33"/>
      <c r="H33" s="33"/>
      <c r="I33" s="101">
        <v>0.21</v>
      </c>
      <c r="J33" s="100">
        <f>ROUND(((SUM(BE120:BE212))*I33),0)</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41</v>
      </c>
      <c r="F34" s="100">
        <f>ROUND((SUM(BF120:BF212)),0)</f>
        <v>0</v>
      </c>
      <c r="G34" s="33"/>
      <c r="H34" s="33"/>
      <c r="I34" s="101">
        <v>0.12</v>
      </c>
      <c r="J34" s="100">
        <f>ROUND(((SUM(BF120:BF212))*I34),0)</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42</v>
      </c>
      <c r="F35" s="100">
        <f>ROUND((SUM(BG120:BG212)),0)</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43</v>
      </c>
      <c r="F36" s="100">
        <f>ROUND((SUM(BH120:BH212)),0)</f>
        <v>0</v>
      </c>
      <c r="G36" s="33"/>
      <c r="H36" s="33"/>
      <c r="I36" s="101">
        <v>0.12</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0">
        <f>ROUND((SUM(BI120:BI212)),0)</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45</v>
      </c>
      <c r="E39" s="61"/>
      <c r="F39" s="61"/>
      <c r="G39" s="104" t="s">
        <v>46</v>
      </c>
      <c r="H39" s="105" t="s">
        <v>47</v>
      </c>
      <c r="I39" s="61"/>
      <c r="J39" s="106">
        <f>SUM(J30:J37)</f>
        <v>0</v>
      </c>
      <c r="K39" s="107"/>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48</v>
      </c>
      <c r="E50" s="45"/>
      <c r="F50" s="45"/>
      <c r="G50" s="44" t="s">
        <v>49</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50</v>
      </c>
      <c r="E61" s="36"/>
      <c r="F61" s="108" t="s">
        <v>51</v>
      </c>
      <c r="G61" s="46" t="s">
        <v>50</v>
      </c>
      <c r="H61" s="36"/>
      <c r="I61" s="36"/>
      <c r="J61" s="109" t="s">
        <v>51</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52</v>
      </c>
      <c r="E65" s="47"/>
      <c r="F65" s="47"/>
      <c r="G65" s="44" t="s">
        <v>53</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50</v>
      </c>
      <c r="E76" s="36"/>
      <c r="F76" s="108" t="s">
        <v>51</v>
      </c>
      <c r="G76" s="46" t="s">
        <v>50</v>
      </c>
      <c r="H76" s="36"/>
      <c r="I76" s="36"/>
      <c r="J76" s="109" t="s">
        <v>51</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104</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7" t="str">
        <f>E7</f>
        <v>Brno, Obvodová (Bystrcký most) drobná rekonstrukce vodovodu</v>
      </c>
      <c r="F85" s="258"/>
      <c r="G85" s="258"/>
      <c r="H85" s="25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102</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8" t="str">
        <f>E9</f>
        <v>IO 02.2 - Provizorní řad DN 350</v>
      </c>
      <c r="F87" s="259"/>
      <c r="G87" s="259"/>
      <c r="H87" s="25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40.15" customHeight="1">
      <c r="A91" s="33"/>
      <c r="B91" s="34"/>
      <c r="C91" s="28" t="s">
        <v>23</v>
      </c>
      <c r="D91" s="33"/>
      <c r="E91" s="33"/>
      <c r="F91" s="26" t="str">
        <f>E15</f>
        <v>Stat. město BRNO v zastoupení BVK</v>
      </c>
      <c r="G91" s="33"/>
      <c r="H91" s="33"/>
      <c r="I91" s="28" t="s">
        <v>29</v>
      </c>
      <c r="J91" s="31" t="str">
        <f>E21</f>
        <v>D PLUS PROJEKTOVÁ A INŽENÝRSKÁ a.s.</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33</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105</v>
      </c>
      <c r="D94" s="102"/>
      <c r="E94" s="102"/>
      <c r="F94" s="102"/>
      <c r="G94" s="102"/>
      <c r="H94" s="102"/>
      <c r="I94" s="102"/>
      <c r="J94" s="111" t="s">
        <v>106</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107</v>
      </c>
      <c r="D96" s="33"/>
      <c r="E96" s="33"/>
      <c r="F96" s="33"/>
      <c r="G96" s="33"/>
      <c r="H96" s="33"/>
      <c r="I96" s="33"/>
      <c r="J96" s="72">
        <f>J120</f>
        <v>0</v>
      </c>
      <c r="K96" s="33"/>
      <c r="L96" s="43"/>
      <c r="S96" s="33"/>
      <c r="T96" s="33"/>
      <c r="U96" s="33"/>
      <c r="V96" s="33"/>
      <c r="W96" s="33"/>
      <c r="X96" s="33"/>
      <c r="Y96" s="33"/>
      <c r="Z96" s="33"/>
      <c r="AA96" s="33"/>
      <c r="AB96" s="33"/>
      <c r="AC96" s="33"/>
      <c r="AD96" s="33"/>
      <c r="AE96" s="33"/>
      <c r="AU96" s="18" t="s">
        <v>108</v>
      </c>
    </row>
    <row r="97" spans="2:12" s="9" customFormat="1" ht="24.95" customHeight="1">
      <c r="B97" s="113"/>
      <c r="D97" s="114" t="s">
        <v>109</v>
      </c>
      <c r="E97" s="115"/>
      <c r="F97" s="115"/>
      <c r="G97" s="115"/>
      <c r="H97" s="115"/>
      <c r="I97" s="115"/>
      <c r="J97" s="116">
        <f>J121</f>
        <v>0</v>
      </c>
      <c r="L97" s="113"/>
    </row>
    <row r="98" spans="2:12" s="10" customFormat="1" ht="19.9" customHeight="1">
      <c r="B98" s="117"/>
      <c r="D98" s="118" t="s">
        <v>113</v>
      </c>
      <c r="E98" s="119"/>
      <c r="F98" s="119"/>
      <c r="G98" s="119"/>
      <c r="H98" s="119"/>
      <c r="I98" s="119"/>
      <c r="J98" s="120">
        <f>J122</f>
        <v>0</v>
      </c>
      <c r="L98" s="117"/>
    </row>
    <row r="99" spans="2:12" s="10" customFormat="1" ht="19.9" customHeight="1">
      <c r="B99" s="117"/>
      <c r="D99" s="118" t="s">
        <v>114</v>
      </c>
      <c r="E99" s="119"/>
      <c r="F99" s="119"/>
      <c r="G99" s="119"/>
      <c r="H99" s="119"/>
      <c r="I99" s="119"/>
      <c r="J99" s="120">
        <f>J132</f>
        <v>0</v>
      </c>
      <c r="L99" s="117"/>
    </row>
    <row r="100" spans="2:12" s="10" customFormat="1" ht="19.9" customHeight="1">
      <c r="B100" s="117"/>
      <c r="D100" s="118" t="s">
        <v>117</v>
      </c>
      <c r="E100" s="119"/>
      <c r="F100" s="119"/>
      <c r="G100" s="119"/>
      <c r="H100" s="119"/>
      <c r="I100" s="119"/>
      <c r="J100" s="120">
        <f>J210</f>
        <v>0</v>
      </c>
      <c r="L100" s="117"/>
    </row>
    <row r="101" spans="1:31" s="2" customFormat="1" ht="21.75" customHeight="1">
      <c r="A101" s="33"/>
      <c r="B101" s="34"/>
      <c r="C101" s="33"/>
      <c r="D101" s="33"/>
      <c r="E101" s="33"/>
      <c r="F101" s="33"/>
      <c r="G101" s="33"/>
      <c r="H101" s="33"/>
      <c r="I101" s="33"/>
      <c r="J101" s="33"/>
      <c r="K101" s="33"/>
      <c r="L101" s="43"/>
      <c r="S101" s="33"/>
      <c r="T101" s="33"/>
      <c r="U101" s="33"/>
      <c r="V101" s="33"/>
      <c r="W101" s="33"/>
      <c r="X101" s="33"/>
      <c r="Y101" s="33"/>
      <c r="Z101" s="33"/>
      <c r="AA101" s="33"/>
      <c r="AB101" s="33"/>
      <c r="AC101" s="33"/>
      <c r="AD101" s="33"/>
      <c r="AE101" s="33"/>
    </row>
    <row r="102" spans="1:31" s="2" customFormat="1" ht="6.95" customHeight="1">
      <c r="A102" s="33"/>
      <c r="B102" s="48"/>
      <c r="C102" s="49"/>
      <c r="D102" s="49"/>
      <c r="E102" s="49"/>
      <c r="F102" s="49"/>
      <c r="G102" s="49"/>
      <c r="H102" s="49"/>
      <c r="I102" s="49"/>
      <c r="J102" s="49"/>
      <c r="K102" s="49"/>
      <c r="L102" s="43"/>
      <c r="S102" s="33"/>
      <c r="T102" s="33"/>
      <c r="U102" s="33"/>
      <c r="V102" s="33"/>
      <c r="W102" s="33"/>
      <c r="X102" s="33"/>
      <c r="Y102" s="33"/>
      <c r="Z102" s="33"/>
      <c r="AA102" s="33"/>
      <c r="AB102" s="33"/>
      <c r="AC102" s="33"/>
      <c r="AD102" s="33"/>
      <c r="AE102" s="33"/>
    </row>
    <row r="106" spans="1:31" s="2" customFormat="1" ht="6.95" customHeight="1">
      <c r="A106" s="33"/>
      <c r="B106" s="50"/>
      <c r="C106" s="51"/>
      <c r="D106" s="51"/>
      <c r="E106" s="51"/>
      <c r="F106" s="51"/>
      <c r="G106" s="51"/>
      <c r="H106" s="51"/>
      <c r="I106" s="51"/>
      <c r="J106" s="51"/>
      <c r="K106" s="51"/>
      <c r="L106" s="43"/>
      <c r="S106" s="33"/>
      <c r="T106" s="33"/>
      <c r="U106" s="33"/>
      <c r="V106" s="33"/>
      <c r="W106" s="33"/>
      <c r="X106" s="33"/>
      <c r="Y106" s="33"/>
      <c r="Z106" s="33"/>
      <c r="AA106" s="33"/>
      <c r="AB106" s="33"/>
      <c r="AC106" s="33"/>
      <c r="AD106" s="33"/>
      <c r="AE106" s="33"/>
    </row>
    <row r="107" spans="1:31" s="2" customFormat="1" ht="24.95" customHeight="1">
      <c r="A107" s="33"/>
      <c r="B107" s="34"/>
      <c r="C107" s="22" t="s">
        <v>121</v>
      </c>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31" s="2" customFormat="1" ht="6.9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6.5" customHeight="1">
      <c r="A110" s="33"/>
      <c r="B110" s="34"/>
      <c r="C110" s="33"/>
      <c r="D110" s="33"/>
      <c r="E110" s="257" t="str">
        <f>E7</f>
        <v>Brno, Obvodová (Bystrcký most) drobná rekonstrukce vodovodu</v>
      </c>
      <c r="F110" s="258"/>
      <c r="G110" s="258"/>
      <c r="H110" s="258"/>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102</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18" t="str">
        <f>E9</f>
        <v>IO 02.2 - Provizorní řad DN 350</v>
      </c>
      <c r="F112" s="259"/>
      <c r="G112" s="259"/>
      <c r="H112" s="259"/>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20</v>
      </c>
      <c r="D114" s="33"/>
      <c r="E114" s="33"/>
      <c r="F114" s="26" t="str">
        <f>F12</f>
        <v xml:space="preserve"> </v>
      </c>
      <c r="G114" s="33"/>
      <c r="H114" s="33"/>
      <c r="I114" s="28" t="s">
        <v>22</v>
      </c>
      <c r="J114" s="56" t="str">
        <f>IF(J12="","",J12)</f>
        <v/>
      </c>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40.15" customHeight="1">
      <c r="A116" s="33"/>
      <c r="B116" s="34"/>
      <c r="C116" s="28" t="s">
        <v>23</v>
      </c>
      <c r="D116" s="33"/>
      <c r="E116" s="33"/>
      <c r="F116" s="26" t="str">
        <f>E15</f>
        <v>Stat. město BRNO v zastoupení BVK</v>
      </c>
      <c r="G116" s="33"/>
      <c r="H116" s="33"/>
      <c r="I116" s="28" t="s">
        <v>29</v>
      </c>
      <c r="J116" s="31" t="str">
        <f>E21</f>
        <v>D PLUS PROJEKTOVÁ A INŽENÝRSKÁ a.s.</v>
      </c>
      <c r="K116" s="33"/>
      <c r="L116" s="43"/>
      <c r="S116" s="33"/>
      <c r="T116" s="33"/>
      <c r="U116" s="33"/>
      <c r="V116" s="33"/>
      <c r="W116" s="33"/>
      <c r="X116" s="33"/>
      <c r="Y116" s="33"/>
      <c r="Z116" s="33"/>
      <c r="AA116" s="33"/>
      <c r="AB116" s="33"/>
      <c r="AC116" s="33"/>
      <c r="AD116" s="33"/>
      <c r="AE116" s="33"/>
    </row>
    <row r="117" spans="1:31" s="2" customFormat="1" ht="15.2" customHeight="1">
      <c r="A117" s="33"/>
      <c r="B117" s="34"/>
      <c r="C117" s="28" t="s">
        <v>27</v>
      </c>
      <c r="D117" s="33"/>
      <c r="E117" s="33"/>
      <c r="F117" s="26" t="str">
        <f>IF(E18="","",E18)</f>
        <v>Vyplň údaj</v>
      </c>
      <c r="G117" s="33"/>
      <c r="H117" s="33"/>
      <c r="I117" s="28" t="s">
        <v>33</v>
      </c>
      <c r="J117" s="31" t="str">
        <f>E24</f>
        <v xml:space="preserve"> </v>
      </c>
      <c r="K117" s="33"/>
      <c r="L117" s="43"/>
      <c r="S117" s="33"/>
      <c r="T117" s="33"/>
      <c r="U117" s="33"/>
      <c r="V117" s="33"/>
      <c r="W117" s="33"/>
      <c r="X117" s="33"/>
      <c r="Y117" s="33"/>
      <c r="Z117" s="33"/>
      <c r="AA117" s="33"/>
      <c r="AB117" s="33"/>
      <c r="AC117" s="33"/>
      <c r="AD117" s="33"/>
      <c r="AE117" s="33"/>
    </row>
    <row r="118" spans="1:31" s="2" customFormat="1" ht="10.3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11" customFormat="1" ht="29.25" customHeight="1">
      <c r="A119" s="121"/>
      <c r="B119" s="122"/>
      <c r="C119" s="123" t="s">
        <v>122</v>
      </c>
      <c r="D119" s="124" t="s">
        <v>60</v>
      </c>
      <c r="E119" s="124" t="s">
        <v>56</v>
      </c>
      <c r="F119" s="124" t="s">
        <v>57</v>
      </c>
      <c r="G119" s="124" t="s">
        <v>123</v>
      </c>
      <c r="H119" s="124" t="s">
        <v>124</v>
      </c>
      <c r="I119" s="124" t="s">
        <v>125</v>
      </c>
      <c r="J119" s="124" t="s">
        <v>106</v>
      </c>
      <c r="K119" s="125" t="s">
        <v>126</v>
      </c>
      <c r="L119" s="126"/>
      <c r="M119" s="63" t="s">
        <v>1</v>
      </c>
      <c r="N119" s="64" t="s">
        <v>39</v>
      </c>
      <c r="O119" s="64" t="s">
        <v>127</v>
      </c>
      <c r="P119" s="64" t="s">
        <v>128</v>
      </c>
      <c r="Q119" s="64" t="s">
        <v>129</v>
      </c>
      <c r="R119" s="64" t="s">
        <v>130</v>
      </c>
      <c r="S119" s="64" t="s">
        <v>131</v>
      </c>
      <c r="T119" s="65" t="s">
        <v>132</v>
      </c>
      <c r="U119" s="121"/>
      <c r="V119" s="121"/>
      <c r="W119" s="121"/>
      <c r="X119" s="121"/>
      <c r="Y119" s="121"/>
      <c r="Z119" s="121"/>
      <c r="AA119" s="121"/>
      <c r="AB119" s="121"/>
      <c r="AC119" s="121"/>
      <c r="AD119" s="121"/>
      <c r="AE119" s="121"/>
    </row>
    <row r="120" spans="1:63" s="2" customFormat="1" ht="22.9" customHeight="1">
      <c r="A120" s="33"/>
      <c r="B120" s="34"/>
      <c r="C120" s="70" t="s">
        <v>133</v>
      </c>
      <c r="D120" s="33"/>
      <c r="E120" s="33"/>
      <c r="F120" s="33"/>
      <c r="G120" s="33"/>
      <c r="H120" s="33"/>
      <c r="I120" s="33"/>
      <c r="J120" s="127">
        <f>BK120</f>
        <v>0</v>
      </c>
      <c r="K120" s="33"/>
      <c r="L120" s="34"/>
      <c r="M120" s="66"/>
      <c r="N120" s="57"/>
      <c r="O120" s="67"/>
      <c r="P120" s="128">
        <f>P121</f>
        <v>0</v>
      </c>
      <c r="Q120" s="67"/>
      <c r="R120" s="128">
        <f>R121</f>
        <v>8.473459</v>
      </c>
      <c r="S120" s="67"/>
      <c r="T120" s="129">
        <f>T121</f>
        <v>0</v>
      </c>
      <c r="U120" s="33"/>
      <c r="V120" s="33"/>
      <c r="W120" s="33"/>
      <c r="X120" s="33"/>
      <c r="Y120" s="33"/>
      <c r="Z120" s="33"/>
      <c r="AA120" s="33"/>
      <c r="AB120" s="33"/>
      <c r="AC120" s="33"/>
      <c r="AD120" s="33"/>
      <c r="AE120" s="33"/>
      <c r="AT120" s="18" t="s">
        <v>74</v>
      </c>
      <c r="AU120" s="18" t="s">
        <v>108</v>
      </c>
      <c r="BK120" s="130">
        <f>BK121</f>
        <v>0</v>
      </c>
    </row>
    <row r="121" spans="2:63" s="12" customFormat="1" ht="25.9" customHeight="1">
      <c r="B121" s="131"/>
      <c r="D121" s="132" t="s">
        <v>74</v>
      </c>
      <c r="E121" s="133" t="s">
        <v>134</v>
      </c>
      <c r="F121" s="133" t="s">
        <v>135</v>
      </c>
      <c r="I121" s="134"/>
      <c r="J121" s="135">
        <f>BK121</f>
        <v>0</v>
      </c>
      <c r="L121" s="131"/>
      <c r="M121" s="136"/>
      <c r="N121" s="137"/>
      <c r="O121" s="137"/>
      <c r="P121" s="138">
        <f>P122+P132+P210</f>
        <v>0</v>
      </c>
      <c r="Q121" s="137"/>
      <c r="R121" s="138">
        <f>R122+R132+R210</f>
        <v>8.473459</v>
      </c>
      <c r="S121" s="137"/>
      <c r="T121" s="139">
        <f>T122+T132+T210</f>
        <v>0</v>
      </c>
      <c r="AR121" s="132" t="s">
        <v>32</v>
      </c>
      <c r="AT121" s="140" t="s">
        <v>74</v>
      </c>
      <c r="AU121" s="140" t="s">
        <v>75</v>
      </c>
      <c r="AY121" s="132" t="s">
        <v>136</v>
      </c>
      <c r="BK121" s="141">
        <f>BK122+BK132+BK210</f>
        <v>0</v>
      </c>
    </row>
    <row r="122" spans="2:63" s="12" customFormat="1" ht="22.9" customHeight="1">
      <c r="B122" s="131"/>
      <c r="D122" s="132" t="s">
        <v>74</v>
      </c>
      <c r="E122" s="142" t="s">
        <v>143</v>
      </c>
      <c r="F122" s="142" t="s">
        <v>368</v>
      </c>
      <c r="I122" s="134"/>
      <c r="J122" s="143">
        <f>BK122</f>
        <v>0</v>
      </c>
      <c r="L122" s="131"/>
      <c r="M122" s="136"/>
      <c r="N122" s="137"/>
      <c r="O122" s="137"/>
      <c r="P122" s="138">
        <f>SUM(P123:P131)</f>
        <v>0</v>
      </c>
      <c r="Q122" s="137"/>
      <c r="R122" s="138">
        <f>SUM(R123:R131)</f>
        <v>0.7620629999999999</v>
      </c>
      <c r="S122" s="137"/>
      <c r="T122" s="139">
        <f>SUM(T123:T131)</f>
        <v>0</v>
      </c>
      <c r="AR122" s="132" t="s">
        <v>32</v>
      </c>
      <c r="AT122" s="140" t="s">
        <v>74</v>
      </c>
      <c r="AU122" s="140" t="s">
        <v>32</v>
      </c>
      <c r="AY122" s="132" t="s">
        <v>136</v>
      </c>
      <c r="BK122" s="141">
        <f>SUM(BK123:BK131)</f>
        <v>0</v>
      </c>
    </row>
    <row r="123" spans="1:65" s="2" customFormat="1" ht="16.5" customHeight="1">
      <c r="A123" s="33"/>
      <c r="B123" s="144"/>
      <c r="C123" s="145" t="s">
        <v>32</v>
      </c>
      <c r="D123" s="145" t="s">
        <v>138</v>
      </c>
      <c r="E123" s="146" t="s">
        <v>381</v>
      </c>
      <c r="F123" s="147" t="s">
        <v>382</v>
      </c>
      <c r="G123" s="148" t="s">
        <v>173</v>
      </c>
      <c r="H123" s="149">
        <v>0.3</v>
      </c>
      <c r="I123" s="150"/>
      <c r="J123" s="151">
        <f>ROUND(I123*H123,2)</f>
        <v>0</v>
      </c>
      <c r="K123" s="147" t="s">
        <v>142</v>
      </c>
      <c r="L123" s="34"/>
      <c r="M123" s="152" t="s">
        <v>1</v>
      </c>
      <c r="N123" s="153" t="s">
        <v>40</v>
      </c>
      <c r="O123" s="59"/>
      <c r="P123" s="154">
        <f>O123*H123</f>
        <v>0</v>
      </c>
      <c r="Q123" s="154">
        <v>2.50187</v>
      </c>
      <c r="R123" s="154">
        <f>Q123*H123</f>
        <v>0.7505609999999999</v>
      </c>
      <c r="S123" s="154">
        <v>0</v>
      </c>
      <c r="T123" s="155">
        <f>S123*H123</f>
        <v>0</v>
      </c>
      <c r="U123" s="33"/>
      <c r="V123" s="33"/>
      <c r="W123" s="33"/>
      <c r="X123" s="33"/>
      <c r="Y123" s="33"/>
      <c r="Z123" s="33"/>
      <c r="AA123" s="33"/>
      <c r="AB123" s="33"/>
      <c r="AC123" s="33"/>
      <c r="AD123" s="33"/>
      <c r="AE123" s="33"/>
      <c r="AR123" s="156" t="s">
        <v>143</v>
      </c>
      <c r="AT123" s="156" t="s">
        <v>138</v>
      </c>
      <c r="AU123" s="156" t="s">
        <v>84</v>
      </c>
      <c r="AY123" s="18" t="s">
        <v>136</v>
      </c>
      <c r="BE123" s="157">
        <f>IF(N123="základní",J123,0)</f>
        <v>0</v>
      </c>
      <c r="BF123" s="157">
        <f>IF(N123="snížená",J123,0)</f>
        <v>0</v>
      </c>
      <c r="BG123" s="157">
        <f>IF(N123="zákl. přenesená",J123,0)</f>
        <v>0</v>
      </c>
      <c r="BH123" s="157">
        <f>IF(N123="sníž. přenesená",J123,0)</f>
        <v>0</v>
      </c>
      <c r="BI123" s="157">
        <f>IF(N123="nulová",J123,0)</f>
        <v>0</v>
      </c>
      <c r="BJ123" s="18" t="s">
        <v>32</v>
      </c>
      <c r="BK123" s="157">
        <f>ROUND(I123*H123,2)</f>
        <v>0</v>
      </c>
      <c r="BL123" s="18" t="s">
        <v>143</v>
      </c>
      <c r="BM123" s="156" t="s">
        <v>1026</v>
      </c>
    </row>
    <row r="124" spans="1:47" s="2" customFormat="1" ht="11.25">
      <c r="A124" s="33"/>
      <c r="B124" s="34"/>
      <c r="C124" s="33"/>
      <c r="D124" s="158" t="s">
        <v>145</v>
      </c>
      <c r="E124" s="33"/>
      <c r="F124" s="159" t="s">
        <v>384</v>
      </c>
      <c r="G124" s="33"/>
      <c r="H124" s="33"/>
      <c r="I124" s="160"/>
      <c r="J124" s="33"/>
      <c r="K124" s="33"/>
      <c r="L124" s="34"/>
      <c r="M124" s="161"/>
      <c r="N124" s="162"/>
      <c r="O124" s="59"/>
      <c r="P124" s="59"/>
      <c r="Q124" s="59"/>
      <c r="R124" s="59"/>
      <c r="S124" s="59"/>
      <c r="T124" s="60"/>
      <c r="U124" s="33"/>
      <c r="V124" s="33"/>
      <c r="W124" s="33"/>
      <c r="X124" s="33"/>
      <c r="Y124" s="33"/>
      <c r="Z124" s="33"/>
      <c r="AA124" s="33"/>
      <c r="AB124" s="33"/>
      <c r="AC124" s="33"/>
      <c r="AD124" s="33"/>
      <c r="AE124" s="33"/>
      <c r="AT124" s="18" t="s">
        <v>145</v>
      </c>
      <c r="AU124" s="18" t="s">
        <v>84</v>
      </c>
    </row>
    <row r="125" spans="1:47" s="2" customFormat="1" ht="29.25">
      <c r="A125" s="33"/>
      <c r="B125" s="34"/>
      <c r="C125" s="33"/>
      <c r="D125" s="164" t="s">
        <v>201</v>
      </c>
      <c r="E125" s="33"/>
      <c r="F125" s="187" t="s">
        <v>385</v>
      </c>
      <c r="G125" s="33"/>
      <c r="H125" s="33"/>
      <c r="I125" s="160"/>
      <c r="J125" s="33"/>
      <c r="K125" s="33"/>
      <c r="L125" s="34"/>
      <c r="M125" s="161"/>
      <c r="N125" s="162"/>
      <c r="O125" s="59"/>
      <c r="P125" s="59"/>
      <c r="Q125" s="59"/>
      <c r="R125" s="59"/>
      <c r="S125" s="59"/>
      <c r="T125" s="60"/>
      <c r="U125" s="33"/>
      <c r="V125" s="33"/>
      <c r="W125" s="33"/>
      <c r="X125" s="33"/>
      <c r="Y125" s="33"/>
      <c r="Z125" s="33"/>
      <c r="AA125" s="33"/>
      <c r="AB125" s="33"/>
      <c r="AC125" s="33"/>
      <c r="AD125" s="33"/>
      <c r="AE125" s="33"/>
      <c r="AT125" s="18" t="s">
        <v>201</v>
      </c>
      <c r="AU125" s="18" t="s">
        <v>84</v>
      </c>
    </row>
    <row r="126" spans="2:51" s="13" customFormat="1" ht="11.25">
      <c r="B126" s="163"/>
      <c r="D126" s="164" t="s">
        <v>147</v>
      </c>
      <c r="E126" s="165" t="s">
        <v>1</v>
      </c>
      <c r="F126" s="166" t="s">
        <v>167</v>
      </c>
      <c r="H126" s="165" t="s">
        <v>1</v>
      </c>
      <c r="I126" s="167"/>
      <c r="L126" s="163"/>
      <c r="M126" s="168"/>
      <c r="N126" s="169"/>
      <c r="O126" s="169"/>
      <c r="P126" s="169"/>
      <c r="Q126" s="169"/>
      <c r="R126" s="169"/>
      <c r="S126" s="169"/>
      <c r="T126" s="170"/>
      <c r="AT126" s="165" t="s">
        <v>147</v>
      </c>
      <c r="AU126" s="165" t="s">
        <v>84</v>
      </c>
      <c r="AV126" s="13" t="s">
        <v>32</v>
      </c>
      <c r="AW126" s="13" t="s">
        <v>31</v>
      </c>
      <c r="AX126" s="13" t="s">
        <v>75</v>
      </c>
      <c r="AY126" s="165" t="s">
        <v>136</v>
      </c>
    </row>
    <row r="127" spans="2:51" s="13" customFormat="1" ht="11.25">
      <c r="B127" s="163"/>
      <c r="D127" s="164" t="s">
        <v>147</v>
      </c>
      <c r="E127" s="165" t="s">
        <v>1</v>
      </c>
      <c r="F127" s="166" t="s">
        <v>386</v>
      </c>
      <c r="H127" s="165" t="s">
        <v>1</v>
      </c>
      <c r="I127" s="167"/>
      <c r="L127" s="163"/>
      <c r="M127" s="168"/>
      <c r="N127" s="169"/>
      <c r="O127" s="169"/>
      <c r="P127" s="169"/>
      <c r="Q127" s="169"/>
      <c r="R127" s="169"/>
      <c r="S127" s="169"/>
      <c r="T127" s="170"/>
      <c r="AT127" s="165" t="s">
        <v>147</v>
      </c>
      <c r="AU127" s="165" t="s">
        <v>84</v>
      </c>
      <c r="AV127" s="13" t="s">
        <v>32</v>
      </c>
      <c r="AW127" s="13" t="s">
        <v>31</v>
      </c>
      <c r="AX127" s="13" t="s">
        <v>75</v>
      </c>
      <c r="AY127" s="165" t="s">
        <v>136</v>
      </c>
    </row>
    <row r="128" spans="2:51" s="14" customFormat="1" ht="11.25">
      <c r="B128" s="171"/>
      <c r="D128" s="164" t="s">
        <v>147</v>
      </c>
      <c r="E128" s="172" t="s">
        <v>1</v>
      </c>
      <c r="F128" s="173" t="s">
        <v>1027</v>
      </c>
      <c r="H128" s="174">
        <v>0.3</v>
      </c>
      <c r="I128" s="175"/>
      <c r="L128" s="171"/>
      <c r="M128" s="176"/>
      <c r="N128" s="177"/>
      <c r="O128" s="177"/>
      <c r="P128" s="177"/>
      <c r="Q128" s="177"/>
      <c r="R128" s="177"/>
      <c r="S128" s="177"/>
      <c r="T128" s="178"/>
      <c r="AT128" s="172" t="s">
        <v>147</v>
      </c>
      <c r="AU128" s="172" t="s">
        <v>84</v>
      </c>
      <c r="AV128" s="14" t="s">
        <v>84</v>
      </c>
      <c r="AW128" s="14" t="s">
        <v>31</v>
      </c>
      <c r="AX128" s="14" t="s">
        <v>75</v>
      </c>
      <c r="AY128" s="172" t="s">
        <v>136</v>
      </c>
    </row>
    <row r="129" spans="2:51" s="15" customFormat="1" ht="11.25">
      <c r="B129" s="179"/>
      <c r="D129" s="164" t="s">
        <v>147</v>
      </c>
      <c r="E129" s="180" t="s">
        <v>1</v>
      </c>
      <c r="F129" s="181" t="s">
        <v>151</v>
      </c>
      <c r="H129" s="182">
        <v>0.3</v>
      </c>
      <c r="I129" s="183"/>
      <c r="L129" s="179"/>
      <c r="M129" s="184"/>
      <c r="N129" s="185"/>
      <c r="O129" s="185"/>
      <c r="P129" s="185"/>
      <c r="Q129" s="185"/>
      <c r="R129" s="185"/>
      <c r="S129" s="185"/>
      <c r="T129" s="186"/>
      <c r="AT129" s="180" t="s">
        <v>147</v>
      </c>
      <c r="AU129" s="180" t="s">
        <v>84</v>
      </c>
      <c r="AV129" s="15" t="s">
        <v>143</v>
      </c>
      <c r="AW129" s="15" t="s">
        <v>31</v>
      </c>
      <c r="AX129" s="15" t="s">
        <v>32</v>
      </c>
      <c r="AY129" s="180" t="s">
        <v>136</v>
      </c>
    </row>
    <row r="130" spans="1:65" s="2" customFormat="1" ht="16.5" customHeight="1">
      <c r="A130" s="33"/>
      <c r="B130" s="144"/>
      <c r="C130" s="145" t="s">
        <v>84</v>
      </c>
      <c r="D130" s="145" t="s">
        <v>138</v>
      </c>
      <c r="E130" s="146" t="s">
        <v>389</v>
      </c>
      <c r="F130" s="147" t="s">
        <v>390</v>
      </c>
      <c r="G130" s="148" t="s">
        <v>141</v>
      </c>
      <c r="H130" s="149">
        <v>1.8</v>
      </c>
      <c r="I130" s="150"/>
      <c r="J130" s="151">
        <f>ROUND(I130*H130,2)</f>
        <v>0</v>
      </c>
      <c r="K130" s="147" t="s">
        <v>142</v>
      </c>
      <c r="L130" s="34"/>
      <c r="M130" s="152" t="s">
        <v>1</v>
      </c>
      <c r="N130" s="153" t="s">
        <v>40</v>
      </c>
      <c r="O130" s="59"/>
      <c r="P130" s="154">
        <f>O130*H130</f>
        <v>0</v>
      </c>
      <c r="Q130" s="154">
        <v>0.00639</v>
      </c>
      <c r="R130" s="154">
        <f>Q130*H130</f>
        <v>0.011502</v>
      </c>
      <c r="S130" s="154">
        <v>0</v>
      </c>
      <c r="T130" s="155">
        <f>S130*H130</f>
        <v>0</v>
      </c>
      <c r="U130" s="33"/>
      <c r="V130" s="33"/>
      <c r="W130" s="33"/>
      <c r="X130" s="33"/>
      <c r="Y130" s="33"/>
      <c r="Z130" s="33"/>
      <c r="AA130" s="33"/>
      <c r="AB130" s="33"/>
      <c r="AC130" s="33"/>
      <c r="AD130" s="33"/>
      <c r="AE130" s="33"/>
      <c r="AR130" s="156" t="s">
        <v>143</v>
      </c>
      <c r="AT130" s="156" t="s">
        <v>138</v>
      </c>
      <c r="AU130" s="156" t="s">
        <v>84</v>
      </c>
      <c r="AY130" s="18" t="s">
        <v>136</v>
      </c>
      <c r="BE130" s="157">
        <f>IF(N130="základní",J130,0)</f>
        <v>0</v>
      </c>
      <c r="BF130" s="157">
        <f>IF(N130="snížená",J130,0)</f>
        <v>0</v>
      </c>
      <c r="BG130" s="157">
        <f>IF(N130="zákl. přenesená",J130,0)</f>
        <v>0</v>
      </c>
      <c r="BH130" s="157">
        <f>IF(N130="sníž. přenesená",J130,0)</f>
        <v>0</v>
      </c>
      <c r="BI130" s="157">
        <f>IF(N130="nulová",J130,0)</f>
        <v>0</v>
      </c>
      <c r="BJ130" s="18" t="s">
        <v>32</v>
      </c>
      <c r="BK130" s="157">
        <f>ROUND(I130*H130,2)</f>
        <v>0</v>
      </c>
      <c r="BL130" s="18" t="s">
        <v>143</v>
      </c>
      <c r="BM130" s="156" t="s">
        <v>1028</v>
      </c>
    </row>
    <row r="131" spans="1:47" s="2" customFormat="1" ht="11.25">
      <c r="A131" s="33"/>
      <c r="B131" s="34"/>
      <c r="C131" s="33"/>
      <c r="D131" s="158" t="s">
        <v>145</v>
      </c>
      <c r="E131" s="33"/>
      <c r="F131" s="159" t="s">
        <v>392</v>
      </c>
      <c r="G131" s="33"/>
      <c r="H131" s="33"/>
      <c r="I131" s="160"/>
      <c r="J131" s="33"/>
      <c r="K131" s="33"/>
      <c r="L131" s="34"/>
      <c r="M131" s="161"/>
      <c r="N131" s="162"/>
      <c r="O131" s="59"/>
      <c r="P131" s="59"/>
      <c r="Q131" s="59"/>
      <c r="R131" s="59"/>
      <c r="S131" s="59"/>
      <c r="T131" s="60"/>
      <c r="U131" s="33"/>
      <c r="V131" s="33"/>
      <c r="W131" s="33"/>
      <c r="X131" s="33"/>
      <c r="Y131" s="33"/>
      <c r="Z131" s="33"/>
      <c r="AA131" s="33"/>
      <c r="AB131" s="33"/>
      <c r="AC131" s="33"/>
      <c r="AD131" s="33"/>
      <c r="AE131" s="33"/>
      <c r="AT131" s="18" t="s">
        <v>145</v>
      </c>
      <c r="AU131" s="18" t="s">
        <v>84</v>
      </c>
    </row>
    <row r="132" spans="2:63" s="12" customFormat="1" ht="22.9" customHeight="1">
      <c r="B132" s="131"/>
      <c r="D132" s="132" t="s">
        <v>74</v>
      </c>
      <c r="E132" s="142" t="s">
        <v>195</v>
      </c>
      <c r="F132" s="142" t="s">
        <v>393</v>
      </c>
      <c r="I132" s="134"/>
      <c r="J132" s="143">
        <f>BK132</f>
        <v>0</v>
      </c>
      <c r="L132" s="131"/>
      <c r="M132" s="136"/>
      <c r="N132" s="137"/>
      <c r="O132" s="137"/>
      <c r="P132" s="138">
        <f>SUM(P133:P209)</f>
        <v>0</v>
      </c>
      <c r="Q132" s="137"/>
      <c r="R132" s="138">
        <f>SUM(R133:R209)</f>
        <v>7.711396000000001</v>
      </c>
      <c r="S132" s="137"/>
      <c r="T132" s="139">
        <f>SUM(T133:T209)</f>
        <v>0</v>
      </c>
      <c r="AR132" s="132" t="s">
        <v>32</v>
      </c>
      <c r="AT132" s="140" t="s">
        <v>74</v>
      </c>
      <c r="AU132" s="140" t="s">
        <v>32</v>
      </c>
      <c r="AY132" s="132" t="s">
        <v>136</v>
      </c>
      <c r="BK132" s="141">
        <f>SUM(BK133:BK209)</f>
        <v>0</v>
      </c>
    </row>
    <row r="133" spans="1:65" s="2" customFormat="1" ht="16.5" customHeight="1">
      <c r="A133" s="33"/>
      <c r="B133" s="144"/>
      <c r="C133" s="145" t="s">
        <v>158</v>
      </c>
      <c r="D133" s="145" t="s">
        <v>138</v>
      </c>
      <c r="E133" s="146" t="s">
        <v>1029</v>
      </c>
      <c r="F133" s="147" t="s">
        <v>1030</v>
      </c>
      <c r="G133" s="148" t="s">
        <v>198</v>
      </c>
      <c r="H133" s="149">
        <v>35</v>
      </c>
      <c r="I133" s="150"/>
      <c r="J133" s="151">
        <f>ROUND(I133*H133,2)</f>
        <v>0</v>
      </c>
      <c r="K133" s="147" t="s">
        <v>1</v>
      </c>
      <c r="L133" s="34"/>
      <c r="M133" s="152" t="s">
        <v>1</v>
      </c>
      <c r="N133" s="153" t="s">
        <v>40</v>
      </c>
      <c r="O133" s="59"/>
      <c r="P133" s="154">
        <f>O133*H133</f>
        <v>0</v>
      </c>
      <c r="Q133" s="154">
        <v>0</v>
      </c>
      <c r="R133" s="154">
        <f>Q133*H133</f>
        <v>0</v>
      </c>
      <c r="S133" s="154">
        <v>0</v>
      </c>
      <c r="T133" s="155">
        <f>S133*H133</f>
        <v>0</v>
      </c>
      <c r="U133" s="33"/>
      <c r="V133" s="33"/>
      <c r="W133" s="33"/>
      <c r="X133" s="33"/>
      <c r="Y133" s="33"/>
      <c r="Z133" s="33"/>
      <c r="AA133" s="33"/>
      <c r="AB133" s="33"/>
      <c r="AC133" s="33"/>
      <c r="AD133" s="33"/>
      <c r="AE133" s="33"/>
      <c r="AR133" s="156" t="s">
        <v>143</v>
      </c>
      <c r="AT133" s="156" t="s">
        <v>138</v>
      </c>
      <c r="AU133" s="156" t="s">
        <v>84</v>
      </c>
      <c r="AY133" s="18" t="s">
        <v>136</v>
      </c>
      <c r="BE133" s="157">
        <f>IF(N133="základní",J133,0)</f>
        <v>0</v>
      </c>
      <c r="BF133" s="157">
        <f>IF(N133="snížená",J133,0)</f>
        <v>0</v>
      </c>
      <c r="BG133" s="157">
        <f>IF(N133="zákl. přenesená",J133,0)</f>
        <v>0</v>
      </c>
      <c r="BH133" s="157">
        <f>IF(N133="sníž. přenesená",J133,0)</f>
        <v>0</v>
      </c>
      <c r="BI133" s="157">
        <f>IF(N133="nulová",J133,0)</f>
        <v>0</v>
      </c>
      <c r="BJ133" s="18" t="s">
        <v>32</v>
      </c>
      <c r="BK133" s="157">
        <f>ROUND(I133*H133,2)</f>
        <v>0</v>
      </c>
      <c r="BL133" s="18" t="s">
        <v>143</v>
      </c>
      <c r="BM133" s="156" t="s">
        <v>1031</v>
      </c>
    </row>
    <row r="134" spans="1:65" s="2" customFormat="1" ht="16.5" customHeight="1">
      <c r="A134" s="33"/>
      <c r="B134" s="144"/>
      <c r="C134" s="145" t="s">
        <v>143</v>
      </c>
      <c r="D134" s="145" t="s">
        <v>138</v>
      </c>
      <c r="E134" s="146" t="s">
        <v>908</v>
      </c>
      <c r="F134" s="147" t="s">
        <v>909</v>
      </c>
      <c r="G134" s="148" t="s">
        <v>447</v>
      </c>
      <c r="H134" s="149">
        <v>1</v>
      </c>
      <c r="I134" s="150"/>
      <c r="J134" s="151">
        <f>ROUND(I134*H134,2)</f>
        <v>0</v>
      </c>
      <c r="K134" s="147" t="s">
        <v>142</v>
      </c>
      <c r="L134" s="34"/>
      <c r="M134" s="152" t="s">
        <v>1</v>
      </c>
      <c r="N134" s="153" t="s">
        <v>40</v>
      </c>
      <c r="O134" s="59"/>
      <c r="P134" s="154">
        <f>O134*H134</f>
        <v>0</v>
      </c>
      <c r="Q134" s="154">
        <v>0.00301</v>
      </c>
      <c r="R134" s="154">
        <f>Q134*H134</f>
        <v>0.00301</v>
      </c>
      <c r="S134" s="154">
        <v>0</v>
      </c>
      <c r="T134" s="155">
        <f>S134*H134</f>
        <v>0</v>
      </c>
      <c r="U134" s="33"/>
      <c r="V134" s="33"/>
      <c r="W134" s="33"/>
      <c r="X134" s="33"/>
      <c r="Y134" s="33"/>
      <c r="Z134" s="33"/>
      <c r="AA134" s="33"/>
      <c r="AB134" s="33"/>
      <c r="AC134" s="33"/>
      <c r="AD134" s="33"/>
      <c r="AE134" s="33"/>
      <c r="AR134" s="156" t="s">
        <v>143</v>
      </c>
      <c r="AT134" s="156" t="s">
        <v>138</v>
      </c>
      <c r="AU134" s="156" t="s">
        <v>84</v>
      </c>
      <c r="AY134" s="18" t="s">
        <v>136</v>
      </c>
      <c r="BE134" s="157">
        <f>IF(N134="základní",J134,0)</f>
        <v>0</v>
      </c>
      <c r="BF134" s="157">
        <f>IF(N134="snížená",J134,0)</f>
        <v>0</v>
      </c>
      <c r="BG134" s="157">
        <f>IF(N134="zákl. přenesená",J134,0)</f>
        <v>0</v>
      </c>
      <c r="BH134" s="157">
        <f>IF(N134="sníž. přenesená",J134,0)</f>
        <v>0</v>
      </c>
      <c r="BI134" s="157">
        <f>IF(N134="nulová",J134,0)</f>
        <v>0</v>
      </c>
      <c r="BJ134" s="18" t="s">
        <v>32</v>
      </c>
      <c r="BK134" s="157">
        <f>ROUND(I134*H134,2)</f>
        <v>0</v>
      </c>
      <c r="BL134" s="18" t="s">
        <v>143</v>
      </c>
      <c r="BM134" s="156" t="s">
        <v>1032</v>
      </c>
    </row>
    <row r="135" spans="1:47" s="2" customFormat="1" ht="11.25">
      <c r="A135" s="33"/>
      <c r="B135" s="34"/>
      <c r="C135" s="33"/>
      <c r="D135" s="158" t="s">
        <v>145</v>
      </c>
      <c r="E135" s="33"/>
      <c r="F135" s="159" t="s">
        <v>911</v>
      </c>
      <c r="G135" s="33"/>
      <c r="H135" s="33"/>
      <c r="I135" s="160"/>
      <c r="J135" s="33"/>
      <c r="K135" s="33"/>
      <c r="L135" s="34"/>
      <c r="M135" s="161"/>
      <c r="N135" s="162"/>
      <c r="O135" s="59"/>
      <c r="P135" s="59"/>
      <c r="Q135" s="59"/>
      <c r="R135" s="59"/>
      <c r="S135" s="59"/>
      <c r="T135" s="60"/>
      <c r="U135" s="33"/>
      <c r="V135" s="33"/>
      <c r="W135" s="33"/>
      <c r="X135" s="33"/>
      <c r="Y135" s="33"/>
      <c r="Z135" s="33"/>
      <c r="AA135" s="33"/>
      <c r="AB135" s="33"/>
      <c r="AC135" s="33"/>
      <c r="AD135" s="33"/>
      <c r="AE135" s="33"/>
      <c r="AT135" s="18" t="s">
        <v>145</v>
      </c>
      <c r="AU135" s="18" t="s">
        <v>84</v>
      </c>
    </row>
    <row r="136" spans="1:47" s="2" customFormat="1" ht="39">
      <c r="A136" s="33"/>
      <c r="B136" s="34"/>
      <c r="C136" s="33"/>
      <c r="D136" s="164" t="s">
        <v>201</v>
      </c>
      <c r="E136" s="33"/>
      <c r="F136" s="187" t="s">
        <v>450</v>
      </c>
      <c r="G136" s="33"/>
      <c r="H136" s="33"/>
      <c r="I136" s="160"/>
      <c r="J136" s="33"/>
      <c r="K136" s="33"/>
      <c r="L136" s="34"/>
      <c r="M136" s="161"/>
      <c r="N136" s="162"/>
      <c r="O136" s="59"/>
      <c r="P136" s="59"/>
      <c r="Q136" s="59"/>
      <c r="R136" s="59"/>
      <c r="S136" s="59"/>
      <c r="T136" s="60"/>
      <c r="U136" s="33"/>
      <c r="V136" s="33"/>
      <c r="W136" s="33"/>
      <c r="X136" s="33"/>
      <c r="Y136" s="33"/>
      <c r="Z136" s="33"/>
      <c r="AA136" s="33"/>
      <c r="AB136" s="33"/>
      <c r="AC136" s="33"/>
      <c r="AD136" s="33"/>
      <c r="AE136" s="33"/>
      <c r="AT136" s="18" t="s">
        <v>201</v>
      </c>
      <c r="AU136" s="18" t="s">
        <v>84</v>
      </c>
    </row>
    <row r="137" spans="2:51" s="13" customFormat="1" ht="11.25">
      <c r="B137" s="163"/>
      <c r="D137" s="164" t="s">
        <v>147</v>
      </c>
      <c r="E137" s="165" t="s">
        <v>1</v>
      </c>
      <c r="F137" s="166" t="s">
        <v>451</v>
      </c>
      <c r="H137" s="165" t="s">
        <v>1</v>
      </c>
      <c r="I137" s="167"/>
      <c r="L137" s="163"/>
      <c r="M137" s="168"/>
      <c r="N137" s="169"/>
      <c r="O137" s="169"/>
      <c r="P137" s="169"/>
      <c r="Q137" s="169"/>
      <c r="R137" s="169"/>
      <c r="S137" s="169"/>
      <c r="T137" s="170"/>
      <c r="AT137" s="165" t="s">
        <v>147</v>
      </c>
      <c r="AU137" s="165" t="s">
        <v>84</v>
      </c>
      <c r="AV137" s="13" t="s">
        <v>32</v>
      </c>
      <c r="AW137" s="13" t="s">
        <v>31</v>
      </c>
      <c r="AX137" s="13" t="s">
        <v>75</v>
      </c>
      <c r="AY137" s="165" t="s">
        <v>136</v>
      </c>
    </row>
    <row r="138" spans="2:51" s="14" customFormat="1" ht="11.25">
      <c r="B138" s="171"/>
      <c r="D138" s="164" t="s">
        <v>147</v>
      </c>
      <c r="E138" s="172" t="s">
        <v>1</v>
      </c>
      <c r="F138" s="173" t="s">
        <v>902</v>
      </c>
      <c r="H138" s="174">
        <v>1</v>
      </c>
      <c r="I138" s="175"/>
      <c r="L138" s="171"/>
      <c r="M138" s="176"/>
      <c r="N138" s="177"/>
      <c r="O138" s="177"/>
      <c r="P138" s="177"/>
      <c r="Q138" s="177"/>
      <c r="R138" s="177"/>
      <c r="S138" s="177"/>
      <c r="T138" s="178"/>
      <c r="AT138" s="172" t="s">
        <v>147</v>
      </c>
      <c r="AU138" s="172" t="s">
        <v>84</v>
      </c>
      <c r="AV138" s="14" t="s">
        <v>84</v>
      </c>
      <c r="AW138" s="14" t="s">
        <v>31</v>
      </c>
      <c r="AX138" s="14" t="s">
        <v>75</v>
      </c>
      <c r="AY138" s="172" t="s">
        <v>136</v>
      </c>
    </row>
    <row r="139" spans="2:51" s="15" customFormat="1" ht="11.25">
      <c r="B139" s="179"/>
      <c r="D139" s="164" t="s">
        <v>147</v>
      </c>
      <c r="E139" s="180" t="s">
        <v>1</v>
      </c>
      <c r="F139" s="181" t="s">
        <v>151</v>
      </c>
      <c r="H139" s="182">
        <v>1</v>
      </c>
      <c r="I139" s="183"/>
      <c r="L139" s="179"/>
      <c r="M139" s="184"/>
      <c r="N139" s="185"/>
      <c r="O139" s="185"/>
      <c r="P139" s="185"/>
      <c r="Q139" s="185"/>
      <c r="R139" s="185"/>
      <c r="S139" s="185"/>
      <c r="T139" s="186"/>
      <c r="AT139" s="180" t="s">
        <v>147</v>
      </c>
      <c r="AU139" s="180" t="s">
        <v>84</v>
      </c>
      <c r="AV139" s="15" t="s">
        <v>143</v>
      </c>
      <c r="AW139" s="15" t="s">
        <v>31</v>
      </c>
      <c r="AX139" s="15" t="s">
        <v>32</v>
      </c>
      <c r="AY139" s="180" t="s">
        <v>136</v>
      </c>
    </row>
    <row r="140" spans="1:65" s="2" customFormat="1" ht="16.5" customHeight="1">
      <c r="A140" s="33"/>
      <c r="B140" s="144"/>
      <c r="C140" s="188" t="s">
        <v>170</v>
      </c>
      <c r="D140" s="188" t="s">
        <v>206</v>
      </c>
      <c r="E140" s="189" t="s">
        <v>1033</v>
      </c>
      <c r="F140" s="190" t="s">
        <v>1034</v>
      </c>
      <c r="G140" s="191" t="s">
        <v>447</v>
      </c>
      <c r="H140" s="192">
        <v>1</v>
      </c>
      <c r="I140" s="193"/>
      <c r="J140" s="194">
        <f>ROUND(I140*H140,2)</f>
        <v>0</v>
      </c>
      <c r="K140" s="190" t="s">
        <v>142</v>
      </c>
      <c r="L140" s="195"/>
      <c r="M140" s="196" t="s">
        <v>1</v>
      </c>
      <c r="N140" s="197" t="s">
        <v>40</v>
      </c>
      <c r="O140" s="59"/>
      <c r="P140" s="154">
        <f>O140*H140</f>
        <v>0</v>
      </c>
      <c r="Q140" s="154">
        <v>0.0114</v>
      </c>
      <c r="R140" s="154">
        <f>Q140*H140</f>
        <v>0.0114</v>
      </c>
      <c r="S140" s="154">
        <v>0</v>
      </c>
      <c r="T140" s="155">
        <f>S140*H140</f>
        <v>0</v>
      </c>
      <c r="U140" s="33"/>
      <c r="V140" s="33"/>
      <c r="W140" s="33"/>
      <c r="X140" s="33"/>
      <c r="Y140" s="33"/>
      <c r="Z140" s="33"/>
      <c r="AA140" s="33"/>
      <c r="AB140" s="33"/>
      <c r="AC140" s="33"/>
      <c r="AD140" s="33"/>
      <c r="AE140" s="33"/>
      <c r="AR140" s="156" t="s">
        <v>195</v>
      </c>
      <c r="AT140" s="156" t="s">
        <v>206</v>
      </c>
      <c r="AU140" s="156" t="s">
        <v>84</v>
      </c>
      <c r="AY140" s="18" t="s">
        <v>136</v>
      </c>
      <c r="BE140" s="157">
        <f>IF(N140="základní",J140,0)</f>
        <v>0</v>
      </c>
      <c r="BF140" s="157">
        <f>IF(N140="snížená",J140,0)</f>
        <v>0</v>
      </c>
      <c r="BG140" s="157">
        <f>IF(N140="zákl. přenesená",J140,0)</f>
        <v>0</v>
      </c>
      <c r="BH140" s="157">
        <f>IF(N140="sníž. přenesená",J140,0)</f>
        <v>0</v>
      </c>
      <c r="BI140" s="157">
        <f>IF(N140="nulová",J140,0)</f>
        <v>0</v>
      </c>
      <c r="BJ140" s="18" t="s">
        <v>32</v>
      </c>
      <c r="BK140" s="157">
        <f>ROUND(I140*H140,2)</f>
        <v>0</v>
      </c>
      <c r="BL140" s="18" t="s">
        <v>143</v>
      </c>
      <c r="BM140" s="156" t="s">
        <v>1035</v>
      </c>
    </row>
    <row r="141" spans="1:65" s="2" customFormat="1" ht="16.5" customHeight="1">
      <c r="A141" s="33"/>
      <c r="B141" s="144"/>
      <c r="C141" s="145" t="s">
        <v>182</v>
      </c>
      <c r="D141" s="145" t="s">
        <v>138</v>
      </c>
      <c r="E141" s="146" t="s">
        <v>515</v>
      </c>
      <c r="F141" s="147" t="s">
        <v>516</v>
      </c>
      <c r="G141" s="148" t="s">
        <v>447</v>
      </c>
      <c r="H141" s="149">
        <v>2</v>
      </c>
      <c r="I141" s="150"/>
      <c r="J141" s="151">
        <f>ROUND(I141*H141,2)</f>
        <v>0</v>
      </c>
      <c r="K141" s="147" t="s">
        <v>142</v>
      </c>
      <c r="L141" s="34"/>
      <c r="M141" s="152" t="s">
        <v>1</v>
      </c>
      <c r="N141" s="153" t="s">
        <v>40</v>
      </c>
      <c r="O141" s="59"/>
      <c r="P141" s="154">
        <f>O141*H141</f>
        <v>0</v>
      </c>
      <c r="Q141" s="154">
        <v>0.00713</v>
      </c>
      <c r="R141" s="154">
        <f>Q141*H141</f>
        <v>0.01426</v>
      </c>
      <c r="S141" s="154">
        <v>0</v>
      </c>
      <c r="T141" s="155">
        <f>S141*H141</f>
        <v>0</v>
      </c>
      <c r="U141" s="33"/>
      <c r="V141" s="33"/>
      <c r="W141" s="33"/>
      <c r="X141" s="33"/>
      <c r="Y141" s="33"/>
      <c r="Z141" s="33"/>
      <c r="AA141" s="33"/>
      <c r="AB141" s="33"/>
      <c r="AC141" s="33"/>
      <c r="AD141" s="33"/>
      <c r="AE141" s="33"/>
      <c r="AR141" s="156" t="s">
        <v>143</v>
      </c>
      <c r="AT141" s="156" t="s">
        <v>138</v>
      </c>
      <c r="AU141" s="156" t="s">
        <v>84</v>
      </c>
      <c r="AY141" s="18" t="s">
        <v>136</v>
      </c>
      <c r="BE141" s="157">
        <f>IF(N141="základní",J141,0)</f>
        <v>0</v>
      </c>
      <c r="BF141" s="157">
        <f>IF(N141="snížená",J141,0)</f>
        <v>0</v>
      </c>
      <c r="BG141" s="157">
        <f>IF(N141="zákl. přenesená",J141,0)</f>
        <v>0</v>
      </c>
      <c r="BH141" s="157">
        <f>IF(N141="sníž. přenesená",J141,0)</f>
        <v>0</v>
      </c>
      <c r="BI141" s="157">
        <f>IF(N141="nulová",J141,0)</f>
        <v>0</v>
      </c>
      <c r="BJ141" s="18" t="s">
        <v>32</v>
      </c>
      <c r="BK141" s="157">
        <f>ROUND(I141*H141,2)</f>
        <v>0</v>
      </c>
      <c r="BL141" s="18" t="s">
        <v>143</v>
      </c>
      <c r="BM141" s="156" t="s">
        <v>1036</v>
      </c>
    </row>
    <row r="142" spans="1:47" s="2" customFormat="1" ht="11.25">
      <c r="A142" s="33"/>
      <c r="B142" s="34"/>
      <c r="C142" s="33"/>
      <c r="D142" s="158" t="s">
        <v>145</v>
      </c>
      <c r="E142" s="33"/>
      <c r="F142" s="159" t="s">
        <v>518</v>
      </c>
      <c r="G142" s="33"/>
      <c r="H142" s="33"/>
      <c r="I142" s="160"/>
      <c r="J142" s="33"/>
      <c r="K142" s="33"/>
      <c r="L142" s="34"/>
      <c r="M142" s="161"/>
      <c r="N142" s="162"/>
      <c r="O142" s="59"/>
      <c r="P142" s="59"/>
      <c r="Q142" s="59"/>
      <c r="R142" s="59"/>
      <c r="S142" s="59"/>
      <c r="T142" s="60"/>
      <c r="U142" s="33"/>
      <c r="V142" s="33"/>
      <c r="W142" s="33"/>
      <c r="X142" s="33"/>
      <c r="Y142" s="33"/>
      <c r="Z142" s="33"/>
      <c r="AA142" s="33"/>
      <c r="AB142" s="33"/>
      <c r="AC142" s="33"/>
      <c r="AD142" s="33"/>
      <c r="AE142" s="33"/>
      <c r="AT142" s="18" t="s">
        <v>145</v>
      </c>
      <c r="AU142" s="18" t="s">
        <v>84</v>
      </c>
    </row>
    <row r="143" spans="1:47" s="2" customFormat="1" ht="39">
      <c r="A143" s="33"/>
      <c r="B143" s="34"/>
      <c r="C143" s="33"/>
      <c r="D143" s="164" t="s">
        <v>201</v>
      </c>
      <c r="E143" s="33"/>
      <c r="F143" s="187" t="s">
        <v>450</v>
      </c>
      <c r="G143" s="33"/>
      <c r="H143" s="33"/>
      <c r="I143" s="160"/>
      <c r="J143" s="33"/>
      <c r="K143" s="33"/>
      <c r="L143" s="34"/>
      <c r="M143" s="161"/>
      <c r="N143" s="162"/>
      <c r="O143" s="59"/>
      <c r="P143" s="59"/>
      <c r="Q143" s="59"/>
      <c r="R143" s="59"/>
      <c r="S143" s="59"/>
      <c r="T143" s="60"/>
      <c r="U143" s="33"/>
      <c r="V143" s="33"/>
      <c r="W143" s="33"/>
      <c r="X143" s="33"/>
      <c r="Y143" s="33"/>
      <c r="Z143" s="33"/>
      <c r="AA143" s="33"/>
      <c r="AB143" s="33"/>
      <c r="AC143" s="33"/>
      <c r="AD143" s="33"/>
      <c r="AE143" s="33"/>
      <c r="AT143" s="18" t="s">
        <v>201</v>
      </c>
      <c r="AU143" s="18" t="s">
        <v>84</v>
      </c>
    </row>
    <row r="144" spans="2:51" s="13" customFormat="1" ht="11.25">
      <c r="B144" s="163"/>
      <c r="D144" s="164" t="s">
        <v>147</v>
      </c>
      <c r="E144" s="165" t="s">
        <v>1</v>
      </c>
      <c r="F144" s="166" t="s">
        <v>451</v>
      </c>
      <c r="H144" s="165" t="s">
        <v>1</v>
      </c>
      <c r="I144" s="167"/>
      <c r="L144" s="163"/>
      <c r="M144" s="168"/>
      <c r="N144" s="169"/>
      <c r="O144" s="169"/>
      <c r="P144" s="169"/>
      <c r="Q144" s="169"/>
      <c r="R144" s="169"/>
      <c r="S144" s="169"/>
      <c r="T144" s="170"/>
      <c r="AT144" s="165" t="s">
        <v>147</v>
      </c>
      <c r="AU144" s="165" t="s">
        <v>84</v>
      </c>
      <c r="AV144" s="13" t="s">
        <v>32</v>
      </c>
      <c r="AW144" s="13" t="s">
        <v>31</v>
      </c>
      <c r="AX144" s="13" t="s">
        <v>75</v>
      </c>
      <c r="AY144" s="165" t="s">
        <v>136</v>
      </c>
    </row>
    <row r="145" spans="2:51" s="14" customFormat="1" ht="11.25">
      <c r="B145" s="171"/>
      <c r="D145" s="164" t="s">
        <v>147</v>
      </c>
      <c r="E145" s="172" t="s">
        <v>1</v>
      </c>
      <c r="F145" s="173" t="s">
        <v>1037</v>
      </c>
      <c r="H145" s="174">
        <v>2</v>
      </c>
      <c r="I145" s="175"/>
      <c r="L145" s="171"/>
      <c r="M145" s="176"/>
      <c r="N145" s="177"/>
      <c r="O145" s="177"/>
      <c r="P145" s="177"/>
      <c r="Q145" s="177"/>
      <c r="R145" s="177"/>
      <c r="S145" s="177"/>
      <c r="T145" s="178"/>
      <c r="AT145" s="172" t="s">
        <v>147</v>
      </c>
      <c r="AU145" s="172" t="s">
        <v>84</v>
      </c>
      <c r="AV145" s="14" t="s">
        <v>84</v>
      </c>
      <c r="AW145" s="14" t="s">
        <v>31</v>
      </c>
      <c r="AX145" s="14" t="s">
        <v>75</v>
      </c>
      <c r="AY145" s="172" t="s">
        <v>136</v>
      </c>
    </row>
    <row r="146" spans="2:51" s="15" customFormat="1" ht="11.25">
      <c r="B146" s="179"/>
      <c r="D146" s="164" t="s">
        <v>147</v>
      </c>
      <c r="E146" s="180" t="s">
        <v>1</v>
      </c>
      <c r="F146" s="181" t="s">
        <v>151</v>
      </c>
      <c r="H146" s="182">
        <v>2</v>
      </c>
      <c r="I146" s="183"/>
      <c r="L146" s="179"/>
      <c r="M146" s="184"/>
      <c r="N146" s="185"/>
      <c r="O146" s="185"/>
      <c r="P146" s="185"/>
      <c r="Q146" s="185"/>
      <c r="R146" s="185"/>
      <c r="S146" s="185"/>
      <c r="T146" s="186"/>
      <c r="AT146" s="180" t="s">
        <v>147</v>
      </c>
      <c r="AU146" s="180" t="s">
        <v>84</v>
      </c>
      <c r="AV146" s="15" t="s">
        <v>143</v>
      </c>
      <c r="AW146" s="15" t="s">
        <v>31</v>
      </c>
      <c r="AX146" s="15" t="s">
        <v>32</v>
      </c>
      <c r="AY146" s="180" t="s">
        <v>136</v>
      </c>
    </row>
    <row r="147" spans="1:65" s="2" customFormat="1" ht="16.5" customHeight="1">
      <c r="A147" s="33"/>
      <c r="B147" s="144"/>
      <c r="C147" s="188" t="s">
        <v>190</v>
      </c>
      <c r="D147" s="188" t="s">
        <v>206</v>
      </c>
      <c r="E147" s="189" t="s">
        <v>1038</v>
      </c>
      <c r="F147" s="190" t="s">
        <v>1039</v>
      </c>
      <c r="G147" s="191" t="s">
        <v>447</v>
      </c>
      <c r="H147" s="192">
        <v>2.02</v>
      </c>
      <c r="I147" s="193"/>
      <c r="J147" s="194">
        <f>ROUND(I147*H147,2)</f>
        <v>0</v>
      </c>
      <c r="K147" s="190" t="s">
        <v>1</v>
      </c>
      <c r="L147" s="195"/>
      <c r="M147" s="196" t="s">
        <v>1</v>
      </c>
      <c r="N147" s="197" t="s">
        <v>40</v>
      </c>
      <c r="O147" s="59"/>
      <c r="P147" s="154">
        <f>O147*H147</f>
        <v>0</v>
      </c>
      <c r="Q147" s="154">
        <v>0.046</v>
      </c>
      <c r="R147" s="154">
        <f>Q147*H147</f>
        <v>0.09292</v>
      </c>
      <c r="S147" s="154">
        <v>0</v>
      </c>
      <c r="T147" s="155">
        <f>S147*H147</f>
        <v>0</v>
      </c>
      <c r="U147" s="33"/>
      <c r="V147" s="33"/>
      <c r="W147" s="33"/>
      <c r="X147" s="33"/>
      <c r="Y147" s="33"/>
      <c r="Z147" s="33"/>
      <c r="AA147" s="33"/>
      <c r="AB147" s="33"/>
      <c r="AC147" s="33"/>
      <c r="AD147" s="33"/>
      <c r="AE147" s="33"/>
      <c r="AR147" s="156" t="s">
        <v>195</v>
      </c>
      <c r="AT147" s="156" t="s">
        <v>206</v>
      </c>
      <c r="AU147" s="156" t="s">
        <v>84</v>
      </c>
      <c r="AY147" s="18" t="s">
        <v>136</v>
      </c>
      <c r="BE147" s="157">
        <f>IF(N147="základní",J147,0)</f>
        <v>0</v>
      </c>
      <c r="BF147" s="157">
        <f>IF(N147="snížená",J147,0)</f>
        <v>0</v>
      </c>
      <c r="BG147" s="157">
        <f>IF(N147="zákl. přenesená",J147,0)</f>
        <v>0</v>
      </c>
      <c r="BH147" s="157">
        <f>IF(N147="sníž. přenesená",J147,0)</f>
        <v>0</v>
      </c>
      <c r="BI147" s="157">
        <f>IF(N147="nulová",J147,0)</f>
        <v>0</v>
      </c>
      <c r="BJ147" s="18" t="s">
        <v>32</v>
      </c>
      <c r="BK147" s="157">
        <f>ROUND(I147*H147,2)</f>
        <v>0</v>
      </c>
      <c r="BL147" s="18" t="s">
        <v>143</v>
      </c>
      <c r="BM147" s="156" t="s">
        <v>1040</v>
      </c>
    </row>
    <row r="148" spans="2:51" s="14" customFormat="1" ht="11.25">
      <c r="B148" s="171"/>
      <c r="D148" s="164" t="s">
        <v>147</v>
      </c>
      <c r="F148" s="173" t="s">
        <v>556</v>
      </c>
      <c r="H148" s="174">
        <v>2.02</v>
      </c>
      <c r="I148" s="175"/>
      <c r="L148" s="171"/>
      <c r="M148" s="176"/>
      <c r="N148" s="177"/>
      <c r="O148" s="177"/>
      <c r="P148" s="177"/>
      <c r="Q148" s="177"/>
      <c r="R148" s="177"/>
      <c r="S148" s="177"/>
      <c r="T148" s="178"/>
      <c r="AT148" s="172" t="s">
        <v>147</v>
      </c>
      <c r="AU148" s="172" t="s">
        <v>84</v>
      </c>
      <c r="AV148" s="14" t="s">
        <v>84</v>
      </c>
      <c r="AW148" s="14" t="s">
        <v>3</v>
      </c>
      <c r="AX148" s="14" t="s">
        <v>32</v>
      </c>
      <c r="AY148" s="172" t="s">
        <v>136</v>
      </c>
    </row>
    <row r="149" spans="1:65" s="2" customFormat="1" ht="16.5" customHeight="1">
      <c r="A149" s="33"/>
      <c r="B149" s="144"/>
      <c r="C149" s="145" t="s">
        <v>195</v>
      </c>
      <c r="D149" s="145" t="s">
        <v>138</v>
      </c>
      <c r="E149" s="146" t="s">
        <v>1041</v>
      </c>
      <c r="F149" s="147" t="s">
        <v>1042</v>
      </c>
      <c r="G149" s="148" t="s">
        <v>447</v>
      </c>
      <c r="H149" s="149">
        <v>1</v>
      </c>
      <c r="I149" s="150"/>
      <c r="J149" s="151">
        <f>ROUND(I149*H149,2)</f>
        <v>0</v>
      </c>
      <c r="K149" s="147" t="s">
        <v>142</v>
      </c>
      <c r="L149" s="34"/>
      <c r="M149" s="152" t="s">
        <v>1</v>
      </c>
      <c r="N149" s="153" t="s">
        <v>40</v>
      </c>
      <c r="O149" s="59"/>
      <c r="P149" s="154">
        <f>O149*H149</f>
        <v>0</v>
      </c>
      <c r="Q149" s="154">
        <v>0.01292</v>
      </c>
      <c r="R149" s="154">
        <f>Q149*H149</f>
        <v>0.01292</v>
      </c>
      <c r="S149" s="154">
        <v>0</v>
      </c>
      <c r="T149" s="155">
        <f>S149*H149</f>
        <v>0</v>
      </c>
      <c r="U149" s="33"/>
      <c r="V149" s="33"/>
      <c r="W149" s="33"/>
      <c r="X149" s="33"/>
      <c r="Y149" s="33"/>
      <c r="Z149" s="33"/>
      <c r="AA149" s="33"/>
      <c r="AB149" s="33"/>
      <c r="AC149" s="33"/>
      <c r="AD149" s="33"/>
      <c r="AE149" s="33"/>
      <c r="AR149" s="156" t="s">
        <v>143</v>
      </c>
      <c r="AT149" s="156" t="s">
        <v>138</v>
      </c>
      <c r="AU149" s="156" t="s">
        <v>84</v>
      </c>
      <c r="AY149" s="18" t="s">
        <v>136</v>
      </c>
      <c r="BE149" s="157">
        <f>IF(N149="základní",J149,0)</f>
        <v>0</v>
      </c>
      <c r="BF149" s="157">
        <f>IF(N149="snížená",J149,0)</f>
        <v>0</v>
      </c>
      <c r="BG149" s="157">
        <f>IF(N149="zákl. přenesená",J149,0)</f>
        <v>0</v>
      </c>
      <c r="BH149" s="157">
        <f>IF(N149="sníž. přenesená",J149,0)</f>
        <v>0</v>
      </c>
      <c r="BI149" s="157">
        <f>IF(N149="nulová",J149,0)</f>
        <v>0</v>
      </c>
      <c r="BJ149" s="18" t="s">
        <v>32</v>
      </c>
      <c r="BK149" s="157">
        <f>ROUND(I149*H149,2)</f>
        <v>0</v>
      </c>
      <c r="BL149" s="18" t="s">
        <v>143</v>
      </c>
      <c r="BM149" s="156" t="s">
        <v>1043</v>
      </c>
    </row>
    <row r="150" spans="1:47" s="2" customFormat="1" ht="11.25">
      <c r="A150" s="33"/>
      <c r="B150" s="34"/>
      <c r="C150" s="33"/>
      <c r="D150" s="158" t="s">
        <v>145</v>
      </c>
      <c r="E150" s="33"/>
      <c r="F150" s="159" t="s">
        <v>1044</v>
      </c>
      <c r="G150" s="33"/>
      <c r="H150" s="33"/>
      <c r="I150" s="160"/>
      <c r="J150" s="33"/>
      <c r="K150" s="33"/>
      <c r="L150" s="34"/>
      <c r="M150" s="161"/>
      <c r="N150" s="162"/>
      <c r="O150" s="59"/>
      <c r="P150" s="59"/>
      <c r="Q150" s="59"/>
      <c r="R150" s="59"/>
      <c r="S150" s="59"/>
      <c r="T150" s="60"/>
      <c r="U150" s="33"/>
      <c r="V150" s="33"/>
      <c r="W150" s="33"/>
      <c r="X150" s="33"/>
      <c r="Y150" s="33"/>
      <c r="Z150" s="33"/>
      <c r="AA150" s="33"/>
      <c r="AB150" s="33"/>
      <c r="AC150" s="33"/>
      <c r="AD150" s="33"/>
      <c r="AE150" s="33"/>
      <c r="AT150" s="18" t="s">
        <v>145</v>
      </c>
      <c r="AU150" s="18" t="s">
        <v>84</v>
      </c>
    </row>
    <row r="151" spans="1:47" s="2" customFormat="1" ht="39">
      <c r="A151" s="33"/>
      <c r="B151" s="34"/>
      <c r="C151" s="33"/>
      <c r="D151" s="164" t="s">
        <v>201</v>
      </c>
      <c r="E151" s="33"/>
      <c r="F151" s="187" t="s">
        <v>450</v>
      </c>
      <c r="G151" s="33"/>
      <c r="H151" s="33"/>
      <c r="I151" s="160"/>
      <c r="J151" s="33"/>
      <c r="K151" s="33"/>
      <c r="L151" s="34"/>
      <c r="M151" s="161"/>
      <c r="N151" s="162"/>
      <c r="O151" s="59"/>
      <c r="P151" s="59"/>
      <c r="Q151" s="59"/>
      <c r="R151" s="59"/>
      <c r="S151" s="59"/>
      <c r="T151" s="60"/>
      <c r="U151" s="33"/>
      <c r="V151" s="33"/>
      <c r="W151" s="33"/>
      <c r="X151" s="33"/>
      <c r="Y151" s="33"/>
      <c r="Z151" s="33"/>
      <c r="AA151" s="33"/>
      <c r="AB151" s="33"/>
      <c r="AC151" s="33"/>
      <c r="AD151" s="33"/>
      <c r="AE151" s="33"/>
      <c r="AT151" s="18" t="s">
        <v>201</v>
      </c>
      <c r="AU151" s="18" t="s">
        <v>84</v>
      </c>
    </row>
    <row r="152" spans="2:51" s="13" customFormat="1" ht="11.25">
      <c r="B152" s="163"/>
      <c r="D152" s="164" t="s">
        <v>147</v>
      </c>
      <c r="E152" s="165" t="s">
        <v>1</v>
      </c>
      <c r="F152" s="166" t="s">
        <v>451</v>
      </c>
      <c r="H152" s="165" t="s">
        <v>1</v>
      </c>
      <c r="I152" s="167"/>
      <c r="L152" s="163"/>
      <c r="M152" s="168"/>
      <c r="N152" s="169"/>
      <c r="O152" s="169"/>
      <c r="P152" s="169"/>
      <c r="Q152" s="169"/>
      <c r="R152" s="169"/>
      <c r="S152" s="169"/>
      <c r="T152" s="170"/>
      <c r="AT152" s="165" t="s">
        <v>147</v>
      </c>
      <c r="AU152" s="165" t="s">
        <v>84</v>
      </c>
      <c r="AV152" s="13" t="s">
        <v>32</v>
      </c>
      <c r="AW152" s="13" t="s">
        <v>31</v>
      </c>
      <c r="AX152" s="13" t="s">
        <v>75</v>
      </c>
      <c r="AY152" s="165" t="s">
        <v>136</v>
      </c>
    </row>
    <row r="153" spans="2:51" s="14" customFormat="1" ht="11.25">
      <c r="B153" s="171"/>
      <c r="D153" s="164" t="s">
        <v>147</v>
      </c>
      <c r="E153" s="172" t="s">
        <v>1</v>
      </c>
      <c r="F153" s="173" t="s">
        <v>1045</v>
      </c>
      <c r="H153" s="174">
        <v>1</v>
      </c>
      <c r="I153" s="175"/>
      <c r="L153" s="171"/>
      <c r="M153" s="176"/>
      <c r="N153" s="177"/>
      <c r="O153" s="177"/>
      <c r="P153" s="177"/>
      <c r="Q153" s="177"/>
      <c r="R153" s="177"/>
      <c r="S153" s="177"/>
      <c r="T153" s="178"/>
      <c r="AT153" s="172" t="s">
        <v>147</v>
      </c>
      <c r="AU153" s="172" t="s">
        <v>84</v>
      </c>
      <c r="AV153" s="14" t="s">
        <v>84</v>
      </c>
      <c r="AW153" s="14" t="s">
        <v>31</v>
      </c>
      <c r="AX153" s="14" t="s">
        <v>75</v>
      </c>
      <c r="AY153" s="172" t="s">
        <v>136</v>
      </c>
    </row>
    <row r="154" spans="2:51" s="15" customFormat="1" ht="11.25">
      <c r="B154" s="179"/>
      <c r="D154" s="164" t="s">
        <v>147</v>
      </c>
      <c r="E154" s="180" t="s">
        <v>1</v>
      </c>
      <c r="F154" s="181" t="s">
        <v>151</v>
      </c>
      <c r="H154" s="182">
        <v>1</v>
      </c>
      <c r="I154" s="183"/>
      <c r="L154" s="179"/>
      <c r="M154" s="184"/>
      <c r="N154" s="185"/>
      <c r="O154" s="185"/>
      <c r="P154" s="185"/>
      <c r="Q154" s="185"/>
      <c r="R154" s="185"/>
      <c r="S154" s="185"/>
      <c r="T154" s="186"/>
      <c r="AT154" s="180" t="s">
        <v>147</v>
      </c>
      <c r="AU154" s="180" t="s">
        <v>84</v>
      </c>
      <c r="AV154" s="15" t="s">
        <v>143</v>
      </c>
      <c r="AW154" s="15" t="s">
        <v>31</v>
      </c>
      <c r="AX154" s="15" t="s">
        <v>32</v>
      </c>
      <c r="AY154" s="180" t="s">
        <v>136</v>
      </c>
    </row>
    <row r="155" spans="1:65" s="2" customFormat="1" ht="16.5" customHeight="1">
      <c r="A155" s="33"/>
      <c r="B155" s="144"/>
      <c r="C155" s="188" t="s">
        <v>205</v>
      </c>
      <c r="D155" s="188" t="s">
        <v>206</v>
      </c>
      <c r="E155" s="189" t="s">
        <v>1046</v>
      </c>
      <c r="F155" s="190" t="s">
        <v>1047</v>
      </c>
      <c r="G155" s="191" t="s">
        <v>447</v>
      </c>
      <c r="H155" s="192">
        <v>1.01</v>
      </c>
      <c r="I155" s="193"/>
      <c r="J155" s="194">
        <f>ROUND(I155*H155,2)</f>
        <v>0</v>
      </c>
      <c r="K155" s="190" t="s">
        <v>1</v>
      </c>
      <c r="L155" s="195"/>
      <c r="M155" s="196" t="s">
        <v>1</v>
      </c>
      <c r="N155" s="197" t="s">
        <v>40</v>
      </c>
      <c r="O155" s="59"/>
      <c r="P155" s="154">
        <f>O155*H155</f>
        <v>0</v>
      </c>
      <c r="Q155" s="154">
        <v>0.0505</v>
      </c>
      <c r="R155" s="154">
        <f>Q155*H155</f>
        <v>0.051005</v>
      </c>
      <c r="S155" s="154">
        <v>0</v>
      </c>
      <c r="T155" s="155">
        <f>S155*H155</f>
        <v>0</v>
      </c>
      <c r="U155" s="33"/>
      <c r="V155" s="33"/>
      <c r="W155" s="33"/>
      <c r="X155" s="33"/>
      <c r="Y155" s="33"/>
      <c r="Z155" s="33"/>
      <c r="AA155" s="33"/>
      <c r="AB155" s="33"/>
      <c r="AC155" s="33"/>
      <c r="AD155" s="33"/>
      <c r="AE155" s="33"/>
      <c r="AR155" s="156" t="s">
        <v>195</v>
      </c>
      <c r="AT155" s="156" t="s">
        <v>206</v>
      </c>
      <c r="AU155" s="156" t="s">
        <v>84</v>
      </c>
      <c r="AY155" s="18" t="s">
        <v>136</v>
      </c>
      <c r="BE155" s="157">
        <f>IF(N155="základní",J155,0)</f>
        <v>0</v>
      </c>
      <c r="BF155" s="157">
        <f>IF(N155="snížená",J155,0)</f>
        <v>0</v>
      </c>
      <c r="BG155" s="157">
        <f>IF(N155="zákl. přenesená",J155,0)</f>
        <v>0</v>
      </c>
      <c r="BH155" s="157">
        <f>IF(N155="sníž. přenesená",J155,0)</f>
        <v>0</v>
      </c>
      <c r="BI155" s="157">
        <f>IF(N155="nulová",J155,0)</f>
        <v>0</v>
      </c>
      <c r="BJ155" s="18" t="s">
        <v>32</v>
      </c>
      <c r="BK155" s="157">
        <f>ROUND(I155*H155,2)</f>
        <v>0</v>
      </c>
      <c r="BL155" s="18" t="s">
        <v>143</v>
      </c>
      <c r="BM155" s="156" t="s">
        <v>1048</v>
      </c>
    </row>
    <row r="156" spans="2:51" s="14" customFormat="1" ht="11.25">
      <c r="B156" s="171"/>
      <c r="D156" s="164" t="s">
        <v>147</v>
      </c>
      <c r="F156" s="173" t="s">
        <v>458</v>
      </c>
      <c r="H156" s="174">
        <v>1.01</v>
      </c>
      <c r="I156" s="175"/>
      <c r="L156" s="171"/>
      <c r="M156" s="176"/>
      <c r="N156" s="177"/>
      <c r="O156" s="177"/>
      <c r="P156" s="177"/>
      <c r="Q156" s="177"/>
      <c r="R156" s="177"/>
      <c r="S156" s="177"/>
      <c r="T156" s="178"/>
      <c r="AT156" s="172" t="s">
        <v>147</v>
      </c>
      <c r="AU156" s="172" t="s">
        <v>84</v>
      </c>
      <c r="AV156" s="14" t="s">
        <v>84</v>
      </c>
      <c r="AW156" s="14" t="s">
        <v>3</v>
      </c>
      <c r="AX156" s="14" t="s">
        <v>32</v>
      </c>
      <c r="AY156" s="172" t="s">
        <v>136</v>
      </c>
    </row>
    <row r="157" spans="1:65" s="2" customFormat="1" ht="16.5" customHeight="1">
      <c r="A157" s="33"/>
      <c r="B157" s="144"/>
      <c r="C157" s="145" t="s">
        <v>211</v>
      </c>
      <c r="D157" s="145" t="s">
        <v>138</v>
      </c>
      <c r="E157" s="146" t="s">
        <v>933</v>
      </c>
      <c r="F157" s="147" t="s">
        <v>934</v>
      </c>
      <c r="G157" s="148" t="s">
        <v>447</v>
      </c>
      <c r="H157" s="149">
        <v>1</v>
      </c>
      <c r="I157" s="150"/>
      <c r="J157" s="151">
        <f>ROUND(I157*H157,2)</f>
        <v>0</v>
      </c>
      <c r="K157" s="147" t="s">
        <v>142</v>
      </c>
      <c r="L157" s="34"/>
      <c r="M157" s="152" t="s">
        <v>1</v>
      </c>
      <c r="N157" s="153" t="s">
        <v>40</v>
      </c>
      <c r="O157" s="59"/>
      <c r="P157" s="154">
        <f>O157*H157</f>
        <v>0</v>
      </c>
      <c r="Q157" s="154">
        <v>0.01645</v>
      </c>
      <c r="R157" s="154">
        <f>Q157*H157</f>
        <v>0.01645</v>
      </c>
      <c r="S157" s="154">
        <v>0</v>
      </c>
      <c r="T157" s="155">
        <f>S157*H157</f>
        <v>0</v>
      </c>
      <c r="U157" s="33"/>
      <c r="V157" s="33"/>
      <c r="W157" s="33"/>
      <c r="X157" s="33"/>
      <c r="Y157" s="33"/>
      <c r="Z157" s="33"/>
      <c r="AA157" s="33"/>
      <c r="AB157" s="33"/>
      <c r="AC157" s="33"/>
      <c r="AD157" s="33"/>
      <c r="AE157" s="33"/>
      <c r="AR157" s="156" t="s">
        <v>143</v>
      </c>
      <c r="AT157" s="156" t="s">
        <v>138</v>
      </c>
      <c r="AU157" s="156" t="s">
        <v>84</v>
      </c>
      <c r="AY157" s="18" t="s">
        <v>136</v>
      </c>
      <c r="BE157" s="157">
        <f>IF(N157="základní",J157,0)</f>
        <v>0</v>
      </c>
      <c r="BF157" s="157">
        <f>IF(N157="snížená",J157,0)</f>
        <v>0</v>
      </c>
      <c r="BG157" s="157">
        <f>IF(N157="zákl. přenesená",J157,0)</f>
        <v>0</v>
      </c>
      <c r="BH157" s="157">
        <f>IF(N157="sníž. přenesená",J157,0)</f>
        <v>0</v>
      </c>
      <c r="BI157" s="157">
        <f>IF(N157="nulová",J157,0)</f>
        <v>0</v>
      </c>
      <c r="BJ157" s="18" t="s">
        <v>32</v>
      </c>
      <c r="BK157" s="157">
        <f>ROUND(I157*H157,2)</f>
        <v>0</v>
      </c>
      <c r="BL157" s="18" t="s">
        <v>143</v>
      </c>
      <c r="BM157" s="156" t="s">
        <v>1049</v>
      </c>
    </row>
    <row r="158" spans="1:47" s="2" customFormat="1" ht="11.25">
      <c r="A158" s="33"/>
      <c r="B158" s="34"/>
      <c r="C158" s="33"/>
      <c r="D158" s="158" t="s">
        <v>145</v>
      </c>
      <c r="E158" s="33"/>
      <c r="F158" s="159" t="s">
        <v>936</v>
      </c>
      <c r="G158" s="33"/>
      <c r="H158" s="33"/>
      <c r="I158" s="160"/>
      <c r="J158" s="33"/>
      <c r="K158" s="33"/>
      <c r="L158" s="34"/>
      <c r="M158" s="161"/>
      <c r="N158" s="162"/>
      <c r="O158" s="59"/>
      <c r="P158" s="59"/>
      <c r="Q158" s="59"/>
      <c r="R158" s="59"/>
      <c r="S158" s="59"/>
      <c r="T158" s="60"/>
      <c r="U158" s="33"/>
      <c r="V158" s="33"/>
      <c r="W158" s="33"/>
      <c r="X158" s="33"/>
      <c r="Y158" s="33"/>
      <c r="Z158" s="33"/>
      <c r="AA158" s="33"/>
      <c r="AB158" s="33"/>
      <c r="AC158" s="33"/>
      <c r="AD158" s="33"/>
      <c r="AE158" s="33"/>
      <c r="AT158" s="18" t="s">
        <v>145</v>
      </c>
      <c r="AU158" s="18" t="s">
        <v>84</v>
      </c>
    </row>
    <row r="159" spans="1:47" s="2" customFormat="1" ht="39">
      <c r="A159" s="33"/>
      <c r="B159" s="34"/>
      <c r="C159" s="33"/>
      <c r="D159" s="164" t="s">
        <v>201</v>
      </c>
      <c r="E159" s="33"/>
      <c r="F159" s="187" t="s">
        <v>450</v>
      </c>
      <c r="G159" s="33"/>
      <c r="H159" s="33"/>
      <c r="I159" s="160"/>
      <c r="J159" s="33"/>
      <c r="K159" s="33"/>
      <c r="L159" s="34"/>
      <c r="M159" s="161"/>
      <c r="N159" s="162"/>
      <c r="O159" s="59"/>
      <c r="P159" s="59"/>
      <c r="Q159" s="59"/>
      <c r="R159" s="59"/>
      <c r="S159" s="59"/>
      <c r="T159" s="60"/>
      <c r="U159" s="33"/>
      <c r="V159" s="33"/>
      <c r="W159" s="33"/>
      <c r="X159" s="33"/>
      <c r="Y159" s="33"/>
      <c r="Z159" s="33"/>
      <c r="AA159" s="33"/>
      <c r="AB159" s="33"/>
      <c r="AC159" s="33"/>
      <c r="AD159" s="33"/>
      <c r="AE159" s="33"/>
      <c r="AT159" s="18" t="s">
        <v>201</v>
      </c>
      <c r="AU159" s="18" t="s">
        <v>84</v>
      </c>
    </row>
    <row r="160" spans="2:51" s="13" customFormat="1" ht="11.25">
      <c r="B160" s="163"/>
      <c r="D160" s="164" t="s">
        <v>147</v>
      </c>
      <c r="E160" s="165" t="s">
        <v>1</v>
      </c>
      <c r="F160" s="166" t="s">
        <v>451</v>
      </c>
      <c r="H160" s="165" t="s">
        <v>1</v>
      </c>
      <c r="I160" s="167"/>
      <c r="L160" s="163"/>
      <c r="M160" s="168"/>
      <c r="N160" s="169"/>
      <c r="O160" s="169"/>
      <c r="P160" s="169"/>
      <c r="Q160" s="169"/>
      <c r="R160" s="169"/>
      <c r="S160" s="169"/>
      <c r="T160" s="170"/>
      <c r="AT160" s="165" t="s">
        <v>147</v>
      </c>
      <c r="AU160" s="165" t="s">
        <v>84</v>
      </c>
      <c r="AV160" s="13" t="s">
        <v>32</v>
      </c>
      <c r="AW160" s="13" t="s">
        <v>31</v>
      </c>
      <c r="AX160" s="13" t="s">
        <v>75</v>
      </c>
      <c r="AY160" s="165" t="s">
        <v>136</v>
      </c>
    </row>
    <row r="161" spans="2:51" s="14" customFormat="1" ht="11.25">
      <c r="B161" s="171"/>
      <c r="D161" s="164" t="s">
        <v>147</v>
      </c>
      <c r="E161" s="172" t="s">
        <v>1</v>
      </c>
      <c r="F161" s="173" t="s">
        <v>902</v>
      </c>
      <c r="H161" s="174">
        <v>1</v>
      </c>
      <c r="I161" s="175"/>
      <c r="L161" s="171"/>
      <c r="M161" s="176"/>
      <c r="N161" s="177"/>
      <c r="O161" s="177"/>
      <c r="P161" s="177"/>
      <c r="Q161" s="177"/>
      <c r="R161" s="177"/>
      <c r="S161" s="177"/>
      <c r="T161" s="178"/>
      <c r="AT161" s="172" t="s">
        <v>147</v>
      </c>
      <c r="AU161" s="172" t="s">
        <v>84</v>
      </c>
      <c r="AV161" s="14" t="s">
        <v>84</v>
      </c>
      <c r="AW161" s="14" t="s">
        <v>31</v>
      </c>
      <c r="AX161" s="14" t="s">
        <v>75</v>
      </c>
      <c r="AY161" s="172" t="s">
        <v>136</v>
      </c>
    </row>
    <row r="162" spans="2:51" s="15" customFormat="1" ht="11.25">
      <c r="B162" s="179"/>
      <c r="D162" s="164" t="s">
        <v>147</v>
      </c>
      <c r="E162" s="180" t="s">
        <v>1</v>
      </c>
      <c r="F162" s="181" t="s">
        <v>151</v>
      </c>
      <c r="H162" s="182">
        <v>1</v>
      </c>
      <c r="I162" s="183"/>
      <c r="L162" s="179"/>
      <c r="M162" s="184"/>
      <c r="N162" s="185"/>
      <c r="O162" s="185"/>
      <c r="P162" s="185"/>
      <c r="Q162" s="185"/>
      <c r="R162" s="185"/>
      <c r="S162" s="185"/>
      <c r="T162" s="186"/>
      <c r="AT162" s="180" t="s">
        <v>147</v>
      </c>
      <c r="AU162" s="180" t="s">
        <v>84</v>
      </c>
      <c r="AV162" s="15" t="s">
        <v>143</v>
      </c>
      <c r="AW162" s="15" t="s">
        <v>31</v>
      </c>
      <c r="AX162" s="15" t="s">
        <v>32</v>
      </c>
      <c r="AY162" s="180" t="s">
        <v>136</v>
      </c>
    </row>
    <row r="163" spans="1:65" s="2" customFormat="1" ht="16.5" customHeight="1">
      <c r="A163" s="33"/>
      <c r="B163" s="144"/>
      <c r="C163" s="188" t="s">
        <v>218</v>
      </c>
      <c r="D163" s="188" t="s">
        <v>206</v>
      </c>
      <c r="E163" s="189" t="s">
        <v>1050</v>
      </c>
      <c r="F163" s="190" t="s">
        <v>1051</v>
      </c>
      <c r="G163" s="191" t="s">
        <v>447</v>
      </c>
      <c r="H163" s="192">
        <v>1.01</v>
      </c>
      <c r="I163" s="193"/>
      <c r="J163" s="194">
        <f>ROUND(I163*H163,2)</f>
        <v>0</v>
      </c>
      <c r="K163" s="190" t="s">
        <v>142</v>
      </c>
      <c r="L163" s="195"/>
      <c r="M163" s="196" t="s">
        <v>1</v>
      </c>
      <c r="N163" s="197" t="s">
        <v>40</v>
      </c>
      <c r="O163" s="59"/>
      <c r="P163" s="154">
        <f>O163*H163</f>
        <v>0</v>
      </c>
      <c r="Q163" s="154">
        <v>0.0841</v>
      </c>
      <c r="R163" s="154">
        <f>Q163*H163</f>
        <v>0.08494099999999999</v>
      </c>
      <c r="S163" s="154">
        <v>0</v>
      </c>
      <c r="T163" s="155">
        <f>S163*H163</f>
        <v>0</v>
      </c>
      <c r="U163" s="33"/>
      <c r="V163" s="33"/>
      <c r="W163" s="33"/>
      <c r="X163" s="33"/>
      <c r="Y163" s="33"/>
      <c r="Z163" s="33"/>
      <c r="AA163" s="33"/>
      <c r="AB163" s="33"/>
      <c r="AC163" s="33"/>
      <c r="AD163" s="33"/>
      <c r="AE163" s="33"/>
      <c r="AR163" s="156" t="s">
        <v>195</v>
      </c>
      <c r="AT163" s="156" t="s">
        <v>206</v>
      </c>
      <c r="AU163" s="156" t="s">
        <v>84</v>
      </c>
      <c r="AY163" s="18" t="s">
        <v>136</v>
      </c>
      <c r="BE163" s="157">
        <f>IF(N163="základní",J163,0)</f>
        <v>0</v>
      </c>
      <c r="BF163" s="157">
        <f>IF(N163="snížená",J163,0)</f>
        <v>0</v>
      </c>
      <c r="BG163" s="157">
        <f>IF(N163="zákl. přenesená",J163,0)</f>
        <v>0</v>
      </c>
      <c r="BH163" s="157">
        <f>IF(N163="sníž. přenesená",J163,0)</f>
        <v>0</v>
      </c>
      <c r="BI163" s="157">
        <f>IF(N163="nulová",J163,0)</f>
        <v>0</v>
      </c>
      <c r="BJ163" s="18" t="s">
        <v>32</v>
      </c>
      <c r="BK163" s="157">
        <f>ROUND(I163*H163,2)</f>
        <v>0</v>
      </c>
      <c r="BL163" s="18" t="s">
        <v>143</v>
      </c>
      <c r="BM163" s="156" t="s">
        <v>1052</v>
      </c>
    </row>
    <row r="164" spans="2:51" s="14" customFormat="1" ht="11.25">
      <c r="B164" s="171"/>
      <c r="D164" s="164" t="s">
        <v>147</v>
      </c>
      <c r="F164" s="173" t="s">
        <v>458</v>
      </c>
      <c r="H164" s="174">
        <v>1.01</v>
      </c>
      <c r="I164" s="175"/>
      <c r="L164" s="171"/>
      <c r="M164" s="176"/>
      <c r="N164" s="177"/>
      <c r="O164" s="177"/>
      <c r="P164" s="177"/>
      <c r="Q164" s="177"/>
      <c r="R164" s="177"/>
      <c r="S164" s="177"/>
      <c r="T164" s="178"/>
      <c r="AT164" s="172" t="s">
        <v>147</v>
      </c>
      <c r="AU164" s="172" t="s">
        <v>84</v>
      </c>
      <c r="AV164" s="14" t="s">
        <v>84</v>
      </c>
      <c r="AW164" s="14" t="s">
        <v>3</v>
      </c>
      <c r="AX164" s="14" t="s">
        <v>32</v>
      </c>
      <c r="AY164" s="172" t="s">
        <v>136</v>
      </c>
    </row>
    <row r="165" spans="1:65" s="2" customFormat="1" ht="16.5" customHeight="1">
      <c r="A165" s="33"/>
      <c r="B165" s="144"/>
      <c r="C165" s="145" t="s">
        <v>8</v>
      </c>
      <c r="D165" s="145" t="s">
        <v>138</v>
      </c>
      <c r="E165" s="146" t="s">
        <v>950</v>
      </c>
      <c r="F165" s="147" t="s">
        <v>951</v>
      </c>
      <c r="G165" s="148" t="s">
        <v>447</v>
      </c>
      <c r="H165" s="149">
        <v>1</v>
      </c>
      <c r="I165" s="150"/>
      <c r="J165" s="151">
        <f>ROUND(I165*H165,2)</f>
        <v>0</v>
      </c>
      <c r="K165" s="147" t="s">
        <v>142</v>
      </c>
      <c r="L165" s="34"/>
      <c r="M165" s="152" t="s">
        <v>1</v>
      </c>
      <c r="N165" s="153" t="s">
        <v>40</v>
      </c>
      <c r="O165" s="59"/>
      <c r="P165" s="154">
        <f>O165*H165</f>
        <v>0</v>
      </c>
      <c r="Q165" s="154">
        <v>0.02345</v>
      </c>
      <c r="R165" s="154">
        <f>Q165*H165</f>
        <v>0.02345</v>
      </c>
      <c r="S165" s="154">
        <v>0</v>
      </c>
      <c r="T165" s="155">
        <f>S165*H165</f>
        <v>0</v>
      </c>
      <c r="U165" s="33"/>
      <c r="V165" s="33"/>
      <c r="W165" s="33"/>
      <c r="X165" s="33"/>
      <c r="Y165" s="33"/>
      <c r="Z165" s="33"/>
      <c r="AA165" s="33"/>
      <c r="AB165" s="33"/>
      <c r="AC165" s="33"/>
      <c r="AD165" s="33"/>
      <c r="AE165" s="33"/>
      <c r="AR165" s="156" t="s">
        <v>143</v>
      </c>
      <c r="AT165" s="156" t="s">
        <v>138</v>
      </c>
      <c r="AU165" s="156" t="s">
        <v>84</v>
      </c>
      <c r="AY165" s="18" t="s">
        <v>136</v>
      </c>
      <c r="BE165" s="157">
        <f>IF(N165="základní",J165,0)</f>
        <v>0</v>
      </c>
      <c r="BF165" s="157">
        <f>IF(N165="snížená",J165,0)</f>
        <v>0</v>
      </c>
      <c r="BG165" s="157">
        <f>IF(N165="zákl. přenesená",J165,0)</f>
        <v>0</v>
      </c>
      <c r="BH165" s="157">
        <f>IF(N165="sníž. přenesená",J165,0)</f>
        <v>0</v>
      </c>
      <c r="BI165" s="157">
        <f>IF(N165="nulová",J165,0)</f>
        <v>0</v>
      </c>
      <c r="BJ165" s="18" t="s">
        <v>32</v>
      </c>
      <c r="BK165" s="157">
        <f>ROUND(I165*H165,2)</f>
        <v>0</v>
      </c>
      <c r="BL165" s="18" t="s">
        <v>143</v>
      </c>
      <c r="BM165" s="156" t="s">
        <v>1053</v>
      </c>
    </row>
    <row r="166" spans="1:47" s="2" customFormat="1" ht="11.25">
      <c r="A166" s="33"/>
      <c r="B166" s="34"/>
      <c r="C166" s="33"/>
      <c r="D166" s="158" t="s">
        <v>145</v>
      </c>
      <c r="E166" s="33"/>
      <c r="F166" s="159" t="s">
        <v>953</v>
      </c>
      <c r="G166" s="33"/>
      <c r="H166" s="33"/>
      <c r="I166" s="160"/>
      <c r="J166" s="33"/>
      <c r="K166" s="33"/>
      <c r="L166" s="34"/>
      <c r="M166" s="161"/>
      <c r="N166" s="162"/>
      <c r="O166" s="59"/>
      <c r="P166" s="59"/>
      <c r="Q166" s="59"/>
      <c r="R166" s="59"/>
      <c r="S166" s="59"/>
      <c r="T166" s="60"/>
      <c r="U166" s="33"/>
      <c r="V166" s="33"/>
      <c r="W166" s="33"/>
      <c r="X166" s="33"/>
      <c r="Y166" s="33"/>
      <c r="Z166" s="33"/>
      <c r="AA166" s="33"/>
      <c r="AB166" s="33"/>
      <c r="AC166" s="33"/>
      <c r="AD166" s="33"/>
      <c r="AE166" s="33"/>
      <c r="AT166" s="18" t="s">
        <v>145</v>
      </c>
      <c r="AU166" s="18" t="s">
        <v>84</v>
      </c>
    </row>
    <row r="167" spans="1:47" s="2" customFormat="1" ht="39">
      <c r="A167" s="33"/>
      <c r="B167" s="34"/>
      <c r="C167" s="33"/>
      <c r="D167" s="164" t="s">
        <v>201</v>
      </c>
      <c r="E167" s="33"/>
      <c r="F167" s="187" t="s">
        <v>450</v>
      </c>
      <c r="G167" s="33"/>
      <c r="H167" s="33"/>
      <c r="I167" s="160"/>
      <c r="J167" s="33"/>
      <c r="K167" s="33"/>
      <c r="L167" s="34"/>
      <c r="M167" s="161"/>
      <c r="N167" s="162"/>
      <c r="O167" s="59"/>
      <c r="P167" s="59"/>
      <c r="Q167" s="59"/>
      <c r="R167" s="59"/>
      <c r="S167" s="59"/>
      <c r="T167" s="60"/>
      <c r="U167" s="33"/>
      <c r="V167" s="33"/>
      <c r="W167" s="33"/>
      <c r="X167" s="33"/>
      <c r="Y167" s="33"/>
      <c r="Z167" s="33"/>
      <c r="AA167" s="33"/>
      <c r="AB167" s="33"/>
      <c r="AC167" s="33"/>
      <c r="AD167" s="33"/>
      <c r="AE167" s="33"/>
      <c r="AT167" s="18" t="s">
        <v>201</v>
      </c>
      <c r="AU167" s="18" t="s">
        <v>84</v>
      </c>
    </row>
    <row r="168" spans="2:51" s="13" customFormat="1" ht="11.25">
      <c r="B168" s="163"/>
      <c r="D168" s="164" t="s">
        <v>147</v>
      </c>
      <c r="E168" s="165" t="s">
        <v>1</v>
      </c>
      <c r="F168" s="166" t="s">
        <v>451</v>
      </c>
      <c r="H168" s="165" t="s">
        <v>1</v>
      </c>
      <c r="I168" s="167"/>
      <c r="L168" s="163"/>
      <c r="M168" s="168"/>
      <c r="N168" s="169"/>
      <c r="O168" s="169"/>
      <c r="P168" s="169"/>
      <c r="Q168" s="169"/>
      <c r="R168" s="169"/>
      <c r="S168" s="169"/>
      <c r="T168" s="170"/>
      <c r="AT168" s="165" t="s">
        <v>147</v>
      </c>
      <c r="AU168" s="165" t="s">
        <v>84</v>
      </c>
      <c r="AV168" s="13" t="s">
        <v>32</v>
      </c>
      <c r="AW168" s="13" t="s">
        <v>31</v>
      </c>
      <c r="AX168" s="13" t="s">
        <v>75</v>
      </c>
      <c r="AY168" s="165" t="s">
        <v>136</v>
      </c>
    </row>
    <row r="169" spans="2:51" s="14" customFormat="1" ht="11.25">
      <c r="B169" s="171"/>
      <c r="D169" s="164" t="s">
        <v>147</v>
      </c>
      <c r="E169" s="172" t="s">
        <v>1</v>
      </c>
      <c r="F169" s="173" t="s">
        <v>1054</v>
      </c>
      <c r="H169" s="174">
        <v>1</v>
      </c>
      <c r="I169" s="175"/>
      <c r="L169" s="171"/>
      <c r="M169" s="176"/>
      <c r="N169" s="177"/>
      <c r="O169" s="177"/>
      <c r="P169" s="177"/>
      <c r="Q169" s="177"/>
      <c r="R169" s="177"/>
      <c r="S169" s="177"/>
      <c r="T169" s="178"/>
      <c r="AT169" s="172" t="s">
        <v>147</v>
      </c>
      <c r="AU169" s="172" t="s">
        <v>84</v>
      </c>
      <c r="AV169" s="14" t="s">
        <v>84</v>
      </c>
      <c r="AW169" s="14" t="s">
        <v>31</v>
      </c>
      <c r="AX169" s="14" t="s">
        <v>75</v>
      </c>
      <c r="AY169" s="172" t="s">
        <v>136</v>
      </c>
    </row>
    <row r="170" spans="2:51" s="15" customFormat="1" ht="11.25">
      <c r="B170" s="179"/>
      <c r="D170" s="164" t="s">
        <v>147</v>
      </c>
      <c r="E170" s="180" t="s">
        <v>1</v>
      </c>
      <c r="F170" s="181" t="s">
        <v>151</v>
      </c>
      <c r="H170" s="182">
        <v>1</v>
      </c>
      <c r="I170" s="183"/>
      <c r="L170" s="179"/>
      <c r="M170" s="184"/>
      <c r="N170" s="185"/>
      <c r="O170" s="185"/>
      <c r="P170" s="185"/>
      <c r="Q170" s="185"/>
      <c r="R170" s="185"/>
      <c r="S170" s="185"/>
      <c r="T170" s="186"/>
      <c r="AT170" s="180" t="s">
        <v>147</v>
      </c>
      <c r="AU170" s="180" t="s">
        <v>84</v>
      </c>
      <c r="AV170" s="15" t="s">
        <v>143</v>
      </c>
      <c r="AW170" s="15" t="s">
        <v>31</v>
      </c>
      <c r="AX170" s="15" t="s">
        <v>32</v>
      </c>
      <c r="AY170" s="180" t="s">
        <v>136</v>
      </c>
    </row>
    <row r="171" spans="1:65" s="2" customFormat="1" ht="16.5" customHeight="1">
      <c r="A171" s="33"/>
      <c r="B171" s="144"/>
      <c r="C171" s="188" t="s">
        <v>229</v>
      </c>
      <c r="D171" s="188" t="s">
        <v>206</v>
      </c>
      <c r="E171" s="189" t="s">
        <v>1055</v>
      </c>
      <c r="F171" s="190" t="s">
        <v>1056</v>
      </c>
      <c r="G171" s="191" t="s">
        <v>447</v>
      </c>
      <c r="H171" s="192">
        <v>1.01</v>
      </c>
      <c r="I171" s="193"/>
      <c r="J171" s="194">
        <f>ROUND(I171*H171,2)</f>
        <v>0</v>
      </c>
      <c r="K171" s="190" t="s">
        <v>142</v>
      </c>
      <c r="L171" s="195"/>
      <c r="M171" s="196" t="s">
        <v>1</v>
      </c>
      <c r="N171" s="197" t="s">
        <v>40</v>
      </c>
      <c r="O171" s="59"/>
      <c r="P171" s="154">
        <f>O171*H171</f>
        <v>0</v>
      </c>
      <c r="Q171" s="154">
        <v>0.256</v>
      </c>
      <c r="R171" s="154">
        <f>Q171*H171</f>
        <v>0.25856</v>
      </c>
      <c r="S171" s="154">
        <v>0</v>
      </c>
      <c r="T171" s="155">
        <f>S171*H171</f>
        <v>0</v>
      </c>
      <c r="U171" s="33"/>
      <c r="V171" s="33"/>
      <c r="W171" s="33"/>
      <c r="X171" s="33"/>
      <c r="Y171" s="33"/>
      <c r="Z171" s="33"/>
      <c r="AA171" s="33"/>
      <c r="AB171" s="33"/>
      <c r="AC171" s="33"/>
      <c r="AD171" s="33"/>
      <c r="AE171" s="33"/>
      <c r="AR171" s="156" t="s">
        <v>195</v>
      </c>
      <c r="AT171" s="156" t="s">
        <v>206</v>
      </c>
      <c r="AU171" s="156" t="s">
        <v>84</v>
      </c>
      <c r="AY171" s="18" t="s">
        <v>136</v>
      </c>
      <c r="BE171" s="157">
        <f>IF(N171="základní",J171,0)</f>
        <v>0</v>
      </c>
      <c r="BF171" s="157">
        <f>IF(N171="snížená",J171,0)</f>
        <v>0</v>
      </c>
      <c r="BG171" s="157">
        <f>IF(N171="zákl. přenesená",J171,0)</f>
        <v>0</v>
      </c>
      <c r="BH171" s="157">
        <f>IF(N171="sníž. přenesená",J171,0)</f>
        <v>0</v>
      </c>
      <c r="BI171" s="157">
        <f>IF(N171="nulová",J171,0)</f>
        <v>0</v>
      </c>
      <c r="BJ171" s="18" t="s">
        <v>32</v>
      </c>
      <c r="BK171" s="157">
        <f>ROUND(I171*H171,2)</f>
        <v>0</v>
      </c>
      <c r="BL171" s="18" t="s">
        <v>143</v>
      </c>
      <c r="BM171" s="156" t="s">
        <v>1057</v>
      </c>
    </row>
    <row r="172" spans="2:51" s="14" customFormat="1" ht="11.25">
      <c r="B172" s="171"/>
      <c r="D172" s="164" t="s">
        <v>147</v>
      </c>
      <c r="F172" s="173" t="s">
        <v>458</v>
      </c>
      <c r="H172" s="174">
        <v>1.01</v>
      </c>
      <c r="I172" s="175"/>
      <c r="L172" s="171"/>
      <c r="M172" s="176"/>
      <c r="N172" s="177"/>
      <c r="O172" s="177"/>
      <c r="P172" s="177"/>
      <c r="Q172" s="177"/>
      <c r="R172" s="177"/>
      <c r="S172" s="177"/>
      <c r="T172" s="178"/>
      <c r="AT172" s="172" t="s">
        <v>147</v>
      </c>
      <c r="AU172" s="172" t="s">
        <v>84</v>
      </c>
      <c r="AV172" s="14" t="s">
        <v>84</v>
      </c>
      <c r="AW172" s="14" t="s">
        <v>3</v>
      </c>
      <c r="AX172" s="14" t="s">
        <v>32</v>
      </c>
      <c r="AY172" s="172" t="s">
        <v>136</v>
      </c>
    </row>
    <row r="173" spans="1:65" s="2" customFormat="1" ht="16.5" customHeight="1">
      <c r="A173" s="33"/>
      <c r="B173" s="144"/>
      <c r="C173" s="145" t="s">
        <v>234</v>
      </c>
      <c r="D173" s="145" t="s">
        <v>138</v>
      </c>
      <c r="E173" s="146" t="s">
        <v>1058</v>
      </c>
      <c r="F173" s="147" t="s">
        <v>1059</v>
      </c>
      <c r="G173" s="148" t="s">
        <v>447</v>
      </c>
      <c r="H173" s="149">
        <v>1</v>
      </c>
      <c r="I173" s="150"/>
      <c r="J173" s="151">
        <f>ROUND(I173*H173,2)</f>
        <v>0</v>
      </c>
      <c r="K173" s="147" t="s">
        <v>142</v>
      </c>
      <c r="L173" s="34"/>
      <c r="M173" s="152" t="s">
        <v>1</v>
      </c>
      <c r="N173" s="153" t="s">
        <v>40</v>
      </c>
      <c r="O173" s="59"/>
      <c r="P173" s="154">
        <f>O173*H173</f>
        <v>0</v>
      </c>
      <c r="Q173" s="154">
        <v>0.02319</v>
      </c>
      <c r="R173" s="154">
        <f>Q173*H173</f>
        <v>0.02319</v>
      </c>
      <c r="S173" s="154">
        <v>0</v>
      </c>
      <c r="T173" s="155">
        <f>S173*H173</f>
        <v>0</v>
      </c>
      <c r="U173" s="33"/>
      <c r="V173" s="33"/>
      <c r="W173" s="33"/>
      <c r="X173" s="33"/>
      <c r="Y173" s="33"/>
      <c r="Z173" s="33"/>
      <c r="AA173" s="33"/>
      <c r="AB173" s="33"/>
      <c r="AC173" s="33"/>
      <c r="AD173" s="33"/>
      <c r="AE173" s="33"/>
      <c r="AR173" s="156" t="s">
        <v>143</v>
      </c>
      <c r="AT173" s="156" t="s">
        <v>138</v>
      </c>
      <c r="AU173" s="156" t="s">
        <v>84</v>
      </c>
      <c r="AY173" s="18" t="s">
        <v>136</v>
      </c>
      <c r="BE173" s="157">
        <f>IF(N173="základní",J173,0)</f>
        <v>0</v>
      </c>
      <c r="BF173" s="157">
        <f>IF(N173="snížená",J173,0)</f>
        <v>0</v>
      </c>
      <c r="BG173" s="157">
        <f>IF(N173="zákl. přenesená",J173,0)</f>
        <v>0</v>
      </c>
      <c r="BH173" s="157">
        <f>IF(N173="sníž. přenesená",J173,0)</f>
        <v>0</v>
      </c>
      <c r="BI173" s="157">
        <f>IF(N173="nulová",J173,0)</f>
        <v>0</v>
      </c>
      <c r="BJ173" s="18" t="s">
        <v>32</v>
      </c>
      <c r="BK173" s="157">
        <f>ROUND(I173*H173,2)</f>
        <v>0</v>
      </c>
      <c r="BL173" s="18" t="s">
        <v>143</v>
      </c>
      <c r="BM173" s="156" t="s">
        <v>1060</v>
      </c>
    </row>
    <row r="174" spans="1:47" s="2" customFormat="1" ht="11.25">
      <c r="A174" s="33"/>
      <c r="B174" s="34"/>
      <c r="C174" s="33"/>
      <c r="D174" s="158" t="s">
        <v>145</v>
      </c>
      <c r="E174" s="33"/>
      <c r="F174" s="159" t="s">
        <v>1061</v>
      </c>
      <c r="G174" s="33"/>
      <c r="H174" s="33"/>
      <c r="I174" s="160"/>
      <c r="J174" s="33"/>
      <c r="K174" s="33"/>
      <c r="L174" s="34"/>
      <c r="M174" s="161"/>
      <c r="N174" s="162"/>
      <c r="O174" s="59"/>
      <c r="P174" s="59"/>
      <c r="Q174" s="59"/>
      <c r="R174" s="59"/>
      <c r="S174" s="59"/>
      <c r="T174" s="60"/>
      <c r="U174" s="33"/>
      <c r="V174" s="33"/>
      <c r="W174" s="33"/>
      <c r="X174" s="33"/>
      <c r="Y174" s="33"/>
      <c r="Z174" s="33"/>
      <c r="AA174" s="33"/>
      <c r="AB174" s="33"/>
      <c r="AC174" s="33"/>
      <c r="AD174" s="33"/>
      <c r="AE174" s="33"/>
      <c r="AT174" s="18" t="s">
        <v>145</v>
      </c>
      <c r="AU174" s="18" t="s">
        <v>84</v>
      </c>
    </row>
    <row r="175" spans="1:47" s="2" customFormat="1" ht="39">
      <c r="A175" s="33"/>
      <c r="B175" s="34"/>
      <c r="C175" s="33"/>
      <c r="D175" s="164" t="s">
        <v>201</v>
      </c>
      <c r="E175" s="33"/>
      <c r="F175" s="187" t="s">
        <v>450</v>
      </c>
      <c r="G175" s="33"/>
      <c r="H175" s="33"/>
      <c r="I175" s="160"/>
      <c r="J175" s="33"/>
      <c r="K175" s="33"/>
      <c r="L175" s="34"/>
      <c r="M175" s="161"/>
      <c r="N175" s="162"/>
      <c r="O175" s="59"/>
      <c r="P175" s="59"/>
      <c r="Q175" s="59"/>
      <c r="R175" s="59"/>
      <c r="S175" s="59"/>
      <c r="T175" s="60"/>
      <c r="U175" s="33"/>
      <c r="V175" s="33"/>
      <c r="W175" s="33"/>
      <c r="X175" s="33"/>
      <c r="Y175" s="33"/>
      <c r="Z175" s="33"/>
      <c r="AA175" s="33"/>
      <c r="AB175" s="33"/>
      <c r="AC175" s="33"/>
      <c r="AD175" s="33"/>
      <c r="AE175" s="33"/>
      <c r="AT175" s="18" t="s">
        <v>201</v>
      </c>
      <c r="AU175" s="18" t="s">
        <v>84</v>
      </c>
    </row>
    <row r="176" spans="2:51" s="13" customFormat="1" ht="11.25">
      <c r="B176" s="163"/>
      <c r="D176" s="164" t="s">
        <v>147</v>
      </c>
      <c r="E176" s="165" t="s">
        <v>1</v>
      </c>
      <c r="F176" s="166" t="s">
        <v>451</v>
      </c>
      <c r="H176" s="165" t="s">
        <v>1</v>
      </c>
      <c r="I176" s="167"/>
      <c r="L176" s="163"/>
      <c r="M176" s="168"/>
      <c r="N176" s="169"/>
      <c r="O176" s="169"/>
      <c r="P176" s="169"/>
      <c r="Q176" s="169"/>
      <c r="R176" s="169"/>
      <c r="S176" s="169"/>
      <c r="T176" s="170"/>
      <c r="AT176" s="165" t="s">
        <v>147</v>
      </c>
      <c r="AU176" s="165" t="s">
        <v>84</v>
      </c>
      <c r="AV176" s="13" t="s">
        <v>32</v>
      </c>
      <c r="AW176" s="13" t="s">
        <v>31</v>
      </c>
      <c r="AX176" s="13" t="s">
        <v>75</v>
      </c>
      <c r="AY176" s="165" t="s">
        <v>136</v>
      </c>
    </row>
    <row r="177" spans="2:51" s="14" customFormat="1" ht="11.25">
      <c r="B177" s="171"/>
      <c r="D177" s="164" t="s">
        <v>147</v>
      </c>
      <c r="E177" s="172" t="s">
        <v>1</v>
      </c>
      <c r="F177" s="173" t="s">
        <v>1045</v>
      </c>
      <c r="H177" s="174">
        <v>1</v>
      </c>
      <c r="I177" s="175"/>
      <c r="L177" s="171"/>
      <c r="M177" s="176"/>
      <c r="N177" s="177"/>
      <c r="O177" s="177"/>
      <c r="P177" s="177"/>
      <c r="Q177" s="177"/>
      <c r="R177" s="177"/>
      <c r="S177" s="177"/>
      <c r="T177" s="178"/>
      <c r="AT177" s="172" t="s">
        <v>147</v>
      </c>
      <c r="AU177" s="172" t="s">
        <v>84</v>
      </c>
      <c r="AV177" s="14" t="s">
        <v>84</v>
      </c>
      <c r="AW177" s="14" t="s">
        <v>31</v>
      </c>
      <c r="AX177" s="14" t="s">
        <v>75</v>
      </c>
      <c r="AY177" s="172" t="s">
        <v>136</v>
      </c>
    </row>
    <row r="178" spans="2:51" s="15" customFormat="1" ht="11.25">
      <c r="B178" s="179"/>
      <c r="D178" s="164" t="s">
        <v>147</v>
      </c>
      <c r="E178" s="180" t="s">
        <v>1</v>
      </c>
      <c r="F178" s="181" t="s">
        <v>151</v>
      </c>
      <c r="H178" s="182">
        <v>1</v>
      </c>
      <c r="I178" s="183"/>
      <c r="L178" s="179"/>
      <c r="M178" s="184"/>
      <c r="N178" s="185"/>
      <c r="O178" s="185"/>
      <c r="P178" s="185"/>
      <c r="Q178" s="185"/>
      <c r="R178" s="185"/>
      <c r="S178" s="185"/>
      <c r="T178" s="186"/>
      <c r="AT178" s="180" t="s">
        <v>147</v>
      </c>
      <c r="AU178" s="180" t="s">
        <v>84</v>
      </c>
      <c r="AV178" s="15" t="s">
        <v>143</v>
      </c>
      <c r="AW178" s="15" t="s">
        <v>31</v>
      </c>
      <c r="AX178" s="15" t="s">
        <v>32</v>
      </c>
      <c r="AY178" s="180" t="s">
        <v>136</v>
      </c>
    </row>
    <row r="179" spans="1:65" s="2" customFormat="1" ht="16.5" customHeight="1">
      <c r="A179" s="33"/>
      <c r="B179" s="144"/>
      <c r="C179" s="188" t="s">
        <v>241</v>
      </c>
      <c r="D179" s="188" t="s">
        <v>206</v>
      </c>
      <c r="E179" s="189" t="s">
        <v>1062</v>
      </c>
      <c r="F179" s="190" t="s">
        <v>1063</v>
      </c>
      <c r="G179" s="191" t="s">
        <v>447</v>
      </c>
      <c r="H179" s="192">
        <v>1.1</v>
      </c>
      <c r="I179" s="193"/>
      <c r="J179" s="194">
        <f>ROUND(I179*H179,2)</f>
        <v>0</v>
      </c>
      <c r="K179" s="190" t="s">
        <v>142</v>
      </c>
      <c r="L179" s="195"/>
      <c r="M179" s="196" t="s">
        <v>1</v>
      </c>
      <c r="N179" s="197" t="s">
        <v>40</v>
      </c>
      <c r="O179" s="59"/>
      <c r="P179" s="154">
        <f>O179*H179</f>
        <v>0</v>
      </c>
      <c r="Q179" s="154">
        <v>0.21</v>
      </c>
      <c r="R179" s="154">
        <f>Q179*H179</f>
        <v>0.231</v>
      </c>
      <c r="S179" s="154">
        <v>0</v>
      </c>
      <c r="T179" s="155">
        <f>S179*H179</f>
        <v>0</v>
      </c>
      <c r="U179" s="33"/>
      <c r="V179" s="33"/>
      <c r="W179" s="33"/>
      <c r="X179" s="33"/>
      <c r="Y179" s="33"/>
      <c r="Z179" s="33"/>
      <c r="AA179" s="33"/>
      <c r="AB179" s="33"/>
      <c r="AC179" s="33"/>
      <c r="AD179" s="33"/>
      <c r="AE179" s="33"/>
      <c r="AR179" s="156" t="s">
        <v>195</v>
      </c>
      <c r="AT179" s="156" t="s">
        <v>206</v>
      </c>
      <c r="AU179" s="156" t="s">
        <v>84</v>
      </c>
      <c r="AY179" s="18" t="s">
        <v>136</v>
      </c>
      <c r="BE179" s="157">
        <f>IF(N179="základní",J179,0)</f>
        <v>0</v>
      </c>
      <c r="BF179" s="157">
        <f>IF(N179="snížená",J179,0)</f>
        <v>0</v>
      </c>
      <c r="BG179" s="157">
        <f>IF(N179="zákl. přenesená",J179,0)</f>
        <v>0</v>
      </c>
      <c r="BH179" s="157">
        <f>IF(N179="sníž. přenesená",J179,0)</f>
        <v>0</v>
      </c>
      <c r="BI179" s="157">
        <f>IF(N179="nulová",J179,0)</f>
        <v>0</v>
      </c>
      <c r="BJ179" s="18" t="s">
        <v>32</v>
      </c>
      <c r="BK179" s="157">
        <f>ROUND(I179*H179,2)</f>
        <v>0</v>
      </c>
      <c r="BL179" s="18" t="s">
        <v>143</v>
      </c>
      <c r="BM179" s="156" t="s">
        <v>1064</v>
      </c>
    </row>
    <row r="180" spans="2:51" s="14" customFormat="1" ht="11.25">
      <c r="B180" s="171"/>
      <c r="D180" s="164" t="s">
        <v>147</v>
      </c>
      <c r="F180" s="173" t="s">
        <v>1065</v>
      </c>
      <c r="H180" s="174">
        <v>1.1</v>
      </c>
      <c r="I180" s="175"/>
      <c r="L180" s="171"/>
      <c r="M180" s="176"/>
      <c r="N180" s="177"/>
      <c r="O180" s="177"/>
      <c r="P180" s="177"/>
      <c r="Q180" s="177"/>
      <c r="R180" s="177"/>
      <c r="S180" s="177"/>
      <c r="T180" s="178"/>
      <c r="AT180" s="172" t="s">
        <v>147</v>
      </c>
      <c r="AU180" s="172" t="s">
        <v>84</v>
      </c>
      <c r="AV180" s="14" t="s">
        <v>84</v>
      </c>
      <c r="AW180" s="14" t="s">
        <v>3</v>
      </c>
      <c r="AX180" s="14" t="s">
        <v>32</v>
      </c>
      <c r="AY180" s="172" t="s">
        <v>136</v>
      </c>
    </row>
    <row r="181" spans="1:65" s="2" customFormat="1" ht="21.75" customHeight="1">
      <c r="A181" s="33"/>
      <c r="B181" s="144"/>
      <c r="C181" s="145" t="s">
        <v>249</v>
      </c>
      <c r="D181" s="145" t="s">
        <v>138</v>
      </c>
      <c r="E181" s="146" t="s">
        <v>1066</v>
      </c>
      <c r="F181" s="147" t="s">
        <v>1067</v>
      </c>
      <c r="G181" s="148" t="s">
        <v>198</v>
      </c>
      <c r="H181" s="149">
        <v>35</v>
      </c>
      <c r="I181" s="150"/>
      <c r="J181" s="151">
        <f>ROUND(I181*H181,2)</f>
        <v>0</v>
      </c>
      <c r="K181" s="147" t="s">
        <v>1</v>
      </c>
      <c r="L181" s="34"/>
      <c r="M181" s="152" t="s">
        <v>1</v>
      </c>
      <c r="N181" s="153" t="s">
        <v>40</v>
      </c>
      <c r="O181" s="59"/>
      <c r="P181" s="154">
        <f>O181*H181</f>
        <v>0</v>
      </c>
      <c r="Q181" s="154">
        <v>0.165</v>
      </c>
      <c r="R181" s="154">
        <f>Q181*H181</f>
        <v>5.775</v>
      </c>
      <c r="S181" s="154">
        <v>0</v>
      </c>
      <c r="T181" s="155">
        <f>S181*H181</f>
        <v>0</v>
      </c>
      <c r="U181" s="33"/>
      <c r="V181" s="33"/>
      <c r="W181" s="33"/>
      <c r="X181" s="33"/>
      <c r="Y181" s="33"/>
      <c r="Z181" s="33"/>
      <c r="AA181" s="33"/>
      <c r="AB181" s="33"/>
      <c r="AC181" s="33"/>
      <c r="AD181" s="33"/>
      <c r="AE181" s="33"/>
      <c r="AR181" s="156" t="s">
        <v>143</v>
      </c>
      <c r="AT181" s="156" t="s">
        <v>138</v>
      </c>
      <c r="AU181" s="156" t="s">
        <v>84</v>
      </c>
      <c r="AY181" s="18" t="s">
        <v>136</v>
      </c>
      <c r="BE181" s="157">
        <f>IF(N181="základní",J181,0)</f>
        <v>0</v>
      </c>
      <c r="BF181" s="157">
        <f>IF(N181="snížená",J181,0)</f>
        <v>0</v>
      </c>
      <c r="BG181" s="157">
        <f>IF(N181="zákl. přenesená",J181,0)</f>
        <v>0</v>
      </c>
      <c r="BH181" s="157">
        <f>IF(N181="sníž. přenesená",J181,0)</f>
        <v>0</v>
      </c>
      <c r="BI181" s="157">
        <f>IF(N181="nulová",J181,0)</f>
        <v>0</v>
      </c>
      <c r="BJ181" s="18" t="s">
        <v>32</v>
      </c>
      <c r="BK181" s="157">
        <f>ROUND(I181*H181,2)</f>
        <v>0</v>
      </c>
      <c r="BL181" s="18" t="s">
        <v>143</v>
      </c>
      <c r="BM181" s="156" t="s">
        <v>1068</v>
      </c>
    </row>
    <row r="182" spans="2:51" s="13" customFormat="1" ht="11.25">
      <c r="B182" s="163"/>
      <c r="D182" s="164" t="s">
        <v>147</v>
      </c>
      <c r="E182" s="165" t="s">
        <v>1</v>
      </c>
      <c r="F182" s="166" t="s">
        <v>1069</v>
      </c>
      <c r="H182" s="165" t="s">
        <v>1</v>
      </c>
      <c r="I182" s="167"/>
      <c r="L182" s="163"/>
      <c r="M182" s="168"/>
      <c r="N182" s="169"/>
      <c r="O182" s="169"/>
      <c r="P182" s="169"/>
      <c r="Q182" s="169"/>
      <c r="R182" s="169"/>
      <c r="S182" s="169"/>
      <c r="T182" s="170"/>
      <c r="AT182" s="165" t="s">
        <v>147</v>
      </c>
      <c r="AU182" s="165" t="s">
        <v>84</v>
      </c>
      <c r="AV182" s="13" t="s">
        <v>32</v>
      </c>
      <c r="AW182" s="13" t="s">
        <v>31</v>
      </c>
      <c r="AX182" s="13" t="s">
        <v>75</v>
      </c>
      <c r="AY182" s="165" t="s">
        <v>136</v>
      </c>
    </row>
    <row r="183" spans="2:51" s="13" customFormat="1" ht="11.25">
      <c r="B183" s="163"/>
      <c r="D183" s="164" t="s">
        <v>147</v>
      </c>
      <c r="E183" s="165" t="s">
        <v>1</v>
      </c>
      <c r="F183" s="166" t="s">
        <v>1070</v>
      </c>
      <c r="H183" s="165" t="s">
        <v>1</v>
      </c>
      <c r="I183" s="167"/>
      <c r="L183" s="163"/>
      <c r="M183" s="168"/>
      <c r="N183" s="169"/>
      <c r="O183" s="169"/>
      <c r="P183" s="169"/>
      <c r="Q183" s="169"/>
      <c r="R183" s="169"/>
      <c r="S183" s="169"/>
      <c r="T183" s="170"/>
      <c r="AT183" s="165" t="s">
        <v>147</v>
      </c>
      <c r="AU183" s="165" t="s">
        <v>84</v>
      </c>
      <c r="AV183" s="13" t="s">
        <v>32</v>
      </c>
      <c r="AW183" s="13" t="s">
        <v>31</v>
      </c>
      <c r="AX183" s="13" t="s">
        <v>75</v>
      </c>
      <c r="AY183" s="165" t="s">
        <v>136</v>
      </c>
    </row>
    <row r="184" spans="2:51" s="14" customFormat="1" ht="11.25">
      <c r="B184" s="171"/>
      <c r="D184" s="164" t="s">
        <v>147</v>
      </c>
      <c r="E184" s="172" t="s">
        <v>1</v>
      </c>
      <c r="F184" s="173" t="s">
        <v>1071</v>
      </c>
      <c r="H184" s="174">
        <v>35</v>
      </c>
      <c r="I184" s="175"/>
      <c r="L184" s="171"/>
      <c r="M184" s="176"/>
      <c r="N184" s="177"/>
      <c r="O184" s="177"/>
      <c r="P184" s="177"/>
      <c r="Q184" s="177"/>
      <c r="R184" s="177"/>
      <c r="S184" s="177"/>
      <c r="T184" s="178"/>
      <c r="AT184" s="172" t="s">
        <v>147</v>
      </c>
      <c r="AU184" s="172" t="s">
        <v>84</v>
      </c>
      <c r="AV184" s="14" t="s">
        <v>84</v>
      </c>
      <c r="AW184" s="14" t="s">
        <v>31</v>
      </c>
      <c r="AX184" s="14" t="s">
        <v>75</v>
      </c>
      <c r="AY184" s="172" t="s">
        <v>136</v>
      </c>
    </row>
    <row r="185" spans="2:51" s="15" customFormat="1" ht="11.25">
      <c r="B185" s="179"/>
      <c r="D185" s="164" t="s">
        <v>147</v>
      </c>
      <c r="E185" s="180" t="s">
        <v>1</v>
      </c>
      <c r="F185" s="181" t="s">
        <v>151</v>
      </c>
      <c r="H185" s="182">
        <v>35</v>
      </c>
      <c r="I185" s="183"/>
      <c r="L185" s="179"/>
      <c r="M185" s="184"/>
      <c r="N185" s="185"/>
      <c r="O185" s="185"/>
      <c r="P185" s="185"/>
      <c r="Q185" s="185"/>
      <c r="R185" s="185"/>
      <c r="S185" s="185"/>
      <c r="T185" s="186"/>
      <c r="AT185" s="180" t="s">
        <v>147</v>
      </c>
      <c r="AU185" s="180" t="s">
        <v>84</v>
      </c>
      <c r="AV185" s="15" t="s">
        <v>143</v>
      </c>
      <c r="AW185" s="15" t="s">
        <v>31</v>
      </c>
      <c r="AX185" s="15" t="s">
        <v>32</v>
      </c>
      <c r="AY185" s="180" t="s">
        <v>136</v>
      </c>
    </row>
    <row r="186" spans="1:65" s="2" customFormat="1" ht="16.5" customHeight="1">
      <c r="A186" s="33"/>
      <c r="B186" s="144"/>
      <c r="C186" s="145" t="s">
        <v>254</v>
      </c>
      <c r="D186" s="145" t="s">
        <v>138</v>
      </c>
      <c r="E186" s="146" t="s">
        <v>1072</v>
      </c>
      <c r="F186" s="147" t="s">
        <v>1073</v>
      </c>
      <c r="G186" s="148" t="s">
        <v>1074</v>
      </c>
      <c r="H186" s="149">
        <v>1</v>
      </c>
      <c r="I186" s="150"/>
      <c r="J186" s="151">
        <f>ROUND(I186*H186,2)</f>
        <v>0</v>
      </c>
      <c r="K186" s="147" t="s">
        <v>1</v>
      </c>
      <c r="L186" s="34"/>
      <c r="M186" s="152" t="s">
        <v>1</v>
      </c>
      <c r="N186" s="153" t="s">
        <v>40</v>
      </c>
      <c r="O186" s="59"/>
      <c r="P186" s="154">
        <f>O186*H186</f>
        <v>0</v>
      </c>
      <c r="Q186" s="154">
        <v>0.01196</v>
      </c>
      <c r="R186" s="154">
        <f>Q186*H186</f>
        <v>0.01196</v>
      </c>
      <c r="S186" s="154">
        <v>0</v>
      </c>
      <c r="T186" s="155">
        <f>S186*H186</f>
        <v>0</v>
      </c>
      <c r="U186" s="33"/>
      <c r="V186" s="33"/>
      <c r="W186" s="33"/>
      <c r="X186" s="33"/>
      <c r="Y186" s="33"/>
      <c r="Z186" s="33"/>
      <c r="AA186" s="33"/>
      <c r="AB186" s="33"/>
      <c r="AC186" s="33"/>
      <c r="AD186" s="33"/>
      <c r="AE186" s="33"/>
      <c r="AR186" s="156" t="s">
        <v>143</v>
      </c>
      <c r="AT186" s="156" t="s">
        <v>138</v>
      </c>
      <c r="AU186" s="156" t="s">
        <v>84</v>
      </c>
      <c r="AY186" s="18" t="s">
        <v>136</v>
      </c>
      <c r="BE186" s="157">
        <f>IF(N186="základní",J186,0)</f>
        <v>0</v>
      </c>
      <c r="BF186" s="157">
        <f>IF(N186="snížená",J186,0)</f>
        <v>0</v>
      </c>
      <c r="BG186" s="157">
        <f>IF(N186="zákl. přenesená",J186,0)</f>
        <v>0</v>
      </c>
      <c r="BH186" s="157">
        <f>IF(N186="sníž. přenesená",J186,0)</f>
        <v>0</v>
      </c>
      <c r="BI186" s="157">
        <f>IF(N186="nulová",J186,0)</f>
        <v>0</v>
      </c>
      <c r="BJ186" s="18" t="s">
        <v>32</v>
      </c>
      <c r="BK186" s="157">
        <f>ROUND(I186*H186,2)</f>
        <v>0</v>
      </c>
      <c r="BL186" s="18" t="s">
        <v>143</v>
      </c>
      <c r="BM186" s="156" t="s">
        <v>1075</v>
      </c>
    </row>
    <row r="187" spans="1:65" s="2" customFormat="1" ht="16.5" customHeight="1">
      <c r="A187" s="33"/>
      <c r="B187" s="144"/>
      <c r="C187" s="145" t="s">
        <v>267</v>
      </c>
      <c r="D187" s="145" t="s">
        <v>138</v>
      </c>
      <c r="E187" s="146" t="s">
        <v>576</v>
      </c>
      <c r="F187" s="147" t="s">
        <v>577</v>
      </c>
      <c r="G187" s="148" t="s">
        <v>447</v>
      </c>
      <c r="H187" s="149">
        <v>1</v>
      </c>
      <c r="I187" s="150"/>
      <c r="J187" s="151">
        <f>ROUND(I187*H187,2)</f>
        <v>0</v>
      </c>
      <c r="K187" s="147" t="s">
        <v>142</v>
      </c>
      <c r="L187" s="34"/>
      <c r="M187" s="152" t="s">
        <v>1</v>
      </c>
      <c r="N187" s="153" t="s">
        <v>40</v>
      </c>
      <c r="O187" s="59"/>
      <c r="P187" s="154">
        <f>O187*H187</f>
        <v>0</v>
      </c>
      <c r="Q187" s="154">
        <v>0.00162</v>
      </c>
      <c r="R187" s="154">
        <f>Q187*H187</f>
        <v>0.00162</v>
      </c>
      <c r="S187" s="154">
        <v>0</v>
      </c>
      <c r="T187" s="155">
        <f>S187*H187</f>
        <v>0</v>
      </c>
      <c r="U187" s="33"/>
      <c r="V187" s="33"/>
      <c r="W187" s="33"/>
      <c r="X187" s="33"/>
      <c r="Y187" s="33"/>
      <c r="Z187" s="33"/>
      <c r="AA187" s="33"/>
      <c r="AB187" s="33"/>
      <c r="AC187" s="33"/>
      <c r="AD187" s="33"/>
      <c r="AE187" s="33"/>
      <c r="AR187" s="156" t="s">
        <v>143</v>
      </c>
      <c r="AT187" s="156" t="s">
        <v>138</v>
      </c>
      <c r="AU187" s="156" t="s">
        <v>84</v>
      </c>
      <c r="AY187" s="18" t="s">
        <v>136</v>
      </c>
      <c r="BE187" s="157">
        <f>IF(N187="základní",J187,0)</f>
        <v>0</v>
      </c>
      <c r="BF187" s="157">
        <f>IF(N187="snížená",J187,0)</f>
        <v>0</v>
      </c>
      <c r="BG187" s="157">
        <f>IF(N187="zákl. přenesená",J187,0)</f>
        <v>0</v>
      </c>
      <c r="BH187" s="157">
        <f>IF(N187="sníž. přenesená",J187,0)</f>
        <v>0</v>
      </c>
      <c r="BI187" s="157">
        <f>IF(N187="nulová",J187,0)</f>
        <v>0</v>
      </c>
      <c r="BJ187" s="18" t="s">
        <v>32</v>
      </c>
      <c r="BK187" s="157">
        <f>ROUND(I187*H187,2)</f>
        <v>0</v>
      </c>
      <c r="BL187" s="18" t="s">
        <v>143</v>
      </c>
      <c r="BM187" s="156" t="s">
        <v>1076</v>
      </c>
    </row>
    <row r="188" spans="1:47" s="2" customFormat="1" ht="11.25">
      <c r="A188" s="33"/>
      <c r="B188" s="34"/>
      <c r="C188" s="33"/>
      <c r="D188" s="158" t="s">
        <v>145</v>
      </c>
      <c r="E188" s="33"/>
      <c r="F188" s="159" t="s">
        <v>579</v>
      </c>
      <c r="G188" s="33"/>
      <c r="H188" s="33"/>
      <c r="I188" s="160"/>
      <c r="J188" s="33"/>
      <c r="K188" s="33"/>
      <c r="L188" s="34"/>
      <c r="M188" s="161"/>
      <c r="N188" s="162"/>
      <c r="O188" s="59"/>
      <c r="P188" s="59"/>
      <c r="Q188" s="59"/>
      <c r="R188" s="59"/>
      <c r="S188" s="59"/>
      <c r="T188" s="60"/>
      <c r="U188" s="33"/>
      <c r="V188" s="33"/>
      <c r="W188" s="33"/>
      <c r="X188" s="33"/>
      <c r="Y188" s="33"/>
      <c r="Z188" s="33"/>
      <c r="AA188" s="33"/>
      <c r="AB188" s="33"/>
      <c r="AC188" s="33"/>
      <c r="AD188" s="33"/>
      <c r="AE188" s="33"/>
      <c r="AT188" s="18" t="s">
        <v>145</v>
      </c>
      <c r="AU188" s="18" t="s">
        <v>84</v>
      </c>
    </row>
    <row r="189" spans="1:47" s="2" customFormat="1" ht="107.25">
      <c r="A189" s="33"/>
      <c r="B189" s="34"/>
      <c r="C189" s="33"/>
      <c r="D189" s="164" t="s">
        <v>201</v>
      </c>
      <c r="E189" s="33"/>
      <c r="F189" s="187" t="s">
        <v>580</v>
      </c>
      <c r="G189" s="33"/>
      <c r="H189" s="33"/>
      <c r="I189" s="160"/>
      <c r="J189" s="33"/>
      <c r="K189" s="33"/>
      <c r="L189" s="34"/>
      <c r="M189" s="161"/>
      <c r="N189" s="162"/>
      <c r="O189" s="59"/>
      <c r="P189" s="59"/>
      <c r="Q189" s="59"/>
      <c r="R189" s="59"/>
      <c r="S189" s="59"/>
      <c r="T189" s="60"/>
      <c r="U189" s="33"/>
      <c r="V189" s="33"/>
      <c r="W189" s="33"/>
      <c r="X189" s="33"/>
      <c r="Y189" s="33"/>
      <c r="Z189" s="33"/>
      <c r="AA189" s="33"/>
      <c r="AB189" s="33"/>
      <c r="AC189" s="33"/>
      <c r="AD189" s="33"/>
      <c r="AE189" s="33"/>
      <c r="AT189" s="18" t="s">
        <v>201</v>
      </c>
      <c r="AU189" s="18" t="s">
        <v>84</v>
      </c>
    </row>
    <row r="190" spans="2:51" s="13" customFormat="1" ht="11.25">
      <c r="B190" s="163"/>
      <c r="D190" s="164" t="s">
        <v>147</v>
      </c>
      <c r="E190" s="165" t="s">
        <v>1</v>
      </c>
      <c r="F190" s="166" t="s">
        <v>451</v>
      </c>
      <c r="H190" s="165" t="s">
        <v>1</v>
      </c>
      <c r="I190" s="167"/>
      <c r="L190" s="163"/>
      <c r="M190" s="168"/>
      <c r="N190" s="169"/>
      <c r="O190" s="169"/>
      <c r="P190" s="169"/>
      <c r="Q190" s="169"/>
      <c r="R190" s="169"/>
      <c r="S190" s="169"/>
      <c r="T190" s="170"/>
      <c r="AT190" s="165" t="s">
        <v>147</v>
      </c>
      <c r="AU190" s="165" t="s">
        <v>84</v>
      </c>
      <c r="AV190" s="13" t="s">
        <v>32</v>
      </c>
      <c r="AW190" s="13" t="s">
        <v>31</v>
      </c>
      <c r="AX190" s="13" t="s">
        <v>75</v>
      </c>
      <c r="AY190" s="165" t="s">
        <v>136</v>
      </c>
    </row>
    <row r="191" spans="2:51" s="14" customFormat="1" ht="11.25">
      <c r="B191" s="171"/>
      <c r="D191" s="164" t="s">
        <v>147</v>
      </c>
      <c r="E191" s="172" t="s">
        <v>1</v>
      </c>
      <c r="F191" s="173" t="s">
        <v>387</v>
      </c>
      <c r="H191" s="174">
        <v>1</v>
      </c>
      <c r="I191" s="175"/>
      <c r="L191" s="171"/>
      <c r="M191" s="176"/>
      <c r="N191" s="177"/>
      <c r="O191" s="177"/>
      <c r="P191" s="177"/>
      <c r="Q191" s="177"/>
      <c r="R191" s="177"/>
      <c r="S191" s="177"/>
      <c r="T191" s="178"/>
      <c r="AT191" s="172" t="s">
        <v>147</v>
      </c>
      <c r="AU191" s="172" t="s">
        <v>84</v>
      </c>
      <c r="AV191" s="14" t="s">
        <v>84</v>
      </c>
      <c r="AW191" s="14" t="s">
        <v>31</v>
      </c>
      <c r="AX191" s="14" t="s">
        <v>75</v>
      </c>
      <c r="AY191" s="172" t="s">
        <v>136</v>
      </c>
    </row>
    <row r="192" spans="2:51" s="15" customFormat="1" ht="11.25">
      <c r="B192" s="179"/>
      <c r="D192" s="164" t="s">
        <v>147</v>
      </c>
      <c r="E192" s="180" t="s">
        <v>1</v>
      </c>
      <c r="F192" s="181" t="s">
        <v>151</v>
      </c>
      <c r="H192" s="182">
        <v>1</v>
      </c>
      <c r="I192" s="183"/>
      <c r="L192" s="179"/>
      <c r="M192" s="184"/>
      <c r="N192" s="185"/>
      <c r="O192" s="185"/>
      <c r="P192" s="185"/>
      <c r="Q192" s="185"/>
      <c r="R192" s="185"/>
      <c r="S192" s="185"/>
      <c r="T192" s="186"/>
      <c r="AT192" s="180" t="s">
        <v>147</v>
      </c>
      <c r="AU192" s="180" t="s">
        <v>84</v>
      </c>
      <c r="AV192" s="15" t="s">
        <v>143</v>
      </c>
      <c r="AW192" s="15" t="s">
        <v>31</v>
      </c>
      <c r="AX192" s="15" t="s">
        <v>32</v>
      </c>
      <c r="AY192" s="180" t="s">
        <v>136</v>
      </c>
    </row>
    <row r="193" spans="1:65" s="2" customFormat="1" ht="16.5" customHeight="1">
      <c r="A193" s="33"/>
      <c r="B193" s="144"/>
      <c r="C193" s="188" t="s">
        <v>275</v>
      </c>
      <c r="D193" s="188" t="s">
        <v>206</v>
      </c>
      <c r="E193" s="189" t="s">
        <v>582</v>
      </c>
      <c r="F193" s="190" t="s">
        <v>583</v>
      </c>
      <c r="G193" s="191" t="s">
        <v>447</v>
      </c>
      <c r="H193" s="192">
        <v>1</v>
      </c>
      <c r="I193" s="193"/>
      <c r="J193" s="194">
        <f>ROUND(I193*H193,2)</f>
        <v>0</v>
      </c>
      <c r="K193" s="190" t="s">
        <v>142</v>
      </c>
      <c r="L193" s="195"/>
      <c r="M193" s="196" t="s">
        <v>1</v>
      </c>
      <c r="N193" s="197" t="s">
        <v>40</v>
      </c>
      <c r="O193" s="59"/>
      <c r="P193" s="154">
        <f>O193*H193</f>
        <v>0</v>
      </c>
      <c r="Q193" s="154">
        <v>0.018</v>
      </c>
      <c r="R193" s="154">
        <f>Q193*H193</f>
        <v>0.018</v>
      </c>
      <c r="S193" s="154">
        <v>0</v>
      </c>
      <c r="T193" s="155">
        <f>S193*H193</f>
        <v>0</v>
      </c>
      <c r="U193" s="33"/>
      <c r="V193" s="33"/>
      <c r="W193" s="33"/>
      <c r="X193" s="33"/>
      <c r="Y193" s="33"/>
      <c r="Z193" s="33"/>
      <c r="AA193" s="33"/>
      <c r="AB193" s="33"/>
      <c r="AC193" s="33"/>
      <c r="AD193" s="33"/>
      <c r="AE193" s="33"/>
      <c r="AR193" s="156" t="s">
        <v>195</v>
      </c>
      <c r="AT193" s="156" t="s">
        <v>206</v>
      </c>
      <c r="AU193" s="156" t="s">
        <v>84</v>
      </c>
      <c r="AY193" s="18" t="s">
        <v>136</v>
      </c>
      <c r="BE193" s="157">
        <f>IF(N193="základní",J193,0)</f>
        <v>0</v>
      </c>
      <c r="BF193" s="157">
        <f>IF(N193="snížená",J193,0)</f>
        <v>0</v>
      </c>
      <c r="BG193" s="157">
        <f>IF(N193="zákl. přenesená",J193,0)</f>
        <v>0</v>
      </c>
      <c r="BH193" s="157">
        <f>IF(N193="sníž. přenesená",J193,0)</f>
        <v>0</v>
      </c>
      <c r="BI193" s="157">
        <f>IF(N193="nulová",J193,0)</f>
        <v>0</v>
      </c>
      <c r="BJ193" s="18" t="s">
        <v>32</v>
      </c>
      <c r="BK193" s="157">
        <f>ROUND(I193*H193,2)</f>
        <v>0</v>
      </c>
      <c r="BL193" s="18" t="s">
        <v>143</v>
      </c>
      <c r="BM193" s="156" t="s">
        <v>1077</v>
      </c>
    </row>
    <row r="194" spans="1:65" s="2" customFormat="1" ht="16.5" customHeight="1">
      <c r="A194" s="33"/>
      <c r="B194" s="144"/>
      <c r="C194" s="188" t="s">
        <v>279</v>
      </c>
      <c r="D194" s="188" t="s">
        <v>206</v>
      </c>
      <c r="E194" s="189" t="s">
        <v>1078</v>
      </c>
      <c r="F194" s="190" t="s">
        <v>587</v>
      </c>
      <c r="G194" s="191" t="s">
        <v>447</v>
      </c>
      <c r="H194" s="192">
        <v>1</v>
      </c>
      <c r="I194" s="193"/>
      <c r="J194" s="194">
        <f>ROUND(I194*H194,2)</f>
        <v>0</v>
      </c>
      <c r="K194" s="190" t="s">
        <v>1</v>
      </c>
      <c r="L194" s="195"/>
      <c r="M194" s="196" t="s">
        <v>1</v>
      </c>
      <c r="N194" s="197" t="s">
        <v>40</v>
      </c>
      <c r="O194" s="59"/>
      <c r="P194" s="154">
        <f>O194*H194</f>
        <v>0</v>
      </c>
      <c r="Q194" s="154">
        <v>0.0035</v>
      </c>
      <c r="R194" s="154">
        <f>Q194*H194</f>
        <v>0.0035</v>
      </c>
      <c r="S194" s="154">
        <v>0</v>
      </c>
      <c r="T194" s="155">
        <f>S194*H194</f>
        <v>0</v>
      </c>
      <c r="U194" s="33"/>
      <c r="V194" s="33"/>
      <c r="W194" s="33"/>
      <c r="X194" s="33"/>
      <c r="Y194" s="33"/>
      <c r="Z194" s="33"/>
      <c r="AA194" s="33"/>
      <c r="AB194" s="33"/>
      <c r="AC194" s="33"/>
      <c r="AD194" s="33"/>
      <c r="AE194" s="33"/>
      <c r="AR194" s="156" t="s">
        <v>195</v>
      </c>
      <c r="AT194" s="156" t="s">
        <v>206</v>
      </c>
      <c r="AU194" s="156" t="s">
        <v>84</v>
      </c>
      <c r="AY194" s="18" t="s">
        <v>136</v>
      </c>
      <c r="BE194" s="157">
        <f>IF(N194="základní",J194,0)</f>
        <v>0</v>
      </c>
      <c r="BF194" s="157">
        <f>IF(N194="snížená",J194,0)</f>
        <v>0</v>
      </c>
      <c r="BG194" s="157">
        <f>IF(N194="zákl. přenesená",J194,0)</f>
        <v>0</v>
      </c>
      <c r="BH194" s="157">
        <f>IF(N194="sníž. přenesená",J194,0)</f>
        <v>0</v>
      </c>
      <c r="BI194" s="157">
        <f>IF(N194="nulová",J194,0)</f>
        <v>0</v>
      </c>
      <c r="BJ194" s="18" t="s">
        <v>32</v>
      </c>
      <c r="BK194" s="157">
        <f>ROUND(I194*H194,2)</f>
        <v>0</v>
      </c>
      <c r="BL194" s="18" t="s">
        <v>143</v>
      </c>
      <c r="BM194" s="156" t="s">
        <v>1079</v>
      </c>
    </row>
    <row r="195" spans="1:65" s="2" customFormat="1" ht="16.5" customHeight="1">
      <c r="A195" s="33"/>
      <c r="B195" s="144"/>
      <c r="C195" s="145" t="s">
        <v>7</v>
      </c>
      <c r="D195" s="145" t="s">
        <v>138</v>
      </c>
      <c r="E195" s="146" t="s">
        <v>1080</v>
      </c>
      <c r="F195" s="147" t="s">
        <v>1081</v>
      </c>
      <c r="G195" s="148" t="s">
        <v>447</v>
      </c>
      <c r="H195" s="149">
        <v>1</v>
      </c>
      <c r="I195" s="150"/>
      <c r="J195" s="151">
        <f>ROUND(I195*H195,2)</f>
        <v>0</v>
      </c>
      <c r="K195" s="147" t="s">
        <v>1</v>
      </c>
      <c r="L195" s="34"/>
      <c r="M195" s="152" t="s">
        <v>1</v>
      </c>
      <c r="N195" s="153" t="s">
        <v>40</v>
      </c>
      <c r="O195" s="59"/>
      <c r="P195" s="154">
        <f>O195*H195</f>
        <v>0</v>
      </c>
      <c r="Q195" s="154">
        <v>0</v>
      </c>
      <c r="R195" s="154">
        <f>Q195*H195</f>
        <v>0</v>
      </c>
      <c r="S195" s="154">
        <v>0</v>
      </c>
      <c r="T195" s="155">
        <f>S195*H195</f>
        <v>0</v>
      </c>
      <c r="U195" s="33"/>
      <c r="V195" s="33"/>
      <c r="W195" s="33"/>
      <c r="X195" s="33"/>
      <c r="Y195" s="33"/>
      <c r="Z195" s="33"/>
      <c r="AA195" s="33"/>
      <c r="AB195" s="33"/>
      <c r="AC195" s="33"/>
      <c r="AD195" s="33"/>
      <c r="AE195" s="33"/>
      <c r="AR195" s="156" t="s">
        <v>143</v>
      </c>
      <c r="AT195" s="156" t="s">
        <v>138</v>
      </c>
      <c r="AU195" s="156" t="s">
        <v>84</v>
      </c>
      <c r="AY195" s="18" t="s">
        <v>136</v>
      </c>
      <c r="BE195" s="157">
        <f>IF(N195="základní",J195,0)</f>
        <v>0</v>
      </c>
      <c r="BF195" s="157">
        <f>IF(N195="snížená",J195,0)</f>
        <v>0</v>
      </c>
      <c r="BG195" s="157">
        <f>IF(N195="zákl. přenesená",J195,0)</f>
        <v>0</v>
      </c>
      <c r="BH195" s="157">
        <f>IF(N195="sníž. přenesená",J195,0)</f>
        <v>0</v>
      </c>
      <c r="BI195" s="157">
        <f>IF(N195="nulová",J195,0)</f>
        <v>0</v>
      </c>
      <c r="BJ195" s="18" t="s">
        <v>32</v>
      </c>
      <c r="BK195" s="157">
        <f>ROUND(I195*H195,2)</f>
        <v>0</v>
      </c>
      <c r="BL195" s="18" t="s">
        <v>143</v>
      </c>
      <c r="BM195" s="156" t="s">
        <v>1082</v>
      </c>
    </row>
    <row r="196" spans="2:51" s="14" customFormat="1" ht="11.25">
      <c r="B196" s="171"/>
      <c r="D196" s="164" t="s">
        <v>147</v>
      </c>
      <c r="E196" s="172" t="s">
        <v>1</v>
      </c>
      <c r="F196" s="173" t="s">
        <v>1083</v>
      </c>
      <c r="H196" s="174">
        <v>1</v>
      </c>
      <c r="I196" s="175"/>
      <c r="L196" s="171"/>
      <c r="M196" s="176"/>
      <c r="N196" s="177"/>
      <c r="O196" s="177"/>
      <c r="P196" s="177"/>
      <c r="Q196" s="177"/>
      <c r="R196" s="177"/>
      <c r="S196" s="177"/>
      <c r="T196" s="178"/>
      <c r="AT196" s="172" t="s">
        <v>147</v>
      </c>
      <c r="AU196" s="172" t="s">
        <v>84</v>
      </c>
      <c r="AV196" s="14" t="s">
        <v>84</v>
      </c>
      <c r="AW196" s="14" t="s">
        <v>31</v>
      </c>
      <c r="AX196" s="14" t="s">
        <v>75</v>
      </c>
      <c r="AY196" s="172" t="s">
        <v>136</v>
      </c>
    </row>
    <row r="197" spans="2:51" s="15" customFormat="1" ht="11.25">
      <c r="B197" s="179"/>
      <c r="D197" s="164" t="s">
        <v>147</v>
      </c>
      <c r="E197" s="180" t="s">
        <v>1</v>
      </c>
      <c r="F197" s="181" t="s">
        <v>151</v>
      </c>
      <c r="H197" s="182">
        <v>1</v>
      </c>
      <c r="I197" s="183"/>
      <c r="L197" s="179"/>
      <c r="M197" s="184"/>
      <c r="N197" s="185"/>
      <c r="O197" s="185"/>
      <c r="P197" s="185"/>
      <c r="Q197" s="185"/>
      <c r="R197" s="185"/>
      <c r="S197" s="185"/>
      <c r="T197" s="186"/>
      <c r="AT197" s="180" t="s">
        <v>147</v>
      </c>
      <c r="AU197" s="180" t="s">
        <v>84</v>
      </c>
      <c r="AV197" s="15" t="s">
        <v>143</v>
      </c>
      <c r="AW197" s="15" t="s">
        <v>31</v>
      </c>
      <c r="AX197" s="15" t="s">
        <v>32</v>
      </c>
      <c r="AY197" s="180" t="s">
        <v>136</v>
      </c>
    </row>
    <row r="198" spans="1:65" s="2" customFormat="1" ht="16.5" customHeight="1">
      <c r="A198" s="33"/>
      <c r="B198" s="144"/>
      <c r="C198" s="145" t="s">
        <v>292</v>
      </c>
      <c r="D198" s="145" t="s">
        <v>138</v>
      </c>
      <c r="E198" s="146" t="s">
        <v>651</v>
      </c>
      <c r="F198" s="147" t="s">
        <v>652</v>
      </c>
      <c r="G198" s="148" t="s">
        <v>198</v>
      </c>
      <c r="H198" s="149">
        <v>70</v>
      </c>
      <c r="I198" s="150"/>
      <c r="J198" s="151">
        <f>ROUND(I198*H198,2)</f>
        <v>0</v>
      </c>
      <c r="K198" s="147" t="s">
        <v>142</v>
      </c>
      <c r="L198" s="34"/>
      <c r="M198" s="152" t="s">
        <v>1</v>
      </c>
      <c r="N198" s="153" t="s">
        <v>40</v>
      </c>
      <c r="O198" s="59"/>
      <c r="P198" s="154">
        <f>O198*H198</f>
        <v>0</v>
      </c>
      <c r="Q198" s="154">
        <v>0</v>
      </c>
      <c r="R198" s="154">
        <f>Q198*H198</f>
        <v>0</v>
      </c>
      <c r="S198" s="154">
        <v>0</v>
      </c>
      <c r="T198" s="155">
        <f>S198*H198</f>
        <v>0</v>
      </c>
      <c r="U198" s="33"/>
      <c r="V198" s="33"/>
      <c r="W198" s="33"/>
      <c r="X198" s="33"/>
      <c r="Y198" s="33"/>
      <c r="Z198" s="33"/>
      <c r="AA198" s="33"/>
      <c r="AB198" s="33"/>
      <c r="AC198" s="33"/>
      <c r="AD198" s="33"/>
      <c r="AE198" s="33"/>
      <c r="AR198" s="156" t="s">
        <v>143</v>
      </c>
      <c r="AT198" s="156" t="s">
        <v>138</v>
      </c>
      <c r="AU198" s="156" t="s">
        <v>84</v>
      </c>
      <c r="AY198" s="18" t="s">
        <v>136</v>
      </c>
      <c r="BE198" s="157">
        <f>IF(N198="základní",J198,0)</f>
        <v>0</v>
      </c>
      <c r="BF198" s="157">
        <f>IF(N198="snížená",J198,0)</f>
        <v>0</v>
      </c>
      <c r="BG198" s="157">
        <f>IF(N198="zákl. přenesená",J198,0)</f>
        <v>0</v>
      </c>
      <c r="BH198" s="157">
        <f>IF(N198="sníž. přenesená",J198,0)</f>
        <v>0</v>
      </c>
      <c r="BI198" s="157">
        <f>IF(N198="nulová",J198,0)</f>
        <v>0</v>
      </c>
      <c r="BJ198" s="18" t="s">
        <v>32</v>
      </c>
      <c r="BK198" s="157">
        <f>ROUND(I198*H198,2)</f>
        <v>0</v>
      </c>
      <c r="BL198" s="18" t="s">
        <v>143</v>
      </c>
      <c r="BM198" s="156" t="s">
        <v>1084</v>
      </c>
    </row>
    <row r="199" spans="1:47" s="2" customFormat="1" ht="11.25">
      <c r="A199" s="33"/>
      <c r="B199" s="34"/>
      <c r="C199" s="33"/>
      <c r="D199" s="158" t="s">
        <v>145</v>
      </c>
      <c r="E199" s="33"/>
      <c r="F199" s="159" t="s">
        <v>654</v>
      </c>
      <c r="G199" s="33"/>
      <c r="H199" s="33"/>
      <c r="I199" s="160"/>
      <c r="J199" s="33"/>
      <c r="K199" s="33"/>
      <c r="L199" s="34"/>
      <c r="M199" s="161"/>
      <c r="N199" s="162"/>
      <c r="O199" s="59"/>
      <c r="P199" s="59"/>
      <c r="Q199" s="59"/>
      <c r="R199" s="59"/>
      <c r="S199" s="59"/>
      <c r="T199" s="60"/>
      <c r="U199" s="33"/>
      <c r="V199" s="33"/>
      <c r="W199" s="33"/>
      <c r="X199" s="33"/>
      <c r="Y199" s="33"/>
      <c r="Z199" s="33"/>
      <c r="AA199" s="33"/>
      <c r="AB199" s="33"/>
      <c r="AC199" s="33"/>
      <c r="AD199" s="33"/>
      <c r="AE199" s="33"/>
      <c r="AT199" s="18" t="s">
        <v>145</v>
      </c>
      <c r="AU199" s="18" t="s">
        <v>84</v>
      </c>
    </row>
    <row r="200" spans="2:51" s="14" customFormat="1" ht="11.25">
      <c r="B200" s="171"/>
      <c r="D200" s="164" t="s">
        <v>147</v>
      </c>
      <c r="E200" s="172" t="s">
        <v>1</v>
      </c>
      <c r="F200" s="173" t="s">
        <v>1085</v>
      </c>
      <c r="H200" s="174">
        <v>70</v>
      </c>
      <c r="I200" s="175"/>
      <c r="L200" s="171"/>
      <c r="M200" s="176"/>
      <c r="N200" s="177"/>
      <c r="O200" s="177"/>
      <c r="P200" s="177"/>
      <c r="Q200" s="177"/>
      <c r="R200" s="177"/>
      <c r="S200" s="177"/>
      <c r="T200" s="178"/>
      <c r="AT200" s="172" t="s">
        <v>147</v>
      </c>
      <c r="AU200" s="172" t="s">
        <v>84</v>
      </c>
      <c r="AV200" s="14" t="s">
        <v>84</v>
      </c>
      <c r="AW200" s="14" t="s">
        <v>31</v>
      </c>
      <c r="AX200" s="14" t="s">
        <v>32</v>
      </c>
      <c r="AY200" s="172" t="s">
        <v>136</v>
      </c>
    </row>
    <row r="201" spans="1:65" s="2" customFormat="1" ht="16.5" customHeight="1">
      <c r="A201" s="33"/>
      <c r="B201" s="144"/>
      <c r="C201" s="145" t="s">
        <v>304</v>
      </c>
      <c r="D201" s="145" t="s">
        <v>138</v>
      </c>
      <c r="E201" s="146" t="s">
        <v>657</v>
      </c>
      <c r="F201" s="147" t="s">
        <v>658</v>
      </c>
      <c r="G201" s="148" t="s">
        <v>198</v>
      </c>
      <c r="H201" s="149">
        <v>35</v>
      </c>
      <c r="I201" s="150"/>
      <c r="J201" s="151">
        <f>ROUND(I201*H201,2)</f>
        <v>0</v>
      </c>
      <c r="K201" s="147" t="s">
        <v>142</v>
      </c>
      <c r="L201" s="34"/>
      <c r="M201" s="152" t="s">
        <v>1</v>
      </c>
      <c r="N201" s="153" t="s">
        <v>40</v>
      </c>
      <c r="O201" s="59"/>
      <c r="P201" s="154">
        <f>O201*H201</f>
        <v>0</v>
      </c>
      <c r="Q201" s="154">
        <v>0</v>
      </c>
      <c r="R201" s="154">
        <f>Q201*H201</f>
        <v>0</v>
      </c>
      <c r="S201" s="154">
        <v>0</v>
      </c>
      <c r="T201" s="155">
        <f>S201*H201</f>
        <v>0</v>
      </c>
      <c r="U201" s="33"/>
      <c r="V201" s="33"/>
      <c r="W201" s="33"/>
      <c r="X201" s="33"/>
      <c r="Y201" s="33"/>
      <c r="Z201" s="33"/>
      <c r="AA201" s="33"/>
      <c r="AB201" s="33"/>
      <c r="AC201" s="33"/>
      <c r="AD201" s="33"/>
      <c r="AE201" s="33"/>
      <c r="AR201" s="156" t="s">
        <v>143</v>
      </c>
      <c r="AT201" s="156" t="s">
        <v>138</v>
      </c>
      <c r="AU201" s="156" t="s">
        <v>84</v>
      </c>
      <c r="AY201" s="18" t="s">
        <v>136</v>
      </c>
      <c r="BE201" s="157">
        <f>IF(N201="základní",J201,0)</f>
        <v>0</v>
      </c>
      <c r="BF201" s="157">
        <f>IF(N201="snížená",J201,0)</f>
        <v>0</v>
      </c>
      <c r="BG201" s="157">
        <f>IF(N201="zákl. přenesená",J201,0)</f>
        <v>0</v>
      </c>
      <c r="BH201" s="157">
        <f>IF(N201="sníž. přenesená",J201,0)</f>
        <v>0</v>
      </c>
      <c r="BI201" s="157">
        <f>IF(N201="nulová",J201,0)</f>
        <v>0</v>
      </c>
      <c r="BJ201" s="18" t="s">
        <v>32</v>
      </c>
      <c r="BK201" s="157">
        <f>ROUND(I201*H201,2)</f>
        <v>0</v>
      </c>
      <c r="BL201" s="18" t="s">
        <v>143</v>
      </c>
      <c r="BM201" s="156" t="s">
        <v>1086</v>
      </c>
    </row>
    <row r="202" spans="1:47" s="2" customFormat="1" ht="11.25">
      <c r="A202" s="33"/>
      <c r="B202" s="34"/>
      <c r="C202" s="33"/>
      <c r="D202" s="158" t="s">
        <v>145</v>
      </c>
      <c r="E202" s="33"/>
      <c r="F202" s="159" t="s">
        <v>660</v>
      </c>
      <c r="G202" s="33"/>
      <c r="H202" s="33"/>
      <c r="I202" s="160"/>
      <c r="J202" s="33"/>
      <c r="K202" s="33"/>
      <c r="L202" s="34"/>
      <c r="M202" s="161"/>
      <c r="N202" s="162"/>
      <c r="O202" s="59"/>
      <c r="P202" s="59"/>
      <c r="Q202" s="59"/>
      <c r="R202" s="59"/>
      <c r="S202" s="59"/>
      <c r="T202" s="60"/>
      <c r="U202" s="33"/>
      <c r="V202" s="33"/>
      <c r="W202" s="33"/>
      <c r="X202" s="33"/>
      <c r="Y202" s="33"/>
      <c r="Z202" s="33"/>
      <c r="AA202" s="33"/>
      <c r="AB202" s="33"/>
      <c r="AC202" s="33"/>
      <c r="AD202" s="33"/>
      <c r="AE202" s="33"/>
      <c r="AT202" s="18" t="s">
        <v>145</v>
      </c>
      <c r="AU202" s="18" t="s">
        <v>84</v>
      </c>
    </row>
    <row r="203" spans="2:51" s="14" customFormat="1" ht="11.25">
      <c r="B203" s="171"/>
      <c r="D203" s="164" t="s">
        <v>147</v>
      </c>
      <c r="E203" s="172" t="s">
        <v>1</v>
      </c>
      <c r="F203" s="173" t="s">
        <v>380</v>
      </c>
      <c r="H203" s="174">
        <v>35</v>
      </c>
      <c r="I203" s="175"/>
      <c r="L203" s="171"/>
      <c r="M203" s="176"/>
      <c r="N203" s="177"/>
      <c r="O203" s="177"/>
      <c r="P203" s="177"/>
      <c r="Q203" s="177"/>
      <c r="R203" s="177"/>
      <c r="S203" s="177"/>
      <c r="T203" s="178"/>
      <c r="AT203" s="172" t="s">
        <v>147</v>
      </c>
      <c r="AU203" s="172" t="s">
        <v>84</v>
      </c>
      <c r="AV203" s="14" t="s">
        <v>84</v>
      </c>
      <c r="AW203" s="14" t="s">
        <v>31</v>
      </c>
      <c r="AX203" s="14" t="s">
        <v>32</v>
      </c>
      <c r="AY203" s="172" t="s">
        <v>136</v>
      </c>
    </row>
    <row r="204" spans="1:65" s="2" customFormat="1" ht="16.5" customHeight="1">
      <c r="A204" s="33"/>
      <c r="B204" s="144"/>
      <c r="C204" s="145" t="s">
        <v>312</v>
      </c>
      <c r="D204" s="145" t="s">
        <v>138</v>
      </c>
      <c r="E204" s="146" t="s">
        <v>662</v>
      </c>
      <c r="F204" s="147" t="s">
        <v>663</v>
      </c>
      <c r="G204" s="148" t="s">
        <v>447</v>
      </c>
      <c r="H204" s="149">
        <v>2</v>
      </c>
      <c r="I204" s="150"/>
      <c r="J204" s="151">
        <f>ROUND(I204*H204,2)</f>
        <v>0</v>
      </c>
      <c r="K204" s="147" t="s">
        <v>142</v>
      </c>
      <c r="L204" s="34"/>
      <c r="M204" s="152" t="s">
        <v>1</v>
      </c>
      <c r="N204" s="153" t="s">
        <v>40</v>
      </c>
      <c r="O204" s="59"/>
      <c r="P204" s="154">
        <f>O204*H204</f>
        <v>0</v>
      </c>
      <c r="Q204" s="154">
        <v>0.47094</v>
      </c>
      <c r="R204" s="154">
        <f>Q204*H204</f>
        <v>0.94188</v>
      </c>
      <c r="S204" s="154">
        <v>0</v>
      </c>
      <c r="T204" s="155">
        <f>S204*H204</f>
        <v>0</v>
      </c>
      <c r="U204" s="33"/>
      <c r="V204" s="33"/>
      <c r="W204" s="33"/>
      <c r="X204" s="33"/>
      <c r="Y204" s="33"/>
      <c r="Z204" s="33"/>
      <c r="AA204" s="33"/>
      <c r="AB204" s="33"/>
      <c r="AC204" s="33"/>
      <c r="AD204" s="33"/>
      <c r="AE204" s="33"/>
      <c r="AR204" s="156" t="s">
        <v>143</v>
      </c>
      <c r="AT204" s="156" t="s">
        <v>138</v>
      </c>
      <c r="AU204" s="156" t="s">
        <v>84</v>
      </c>
      <c r="AY204" s="18" t="s">
        <v>136</v>
      </c>
      <c r="BE204" s="157">
        <f>IF(N204="základní",J204,0)</f>
        <v>0</v>
      </c>
      <c r="BF204" s="157">
        <f>IF(N204="snížená",J204,0)</f>
        <v>0</v>
      </c>
      <c r="BG204" s="157">
        <f>IF(N204="zákl. přenesená",J204,0)</f>
        <v>0</v>
      </c>
      <c r="BH204" s="157">
        <f>IF(N204="sníž. přenesená",J204,0)</f>
        <v>0</v>
      </c>
      <c r="BI204" s="157">
        <f>IF(N204="nulová",J204,0)</f>
        <v>0</v>
      </c>
      <c r="BJ204" s="18" t="s">
        <v>32</v>
      </c>
      <c r="BK204" s="157">
        <f>ROUND(I204*H204,2)</f>
        <v>0</v>
      </c>
      <c r="BL204" s="18" t="s">
        <v>143</v>
      </c>
      <c r="BM204" s="156" t="s">
        <v>1087</v>
      </c>
    </row>
    <row r="205" spans="1:47" s="2" customFormat="1" ht="11.25">
      <c r="A205" s="33"/>
      <c r="B205" s="34"/>
      <c r="C205" s="33"/>
      <c r="D205" s="158" t="s">
        <v>145</v>
      </c>
      <c r="E205" s="33"/>
      <c r="F205" s="159" t="s">
        <v>665</v>
      </c>
      <c r="G205" s="33"/>
      <c r="H205" s="33"/>
      <c r="I205" s="160"/>
      <c r="J205" s="33"/>
      <c r="K205" s="33"/>
      <c r="L205" s="34"/>
      <c r="M205" s="161"/>
      <c r="N205" s="162"/>
      <c r="O205" s="59"/>
      <c r="P205" s="59"/>
      <c r="Q205" s="59"/>
      <c r="R205" s="59"/>
      <c r="S205" s="59"/>
      <c r="T205" s="60"/>
      <c r="U205" s="33"/>
      <c r="V205" s="33"/>
      <c r="W205" s="33"/>
      <c r="X205" s="33"/>
      <c r="Y205" s="33"/>
      <c r="Z205" s="33"/>
      <c r="AA205" s="33"/>
      <c r="AB205" s="33"/>
      <c r="AC205" s="33"/>
      <c r="AD205" s="33"/>
      <c r="AE205" s="33"/>
      <c r="AT205" s="18" t="s">
        <v>145</v>
      </c>
      <c r="AU205" s="18" t="s">
        <v>84</v>
      </c>
    </row>
    <row r="206" spans="1:65" s="2" customFormat="1" ht="16.5" customHeight="1">
      <c r="A206" s="33"/>
      <c r="B206" s="144"/>
      <c r="C206" s="145" t="s">
        <v>317</v>
      </c>
      <c r="D206" s="145" t="s">
        <v>138</v>
      </c>
      <c r="E206" s="146" t="s">
        <v>681</v>
      </c>
      <c r="F206" s="147" t="s">
        <v>682</v>
      </c>
      <c r="G206" s="148" t="s">
        <v>447</v>
      </c>
      <c r="H206" s="149">
        <v>1</v>
      </c>
      <c r="I206" s="150"/>
      <c r="J206" s="151">
        <f>ROUND(I206*H206,2)</f>
        <v>0</v>
      </c>
      <c r="K206" s="147" t="s">
        <v>142</v>
      </c>
      <c r="L206" s="34"/>
      <c r="M206" s="152" t="s">
        <v>1</v>
      </c>
      <c r="N206" s="153" t="s">
        <v>40</v>
      </c>
      <c r="O206" s="59"/>
      <c r="P206" s="154">
        <f>O206*H206</f>
        <v>0</v>
      </c>
      <c r="Q206" s="154">
        <v>0.12303</v>
      </c>
      <c r="R206" s="154">
        <f>Q206*H206</f>
        <v>0.12303</v>
      </c>
      <c r="S206" s="154">
        <v>0</v>
      </c>
      <c r="T206" s="155">
        <f>S206*H206</f>
        <v>0</v>
      </c>
      <c r="U206" s="33"/>
      <c r="V206" s="33"/>
      <c r="W206" s="33"/>
      <c r="X206" s="33"/>
      <c r="Y206" s="33"/>
      <c r="Z206" s="33"/>
      <c r="AA206" s="33"/>
      <c r="AB206" s="33"/>
      <c r="AC206" s="33"/>
      <c r="AD206" s="33"/>
      <c r="AE206" s="33"/>
      <c r="AR206" s="156" t="s">
        <v>143</v>
      </c>
      <c r="AT206" s="156" t="s">
        <v>138</v>
      </c>
      <c r="AU206" s="156" t="s">
        <v>84</v>
      </c>
      <c r="AY206" s="18" t="s">
        <v>136</v>
      </c>
      <c r="BE206" s="157">
        <f>IF(N206="základní",J206,0)</f>
        <v>0</v>
      </c>
      <c r="BF206" s="157">
        <f>IF(N206="snížená",J206,0)</f>
        <v>0</v>
      </c>
      <c r="BG206" s="157">
        <f>IF(N206="zákl. přenesená",J206,0)</f>
        <v>0</v>
      </c>
      <c r="BH206" s="157">
        <f>IF(N206="sníž. přenesená",J206,0)</f>
        <v>0</v>
      </c>
      <c r="BI206" s="157">
        <f>IF(N206="nulová",J206,0)</f>
        <v>0</v>
      </c>
      <c r="BJ206" s="18" t="s">
        <v>32</v>
      </c>
      <c r="BK206" s="157">
        <f>ROUND(I206*H206,2)</f>
        <v>0</v>
      </c>
      <c r="BL206" s="18" t="s">
        <v>143</v>
      </c>
      <c r="BM206" s="156" t="s">
        <v>1088</v>
      </c>
    </row>
    <row r="207" spans="1:47" s="2" customFormat="1" ht="11.25">
      <c r="A207" s="33"/>
      <c r="B207" s="34"/>
      <c r="C207" s="33"/>
      <c r="D207" s="158" t="s">
        <v>145</v>
      </c>
      <c r="E207" s="33"/>
      <c r="F207" s="159" t="s">
        <v>684</v>
      </c>
      <c r="G207" s="33"/>
      <c r="H207" s="33"/>
      <c r="I207" s="160"/>
      <c r="J207" s="33"/>
      <c r="K207" s="33"/>
      <c r="L207" s="34"/>
      <c r="M207" s="161"/>
      <c r="N207" s="162"/>
      <c r="O207" s="59"/>
      <c r="P207" s="59"/>
      <c r="Q207" s="59"/>
      <c r="R207" s="59"/>
      <c r="S207" s="59"/>
      <c r="T207" s="60"/>
      <c r="U207" s="33"/>
      <c r="V207" s="33"/>
      <c r="W207" s="33"/>
      <c r="X207" s="33"/>
      <c r="Y207" s="33"/>
      <c r="Z207" s="33"/>
      <c r="AA207" s="33"/>
      <c r="AB207" s="33"/>
      <c r="AC207" s="33"/>
      <c r="AD207" s="33"/>
      <c r="AE207" s="33"/>
      <c r="AT207" s="18" t="s">
        <v>145</v>
      </c>
      <c r="AU207" s="18" t="s">
        <v>84</v>
      </c>
    </row>
    <row r="208" spans="1:47" s="2" customFormat="1" ht="29.25">
      <c r="A208" s="33"/>
      <c r="B208" s="34"/>
      <c r="C208" s="33"/>
      <c r="D208" s="164" t="s">
        <v>201</v>
      </c>
      <c r="E208" s="33"/>
      <c r="F208" s="187" t="s">
        <v>671</v>
      </c>
      <c r="G208" s="33"/>
      <c r="H208" s="33"/>
      <c r="I208" s="160"/>
      <c r="J208" s="33"/>
      <c r="K208" s="33"/>
      <c r="L208" s="34"/>
      <c r="M208" s="161"/>
      <c r="N208" s="162"/>
      <c r="O208" s="59"/>
      <c r="P208" s="59"/>
      <c r="Q208" s="59"/>
      <c r="R208" s="59"/>
      <c r="S208" s="59"/>
      <c r="T208" s="60"/>
      <c r="U208" s="33"/>
      <c r="V208" s="33"/>
      <c r="W208" s="33"/>
      <c r="X208" s="33"/>
      <c r="Y208" s="33"/>
      <c r="Z208" s="33"/>
      <c r="AA208" s="33"/>
      <c r="AB208" s="33"/>
      <c r="AC208" s="33"/>
      <c r="AD208" s="33"/>
      <c r="AE208" s="33"/>
      <c r="AT208" s="18" t="s">
        <v>201</v>
      </c>
      <c r="AU208" s="18" t="s">
        <v>84</v>
      </c>
    </row>
    <row r="209" spans="1:65" s="2" customFormat="1" ht="21.75" customHeight="1">
      <c r="A209" s="33"/>
      <c r="B209" s="144"/>
      <c r="C209" s="188" t="s">
        <v>323</v>
      </c>
      <c r="D209" s="188" t="s">
        <v>206</v>
      </c>
      <c r="E209" s="189" t="s">
        <v>1008</v>
      </c>
      <c r="F209" s="190" t="s">
        <v>1089</v>
      </c>
      <c r="G209" s="191" t="s">
        <v>447</v>
      </c>
      <c r="H209" s="192">
        <v>1</v>
      </c>
      <c r="I209" s="193"/>
      <c r="J209" s="194">
        <f>ROUND(I209*H209,2)</f>
        <v>0</v>
      </c>
      <c r="K209" s="190" t="s">
        <v>1</v>
      </c>
      <c r="L209" s="195"/>
      <c r="M209" s="196" t="s">
        <v>1</v>
      </c>
      <c r="N209" s="197" t="s">
        <v>40</v>
      </c>
      <c r="O209" s="59"/>
      <c r="P209" s="154">
        <f>O209*H209</f>
        <v>0</v>
      </c>
      <c r="Q209" s="154">
        <v>0.0133</v>
      </c>
      <c r="R209" s="154">
        <f>Q209*H209</f>
        <v>0.0133</v>
      </c>
      <c r="S209" s="154">
        <v>0</v>
      </c>
      <c r="T209" s="155">
        <f>S209*H209</f>
        <v>0</v>
      </c>
      <c r="U209" s="33"/>
      <c r="V209" s="33"/>
      <c r="W209" s="33"/>
      <c r="X209" s="33"/>
      <c r="Y209" s="33"/>
      <c r="Z209" s="33"/>
      <c r="AA209" s="33"/>
      <c r="AB209" s="33"/>
      <c r="AC209" s="33"/>
      <c r="AD209" s="33"/>
      <c r="AE209" s="33"/>
      <c r="AR209" s="156" t="s">
        <v>195</v>
      </c>
      <c r="AT209" s="156" t="s">
        <v>206</v>
      </c>
      <c r="AU209" s="156" t="s">
        <v>84</v>
      </c>
      <c r="AY209" s="18" t="s">
        <v>136</v>
      </c>
      <c r="BE209" s="157">
        <f>IF(N209="základní",J209,0)</f>
        <v>0</v>
      </c>
      <c r="BF209" s="157">
        <f>IF(N209="snížená",J209,0)</f>
        <v>0</v>
      </c>
      <c r="BG209" s="157">
        <f>IF(N209="zákl. přenesená",J209,0)</f>
        <v>0</v>
      </c>
      <c r="BH209" s="157">
        <f>IF(N209="sníž. přenesená",J209,0)</f>
        <v>0</v>
      </c>
      <c r="BI209" s="157">
        <f>IF(N209="nulová",J209,0)</f>
        <v>0</v>
      </c>
      <c r="BJ209" s="18" t="s">
        <v>32</v>
      </c>
      <c r="BK209" s="157">
        <f>ROUND(I209*H209,2)</f>
        <v>0</v>
      </c>
      <c r="BL209" s="18" t="s">
        <v>143</v>
      </c>
      <c r="BM209" s="156" t="s">
        <v>1090</v>
      </c>
    </row>
    <row r="210" spans="2:63" s="12" customFormat="1" ht="22.9" customHeight="1">
      <c r="B210" s="131"/>
      <c r="D210" s="132" t="s">
        <v>74</v>
      </c>
      <c r="E210" s="142" t="s">
        <v>773</v>
      </c>
      <c r="F210" s="142" t="s">
        <v>774</v>
      </c>
      <c r="I210" s="134"/>
      <c r="J210" s="143">
        <f>BK210</f>
        <v>0</v>
      </c>
      <c r="L210" s="131"/>
      <c r="M210" s="136"/>
      <c r="N210" s="137"/>
      <c r="O210" s="137"/>
      <c r="P210" s="138">
        <f>SUM(P211:P212)</f>
        <v>0</v>
      </c>
      <c r="Q210" s="137"/>
      <c r="R210" s="138">
        <f>SUM(R211:R212)</f>
        <v>0</v>
      </c>
      <c r="S210" s="137"/>
      <c r="T210" s="139">
        <f>SUM(T211:T212)</f>
        <v>0</v>
      </c>
      <c r="AR210" s="132" t="s">
        <v>32</v>
      </c>
      <c r="AT210" s="140" t="s">
        <v>74</v>
      </c>
      <c r="AU210" s="140" t="s">
        <v>32</v>
      </c>
      <c r="AY210" s="132" t="s">
        <v>136</v>
      </c>
      <c r="BK210" s="141">
        <f>SUM(BK211:BK212)</f>
        <v>0</v>
      </c>
    </row>
    <row r="211" spans="1:65" s="2" customFormat="1" ht="16.5" customHeight="1">
      <c r="A211" s="33"/>
      <c r="B211" s="144"/>
      <c r="C211" s="145" t="s">
        <v>330</v>
      </c>
      <c r="D211" s="145" t="s">
        <v>138</v>
      </c>
      <c r="E211" s="146" t="s">
        <v>1091</v>
      </c>
      <c r="F211" s="147" t="s">
        <v>1092</v>
      </c>
      <c r="G211" s="148" t="s">
        <v>214</v>
      </c>
      <c r="H211" s="149">
        <v>8.473</v>
      </c>
      <c r="I211" s="150"/>
      <c r="J211" s="151">
        <f>ROUND(I211*H211,2)</f>
        <v>0</v>
      </c>
      <c r="K211" s="147" t="s">
        <v>142</v>
      </c>
      <c r="L211" s="34"/>
      <c r="M211" s="152" t="s">
        <v>1</v>
      </c>
      <c r="N211" s="153" t="s">
        <v>40</v>
      </c>
      <c r="O211" s="59"/>
      <c r="P211" s="154">
        <f>O211*H211</f>
        <v>0</v>
      </c>
      <c r="Q211" s="154">
        <v>0</v>
      </c>
      <c r="R211" s="154">
        <f>Q211*H211</f>
        <v>0</v>
      </c>
      <c r="S211" s="154">
        <v>0</v>
      </c>
      <c r="T211" s="155">
        <f>S211*H211</f>
        <v>0</v>
      </c>
      <c r="U211" s="33"/>
      <c r="V211" s="33"/>
      <c r="W211" s="33"/>
      <c r="X211" s="33"/>
      <c r="Y211" s="33"/>
      <c r="Z211" s="33"/>
      <c r="AA211" s="33"/>
      <c r="AB211" s="33"/>
      <c r="AC211" s="33"/>
      <c r="AD211" s="33"/>
      <c r="AE211" s="33"/>
      <c r="AR211" s="156" t="s">
        <v>143</v>
      </c>
      <c r="AT211" s="156" t="s">
        <v>138</v>
      </c>
      <c r="AU211" s="156" t="s">
        <v>84</v>
      </c>
      <c r="AY211" s="18" t="s">
        <v>136</v>
      </c>
      <c r="BE211" s="157">
        <f>IF(N211="základní",J211,0)</f>
        <v>0</v>
      </c>
      <c r="BF211" s="157">
        <f>IF(N211="snížená",J211,0)</f>
        <v>0</v>
      </c>
      <c r="BG211" s="157">
        <f>IF(N211="zákl. přenesená",J211,0)</f>
        <v>0</v>
      </c>
      <c r="BH211" s="157">
        <f>IF(N211="sníž. přenesená",J211,0)</f>
        <v>0</v>
      </c>
      <c r="BI211" s="157">
        <f>IF(N211="nulová",J211,0)</f>
        <v>0</v>
      </c>
      <c r="BJ211" s="18" t="s">
        <v>32</v>
      </c>
      <c r="BK211" s="157">
        <f>ROUND(I211*H211,2)</f>
        <v>0</v>
      </c>
      <c r="BL211" s="18" t="s">
        <v>143</v>
      </c>
      <c r="BM211" s="156" t="s">
        <v>1093</v>
      </c>
    </row>
    <row r="212" spans="1:47" s="2" customFormat="1" ht="11.25">
      <c r="A212" s="33"/>
      <c r="B212" s="34"/>
      <c r="C212" s="33"/>
      <c r="D212" s="158" t="s">
        <v>145</v>
      </c>
      <c r="E212" s="33"/>
      <c r="F212" s="159" t="s">
        <v>1094</v>
      </c>
      <c r="G212" s="33"/>
      <c r="H212" s="33"/>
      <c r="I212" s="160"/>
      <c r="J212" s="33"/>
      <c r="K212" s="33"/>
      <c r="L212" s="34"/>
      <c r="M212" s="207"/>
      <c r="N212" s="208"/>
      <c r="O212" s="209"/>
      <c r="P212" s="209"/>
      <c r="Q212" s="209"/>
      <c r="R212" s="209"/>
      <c r="S212" s="209"/>
      <c r="T212" s="210"/>
      <c r="U212" s="33"/>
      <c r="V212" s="33"/>
      <c r="W212" s="33"/>
      <c r="X212" s="33"/>
      <c r="Y212" s="33"/>
      <c r="Z212" s="33"/>
      <c r="AA212" s="33"/>
      <c r="AB212" s="33"/>
      <c r="AC212" s="33"/>
      <c r="AD212" s="33"/>
      <c r="AE212" s="33"/>
      <c r="AT212" s="18" t="s">
        <v>145</v>
      </c>
      <c r="AU212" s="18" t="s">
        <v>84</v>
      </c>
    </row>
    <row r="213" spans="1:31" s="2" customFormat="1" ht="6.95" customHeight="1">
      <c r="A213" s="33"/>
      <c r="B213" s="48"/>
      <c r="C213" s="49"/>
      <c r="D213" s="49"/>
      <c r="E213" s="49"/>
      <c r="F213" s="49"/>
      <c r="G213" s="49"/>
      <c r="H213" s="49"/>
      <c r="I213" s="49"/>
      <c r="J213" s="49"/>
      <c r="K213" s="49"/>
      <c r="L213" s="34"/>
      <c r="M213" s="33"/>
      <c r="O213" s="33"/>
      <c r="P213" s="33"/>
      <c r="Q213" s="33"/>
      <c r="R213" s="33"/>
      <c r="S213" s="33"/>
      <c r="T213" s="33"/>
      <c r="U213" s="33"/>
      <c r="V213" s="33"/>
      <c r="W213" s="33"/>
      <c r="X213" s="33"/>
      <c r="Y213" s="33"/>
      <c r="Z213" s="33"/>
      <c r="AA213" s="33"/>
      <c r="AB213" s="33"/>
      <c r="AC213" s="33"/>
      <c r="AD213" s="33"/>
      <c r="AE213" s="33"/>
    </row>
  </sheetData>
  <autoFilter ref="C119:K212"/>
  <mergeCells count="9">
    <mergeCell ref="E87:H87"/>
    <mergeCell ref="E110:H110"/>
    <mergeCell ref="E112:H112"/>
    <mergeCell ref="L2:V2"/>
    <mergeCell ref="E7:H7"/>
    <mergeCell ref="E9:H9"/>
    <mergeCell ref="E18:H18"/>
    <mergeCell ref="E27:H27"/>
    <mergeCell ref="E85:H85"/>
  </mergeCells>
  <hyperlinks>
    <hyperlink ref="F124" r:id="rId1" display="https://podminky.urs.cz/item/CS_URS_2022_02/452313151"/>
    <hyperlink ref="F131" r:id="rId2" display="https://podminky.urs.cz/item/CS_URS_2022_02/452353101"/>
    <hyperlink ref="F135" r:id="rId3" display="https://podminky.urs.cz/item/CS_URS_2022_02/857352122"/>
    <hyperlink ref="F142" r:id="rId4" display="https://podminky.urs.cz/item/CS_URS_2022_02/857382122"/>
    <hyperlink ref="F150" r:id="rId5" display="https://podminky.urs.cz/item/CS_URS_2022_02/857392122"/>
    <hyperlink ref="F158" r:id="rId6" display="https://podminky.urs.cz/item/CS_URS_2022_02/857422122"/>
    <hyperlink ref="F166" r:id="rId7" display="https://podminky.urs.cz/item/CS_URS_2022_02/857424122"/>
    <hyperlink ref="F174" r:id="rId8" display="https://podminky.urs.cz/item/CS_URS_2022_02/857442122"/>
    <hyperlink ref="F188" r:id="rId9" display="https://podminky.urs.cz/item/CS_URS_2022_02/891241112"/>
    <hyperlink ref="F199" r:id="rId10" display="https://podminky.urs.cz/item/CS_URS_2022_02/892381111"/>
    <hyperlink ref="F202" r:id="rId11" display="https://podminky.urs.cz/item/CS_URS_2022_02/892383122"/>
    <hyperlink ref="F205" r:id="rId12" display="https://podminky.urs.cz/item/CS_URS_2022_02/892442111"/>
    <hyperlink ref="F207" r:id="rId13" display="https://podminky.urs.cz/item/CS_URS_2022_02/899401112"/>
    <hyperlink ref="F212" r:id="rId14" display="https://podminky.urs.cz/item/CS_URS_2022_02/9982722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4"/>
  <sheetViews>
    <sheetView showGridLines="0" workbookViewId="0" topLeftCell="A1">
      <selection activeCell="J12" sqref="J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6" t="s">
        <v>5</v>
      </c>
      <c r="M2" s="241"/>
      <c r="N2" s="241"/>
      <c r="O2" s="241"/>
      <c r="P2" s="241"/>
      <c r="Q2" s="241"/>
      <c r="R2" s="241"/>
      <c r="S2" s="241"/>
      <c r="T2" s="241"/>
      <c r="U2" s="241"/>
      <c r="V2" s="241"/>
      <c r="AT2" s="18" t="s">
        <v>94</v>
      </c>
    </row>
    <row r="3" spans="2:46" s="1" customFormat="1" ht="6.95" customHeight="1">
      <c r="B3" s="19"/>
      <c r="C3" s="20"/>
      <c r="D3" s="20"/>
      <c r="E3" s="20"/>
      <c r="F3" s="20"/>
      <c r="G3" s="20"/>
      <c r="H3" s="20"/>
      <c r="I3" s="20"/>
      <c r="J3" s="20"/>
      <c r="K3" s="20"/>
      <c r="L3" s="21"/>
      <c r="AT3" s="18" t="s">
        <v>84</v>
      </c>
    </row>
    <row r="4" spans="2:46" s="1" customFormat="1" ht="24.95" customHeight="1">
      <c r="B4" s="21"/>
      <c r="D4" s="22" t="s">
        <v>101</v>
      </c>
      <c r="L4" s="21"/>
      <c r="M4" s="94" t="s">
        <v>10</v>
      </c>
      <c r="AT4" s="18" t="s">
        <v>3</v>
      </c>
    </row>
    <row r="5" spans="2:12" s="1" customFormat="1" ht="6.95" customHeight="1">
      <c r="B5" s="21"/>
      <c r="L5" s="21"/>
    </row>
    <row r="6" spans="2:12" s="1" customFormat="1" ht="12" customHeight="1">
      <c r="B6" s="21"/>
      <c r="D6" s="28" t="s">
        <v>16</v>
      </c>
      <c r="L6" s="21"/>
    </row>
    <row r="7" spans="2:12" s="1" customFormat="1" ht="16.5" customHeight="1">
      <c r="B7" s="21"/>
      <c r="E7" s="257" t="str">
        <f>'Rekapitulace stavby'!K6</f>
        <v>Brno, Obvodová (Bystrcký most) drobná rekonstrukce vodovodu</v>
      </c>
      <c r="F7" s="258"/>
      <c r="G7" s="258"/>
      <c r="H7" s="258"/>
      <c r="L7" s="21"/>
    </row>
    <row r="8" spans="1:31" s="2" customFormat="1" ht="12" customHeight="1">
      <c r="A8" s="33"/>
      <c r="B8" s="34"/>
      <c r="C8" s="33"/>
      <c r="D8" s="28" t="s">
        <v>102</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18" t="s">
        <v>1095</v>
      </c>
      <c r="F9" s="259"/>
      <c r="G9" s="259"/>
      <c r="H9" s="25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23</v>
      </c>
      <c r="E14" s="33"/>
      <c r="F14" s="33"/>
      <c r="G14" s="33"/>
      <c r="H14" s="33"/>
      <c r="I14" s="28" t="s">
        <v>24</v>
      </c>
      <c r="J14" s="26" t="s">
        <v>1</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25</v>
      </c>
      <c r="F15" s="33"/>
      <c r="G15" s="33"/>
      <c r="H15" s="33"/>
      <c r="I15" s="28" t="s">
        <v>26</v>
      </c>
      <c r="J15" s="26" t="s">
        <v>1</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28" t="s">
        <v>24</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60" t="str">
        <f>'Rekapitulace stavby'!E14</f>
        <v>Vyplň údaj</v>
      </c>
      <c r="F18" s="240"/>
      <c r="G18" s="240"/>
      <c r="H18" s="240"/>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28" t="s">
        <v>24</v>
      </c>
      <c r="J20" s="26" t="s">
        <v>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30</v>
      </c>
      <c r="F21" s="33"/>
      <c r="G21" s="33"/>
      <c r="H21" s="33"/>
      <c r="I21" s="28" t="s">
        <v>26</v>
      </c>
      <c r="J21" s="26" t="s">
        <v>1</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33</v>
      </c>
      <c r="E23" s="33"/>
      <c r="F23" s="33"/>
      <c r="G23" s="33"/>
      <c r="H23" s="33"/>
      <c r="I23" s="28" t="s">
        <v>24</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34</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45" t="s">
        <v>1</v>
      </c>
      <c r="F27" s="245"/>
      <c r="G27" s="245"/>
      <c r="H27" s="245"/>
      <c r="I27" s="95"/>
      <c r="J27" s="95"/>
      <c r="K27" s="95"/>
      <c r="L27" s="97"/>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35</v>
      </c>
      <c r="E30" s="33"/>
      <c r="F30" s="33"/>
      <c r="G30" s="33"/>
      <c r="H30" s="33"/>
      <c r="I30" s="33"/>
      <c r="J30" s="72">
        <f>ROUND(J121,0)</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37</v>
      </c>
      <c r="G32" s="33"/>
      <c r="H32" s="33"/>
      <c r="I32" s="37" t="s">
        <v>36</v>
      </c>
      <c r="J32" s="37" t="s">
        <v>38</v>
      </c>
      <c r="K32" s="33"/>
      <c r="L32" s="43"/>
      <c r="S32" s="33"/>
      <c r="T32" s="33"/>
      <c r="U32" s="33"/>
      <c r="V32" s="33"/>
      <c r="W32" s="33"/>
      <c r="X32" s="33"/>
      <c r="Y32" s="33"/>
      <c r="Z32" s="33"/>
      <c r="AA32" s="33"/>
      <c r="AB32" s="33"/>
      <c r="AC32" s="33"/>
      <c r="AD32" s="33"/>
      <c r="AE32" s="33"/>
    </row>
    <row r="33" spans="1:31" s="2" customFormat="1" ht="14.45" customHeight="1">
      <c r="A33" s="33"/>
      <c r="B33" s="34"/>
      <c r="C33" s="33"/>
      <c r="D33" s="99" t="s">
        <v>39</v>
      </c>
      <c r="E33" s="28" t="s">
        <v>40</v>
      </c>
      <c r="F33" s="100">
        <f>ROUND((SUM(BE121:BE253)),0)</f>
        <v>0</v>
      </c>
      <c r="G33" s="33"/>
      <c r="H33" s="33"/>
      <c r="I33" s="101">
        <v>0.21</v>
      </c>
      <c r="J33" s="100">
        <f>ROUND(((SUM(BE121:BE253))*I33),0)</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41</v>
      </c>
      <c r="F34" s="100">
        <f>ROUND((SUM(BF121:BF253)),0)</f>
        <v>0</v>
      </c>
      <c r="G34" s="33"/>
      <c r="H34" s="33"/>
      <c r="I34" s="101">
        <v>0.12</v>
      </c>
      <c r="J34" s="100">
        <f>ROUND(((SUM(BF121:BF253))*I34),0)</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42</v>
      </c>
      <c r="F35" s="100">
        <f>ROUND((SUM(BG121:BG253)),0)</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43</v>
      </c>
      <c r="F36" s="100">
        <f>ROUND((SUM(BH121:BH253)),0)</f>
        <v>0</v>
      </c>
      <c r="G36" s="33"/>
      <c r="H36" s="33"/>
      <c r="I36" s="101">
        <v>0.12</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0">
        <f>ROUND((SUM(BI121:BI253)),0)</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45</v>
      </c>
      <c r="E39" s="61"/>
      <c r="F39" s="61"/>
      <c r="G39" s="104" t="s">
        <v>46</v>
      </c>
      <c r="H39" s="105" t="s">
        <v>47</v>
      </c>
      <c r="I39" s="61"/>
      <c r="J39" s="106">
        <f>SUM(J30:J37)</f>
        <v>0</v>
      </c>
      <c r="K39" s="107"/>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48</v>
      </c>
      <c r="E50" s="45"/>
      <c r="F50" s="45"/>
      <c r="G50" s="44" t="s">
        <v>49</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50</v>
      </c>
      <c r="E61" s="36"/>
      <c r="F61" s="108" t="s">
        <v>51</v>
      </c>
      <c r="G61" s="46" t="s">
        <v>50</v>
      </c>
      <c r="H61" s="36"/>
      <c r="I61" s="36"/>
      <c r="J61" s="109" t="s">
        <v>51</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52</v>
      </c>
      <c r="E65" s="47"/>
      <c r="F65" s="47"/>
      <c r="G65" s="44" t="s">
        <v>53</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50</v>
      </c>
      <c r="E76" s="36"/>
      <c r="F76" s="108" t="s">
        <v>51</v>
      </c>
      <c r="G76" s="46" t="s">
        <v>50</v>
      </c>
      <c r="H76" s="36"/>
      <c r="I76" s="36"/>
      <c r="J76" s="109" t="s">
        <v>51</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104</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7" t="str">
        <f>E7</f>
        <v>Brno, Obvodová (Bystrcký most) drobná rekonstrukce vodovodu</v>
      </c>
      <c r="F85" s="258"/>
      <c r="G85" s="258"/>
      <c r="H85" s="25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102</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8" t="str">
        <f>E9</f>
        <v>IO 03 - Odstranění stávajících řadů</v>
      </c>
      <c r="F87" s="259"/>
      <c r="G87" s="259"/>
      <c r="H87" s="25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40.15" customHeight="1">
      <c r="A91" s="33"/>
      <c r="B91" s="34"/>
      <c r="C91" s="28" t="s">
        <v>23</v>
      </c>
      <c r="D91" s="33"/>
      <c r="E91" s="33"/>
      <c r="F91" s="26" t="str">
        <f>E15</f>
        <v>Stat. město BRNO v zastoupení BVK</v>
      </c>
      <c r="G91" s="33"/>
      <c r="H91" s="33"/>
      <c r="I91" s="28" t="s">
        <v>29</v>
      </c>
      <c r="J91" s="31" t="str">
        <f>E21</f>
        <v>D PLUS PROJEKTOVÁ A INŽENÝRSKÁ a.s.</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33</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105</v>
      </c>
      <c r="D94" s="102"/>
      <c r="E94" s="102"/>
      <c r="F94" s="102"/>
      <c r="G94" s="102"/>
      <c r="H94" s="102"/>
      <c r="I94" s="102"/>
      <c r="J94" s="111" t="s">
        <v>106</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107</v>
      </c>
      <c r="D96" s="33"/>
      <c r="E96" s="33"/>
      <c r="F96" s="33"/>
      <c r="G96" s="33"/>
      <c r="H96" s="33"/>
      <c r="I96" s="33"/>
      <c r="J96" s="72">
        <f>J121</f>
        <v>0</v>
      </c>
      <c r="K96" s="33"/>
      <c r="L96" s="43"/>
      <c r="S96" s="33"/>
      <c r="T96" s="33"/>
      <c r="U96" s="33"/>
      <c r="V96" s="33"/>
      <c r="W96" s="33"/>
      <c r="X96" s="33"/>
      <c r="Y96" s="33"/>
      <c r="Z96" s="33"/>
      <c r="AA96" s="33"/>
      <c r="AB96" s="33"/>
      <c r="AC96" s="33"/>
      <c r="AD96" s="33"/>
      <c r="AE96" s="33"/>
      <c r="AU96" s="18" t="s">
        <v>108</v>
      </c>
    </row>
    <row r="97" spans="2:12" s="9" customFormat="1" ht="24.95" customHeight="1">
      <c r="B97" s="113"/>
      <c r="D97" s="114" t="s">
        <v>109</v>
      </c>
      <c r="E97" s="115"/>
      <c r="F97" s="115"/>
      <c r="G97" s="115"/>
      <c r="H97" s="115"/>
      <c r="I97" s="115"/>
      <c r="J97" s="116">
        <f>J122</f>
        <v>0</v>
      </c>
      <c r="L97" s="113"/>
    </row>
    <row r="98" spans="2:12" s="10" customFormat="1" ht="19.9" customHeight="1">
      <c r="B98" s="117"/>
      <c r="D98" s="118" t="s">
        <v>110</v>
      </c>
      <c r="E98" s="119"/>
      <c r="F98" s="119"/>
      <c r="G98" s="119"/>
      <c r="H98" s="119"/>
      <c r="I98" s="119"/>
      <c r="J98" s="120">
        <f>J123</f>
        <v>0</v>
      </c>
      <c r="L98" s="117"/>
    </row>
    <row r="99" spans="2:12" s="10" customFormat="1" ht="19.9" customHeight="1">
      <c r="B99" s="117"/>
      <c r="D99" s="118" t="s">
        <v>114</v>
      </c>
      <c r="E99" s="119"/>
      <c r="F99" s="119"/>
      <c r="G99" s="119"/>
      <c r="H99" s="119"/>
      <c r="I99" s="119"/>
      <c r="J99" s="120">
        <f>J193</f>
        <v>0</v>
      </c>
      <c r="L99" s="117"/>
    </row>
    <row r="100" spans="2:12" s="10" customFormat="1" ht="19.9" customHeight="1">
      <c r="B100" s="117"/>
      <c r="D100" s="118" t="s">
        <v>115</v>
      </c>
      <c r="E100" s="119"/>
      <c r="F100" s="119"/>
      <c r="G100" s="119"/>
      <c r="H100" s="119"/>
      <c r="I100" s="119"/>
      <c r="J100" s="120">
        <f>J228</f>
        <v>0</v>
      </c>
      <c r="L100" s="117"/>
    </row>
    <row r="101" spans="2:12" s="10" customFormat="1" ht="19.9" customHeight="1">
      <c r="B101" s="117"/>
      <c r="D101" s="118" t="s">
        <v>116</v>
      </c>
      <c r="E101" s="119"/>
      <c r="F101" s="119"/>
      <c r="G101" s="119"/>
      <c r="H101" s="119"/>
      <c r="I101" s="119"/>
      <c r="J101" s="120">
        <f>J241</f>
        <v>0</v>
      </c>
      <c r="L101" s="117"/>
    </row>
    <row r="102" spans="1:31" s="2" customFormat="1" ht="21.75" customHeight="1">
      <c r="A102" s="33"/>
      <c r="B102" s="34"/>
      <c r="C102" s="33"/>
      <c r="D102" s="33"/>
      <c r="E102" s="33"/>
      <c r="F102" s="33"/>
      <c r="G102" s="33"/>
      <c r="H102" s="33"/>
      <c r="I102" s="33"/>
      <c r="J102" s="33"/>
      <c r="K102" s="33"/>
      <c r="L102" s="43"/>
      <c r="S102" s="33"/>
      <c r="T102" s="33"/>
      <c r="U102" s="33"/>
      <c r="V102" s="33"/>
      <c r="W102" s="33"/>
      <c r="X102" s="33"/>
      <c r="Y102" s="33"/>
      <c r="Z102" s="33"/>
      <c r="AA102" s="33"/>
      <c r="AB102" s="33"/>
      <c r="AC102" s="33"/>
      <c r="AD102" s="33"/>
      <c r="AE102" s="33"/>
    </row>
    <row r="103" spans="1:31" s="2" customFormat="1" ht="6.95" customHeight="1">
      <c r="A103" s="33"/>
      <c r="B103" s="48"/>
      <c r="C103" s="49"/>
      <c r="D103" s="49"/>
      <c r="E103" s="49"/>
      <c r="F103" s="49"/>
      <c r="G103" s="49"/>
      <c r="H103" s="49"/>
      <c r="I103" s="49"/>
      <c r="J103" s="49"/>
      <c r="K103" s="49"/>
      <c r="L103" s="43"/>
      <c r="S103" s="33"/>
      <c r="T103" s="33"/>
      <c r="U103" s="33"/>
      <c r="V103" s="33"/>
      <c r="W103" s="33"/>
      <c r="X103" s="33"/>
      <c r="Y103" s="33"/>
      <c r="Z103" s="33"/>
      <c r="AA103" s="33"/>
      <c r="AB103" s="33"/>
      <c r="AC103" s="33"/>
      <c r="AD103" s="33"/>
      <c r="AE103" s="33"/>
    </row>
    <row r="107" spans="1:31" s="2" customFormat="1" ht="6.95" customHeight="1">
      <c r="A107" s="33"/>
      <c r="B107" s="50"/>
      <c r="C107" s="51"/>
      <c r="D107" s="51"/>
      <c r="E107" s="51"/>
      <c r="F107" s="51"/>
      <c r="G107" s="51"/>
      <c r="H107" s="51"/>
      <c r="I107" s="51"/>
      <c r="J107" s="51"/>
      <c r="K107" s="51"/>
      <c r="L107" s="43"/>
      <c r="S107" s="33"/>
      <c r="T107" s="33"/>
      <c r="U107" s="33"/>
      <c r="V107" s="33"/>
      <c r="W107" s="33"/>
      <c r="X107" s="33"/>
      <c r="Y107" s="33"/>
      <c r="Z107" s="33"/>
      <c r="AA107" s="33"/>
      <c r="AB107" s="33"/>
      <c r="AC107" s="33"/>
      <c r="AD107" s="33"/>
      <c r="AE107" s="33"/>
    </row>
    <row r="108" spans="1:31" s="2" customFormat="1" ht="24.95" customHeight="1">
      <c r="A108" s="33"/>
      <c r="B108" s="34"/>
      <c r="C108" s="22" t="s">
        <v>121</v>
      </c>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6.9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2" customHeight="1">
      <c r="A110" s="33"/>
      <c r="B110" s="34"/>
      <c r="C110" s="28" t="s">
        <v>16</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6.5" customHeight="1">
      <c r="A111" s="33"/>
      <c r="B111" s="34"/>
      <c r="C111" s="33"/>
      <c r="D111" s="33"/>
      <c r="E111" s="257" t="str">
        <f>E7</f>
        <v>Brno, Obvodová (Bystrcký most) drobná rekonstrukce vodovodu</v>
      </c>
      <c r="F111" s="258"/>
      <c r="G111" s="258"/>
      <c r="H111" s="258"/>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102</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6.5" customHeight="1">
      <c r="A113" s="33"/>
      <c r="B113" s="34"/>
      <c r="C113" s="33"/>
      <c r="D113" s="33"/>
      <c r="E113" s="218" t="str">
        <f>E9</f>
        <v>IO 03 - Odstranění stávajících řadů</v>
      </c>
      <c r="F113" s="259"/>
      <c r="G113" s="259"/>
      <c r="H113" s="259"/>
      <c r="I113" s="33"/>
      <c r="J113" s="33"/>
      <c r="K113" s="33"/>
      <c r="L113" s="43"/>
      <c r="S113" s="33"/>
      <c r="T113" s="33"/>
      <c r="U113" s="33"/>
      <c r="V113" s="33"/>
      <c r="W113" s="33"/>
      <c r="X113" s="33"/>
      <c r="Y113" s="33"/>
      <c r="Z113" s="33"/>
      <c r="AA113" s="33"/>
      <c r="AB113" s="33"/>
      <c r="AC113" s="33"/>
      <c r="AD113" s="33"/>
      <c r="AE113" s="33"/>
    </row>
    <row r="114" spans="1:31" s="2" customFormat="1" ht="6.95" customHeight="1">
      <c r="A114" s="33"/>
      <c r="B114" s="34"/>
      <c r="C114" s="33"/>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20</v>
      </c>
      <c r="D115" s="33"/>
      <c r="E115" s="33"/>
      <c r="F115" s="26" t="str">
        <f>F12</f>
        <v xml:space="preserve"> </v>
      </c>
      <c r="G115" s="33"/>
      <c r="H115" s="33"/>
      <c r="I115" s="28" t="s">
        <v>22</v>
      </c>
      <c r="J115" s="56" t="str">
        <f>IF(J12="","",J12)</f>
        <v/>
      </c>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40.15" customHeight="1">
      <c r="A117" s="33"/>
      <c r="B117" s="34"/>
      <c r="C117" s="28" t="s">
        <v>23</v>
      </c>
      <c r="D117" s="33"/>
      <c r="E117" s="33"/>
      <c r="F117" s="26" t="str">
        <f>E15</f>
        <v>Stat. město BRNO v zastoupení BVK</v>
      </c>
      <c r="G117" s="33"/>
      <c r="H117" s="33"/>
      <c r="I117" s="28" t="s">
        <v>29</v>
      </c>
      <c r="J117" s="31" t="str">
        <f>E21</f>
        <v>D PLUS PROJEKTOVÁ A INŽENÝRSKÁ a.s.</v>
      </c>
      <c r="K117" s="33"/>
      <c r="L117" s="43"/>
      <c r="S117" s="33"/>
      <c r="T117" s="33"/>
      <c r="U117" s="33"/>
      <c r="V117" s="33"/>
      <c r="W117" s="33"/>
      <c r="X117" s="33"/>
      <c r="Y117" s="33"/>
      <c r="Z117" s="33"/>
      <c r="AA117" s="33"/>
      <c r="AB117" s="33"/>
      <c r="AC117" s="33"/>
      <c r="AD117" s="33"/>
      <c r="AE117" s="33"/>
    </row>
    <row r="118" spans="1:31" s="2" customFormat="1" ht="15.2" customHeight="1">
      <c r="A118" s="33"/>
      <c r="B118" s="34"/>
      <c r="C118" s="28" t="s">
        <v>27</v>
      </c>
      <c r="D118" s="33"/>
      <c r="E118" s="33"/>
      <c r="F118" s="26" t="str">
        <f>IF(E18="","",E18)</f>
        <v>Vyplň údaj</v>
      </c>
      <c r="G118" s="33"/>
      <c r="H118" s="33"/>
      <c r="I118" s="28" t="s">
        <v>33</v>
      </c>
      <c r="J118" s="31" t="str">
        <f>E24</f>
        <v xml:space="preserve"> </v>
      </c>
      <c r="K118" s="33"/>
      <c r="L118" s="43"/>
      <c r="S118" s="33"/>
      <c r="T118" s="33"/>
      <c r="U118" s="33"/>
      <c r="V118" s="33"/>
      <c r="W118" s="33"/>
      <c r="X118" s="33"/>
      <c r="Y118" s="33"/>
      <c r="Z118" s="33"/>
      <c r="AA118" s="33"/>
      <c r="AB118" s="33"/>
      <c r="AC118" s="33"/>
      <c r="AD118" s="33"/>
      <c r="AE118" s="33"/>
    </row>
    <row r="119" spans="1:31" s="2" customFormat="1" ht="10.3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11" customFormat="1" ht="29.25" customHeight="1">
      <c r="A120" s="121"/>
      <c r="B120" s="122"/>
      <c r="C120" s="123" t="s">
        <v>122</v>
      </c>
      <c r="D120" s="124" t="s">
        <v>60</v>
      </c>
      <c r="E120" s="124" t="s">
        <v>56</v>
      </c>
      <c r="F120" s="124" t="s">
        <v>57</v>
      </c>
      <c r="G120" s="124" t="s">
        <v>123</v>
      </c>
      <c r="H120" s="124" t="s">
        <v>124</v>
      </c>
      <c r="I120" s="124" t="s">
        <v>125</v>
      </c>
      <c r="J120" s="124" t="s">
        <v>106</v>
      </c>
      <c r="K120" s="125" t="s">
        <v>126</v>
      </c>
      <c r="L120" s="126"/>
      <c r="M120" s="63" t="s">
        <v>1</v>
      </c>
      <c r="N120" s="64" t="s">
        <v>39</v>
      </c>
      <c r="O120" s="64" t="s">
        <v>127</v>
      </c>
      <c r="P120" s="64" t="s">
        <v>128</v>
      </c>
      <c r="Q120" s="64" t="s">
        <v>129</v>
      </c>
      <c r="R120" s="64" t="s">
        <v>130</v>
      </c>
      <c r="S120" s="64" t="s">
        <v>131</v>
      </c>
      <c r="T120" s="65" t="s">
        <v>132</v>
      </c>
      <c r="U120" s="121"/>
      <c r="V120" s="121"/>
      <c r="W120" s="121"/>
      <c r="X120" s="121"/>
      <c r="Y120" s="121"/>
      <c r="Z120" s="121"/>
      <c r="AA120" s="121"/>
      <c r="AB120" s="121"/>
      <c r="AC120" s="121"/>
      <c r="AD120" s="121"/>
      <c r="AE120" s="121"/>
    </row>
    <row r="121" spans="1:63" s="2" customFormat="1" ht="22.9" customHeight="1">
      <c r="A121" s="33"/>
      <c r="B121" s="34"/>
      <c r="C121" s="70" t="s">
        <v>133</v>
      </c>
      <c r="D121" s="33"/>
      <c r="E121" s="33"/>
      <c r="F121" s="33"/>
      <c r="G121" s="33"/>
      <c r="H121" s="33"/>
      <c r="I121" s="33"/>
      <c r="J121" s="127">
        <f>BK121</f>
        <v>0</v>
      </c>
      <c r="K121" s="33"/>
      <c r="L121" s="34"/>
      <c r="M121" s="66"/>
      <c r="N121" s="57"/>
      <c r="O121" s="67"/>
      <c r="P121" s="128">
        <f>P122</f>
        <v>0</v>
      </c>
      <c r="Q121" s="67"/>
      <c r="R121" s="128">
        <f>R122</f>
        <v>0</v>
      </c>
      <c r="S121" s="67"/>
      <c r="T121" s="129">
        <f>T122</f>
        <v>21.206509999999998</v>
      </c>
      <c r="U121" s="33"/>
      <c r="V121" s="33"/>
      <c r="W121" s="33"/>
      <c r="X121" s="33"/>
      <c r="Y121" s="33"/>
      <c r="Z121" s="33"/>
      <c r="AA121" s="33"/>
      <c r="AB121" s="33"/>
      <c r="AC121" s="33"/>
      <c r="AD121" s="33"/>
      <c r="AE121" s="33"/>
      <c r="AT121" s="18" t="s">
        <v>74</v>
      </c>
      <c r="AU121" s="18" t="s">
        <v>108</v>
      </c>
      <c r="BK121" s="130">
        <f>BK122</f>
        <v>0</v>
      </c>
    </row>
    <row r="122" spans="2:63" s="12" customFormat="1" ht="25.9" customHeight="1">
      <c r="B122" s="131"/>
      <c r="D122" s="132" t="s">
        <v>74</v>
      </c>
      <c r="E122" s="133" t="s">
        <v>134</v>
      </c>
      <c r="F122" s="133" t="s">
        <v>135</v>
      </c>
      <c r="I122" s="134"/>
      <c r="J122" s="135">
        <f>BK122</f>
        <v>0</v>
      </c>
      <c r="L122" s="131"/>
      <c r="M122" s="136"/>
      <c r="N122" s="137"/>
      <c r="O122" s="137"/>
      <c r="P122" s="138">
        <f>P123+P193+P228+P241</f>
        <v>0</v>
      </c>
      <c r="Q122" s="137"/>
      <c r="R122" s="138">
        <f>R123+R193+R228+R241</f>
        <v>0</v>
      </c>
      <c r="S122" s="137"/>
      <c r="T122" s="139">
        <f>T123+T193+T228+T241</f>
        <v>21.206509999999998</v>
      </c>
      <c r="AR122" s="132" t="s">
        <v>32</v>
      </c>
      <c r="AT122" s="140" t="s">
        <v>74</v>
      </c>
      <c r="AU122" s="140" t="s">
        <v>75</v>
      </c>
      <c r="AY122" s="132" t="s">
        <v>136</v>
      </c>
      <c r="BK122" s="141">
        <f>BK123+BK193+BK228+BK241</f>
        <v>0</v>
      </c>
    </row>
    <row r="123" spans="2:63" s="12" customFormat="1" ht="22.9" customHeight="1">
      <c r="B123" s="131"/>
      <c r="D123" s="132" t="s">
        <v>74</v>
      </c>
      <c r="E123" s="142" t="s">
        <v>32</v>
      </c>
      <c r="F123" s="142" t="s">
        <v>137</v>
      </c>
      <c r="I123" s="134"/>
      <c r="J123" s="143">
        <f>BK123</f>
        <v>0</v>
      </c>
      <c r="L123" s="131"/>
      <c r="M123" s="136"/>
      <c r="N123" s="137"/>
      <c r="O123" s="137"/>
      <c r="P123" s="138">
        <f>SUM(P124:P192)</f>
        <v>0</v>
      </c>
      <c r="Q123" s="137"/>
      <c r="R123" s="138">
        <f>SUM(R124:R192)</f>
        <v>0</v>
      </c>
      <c r="S123" s="137"/>
      <c r="T123" s="139">
        <f>SUM(T124:T192)</f>
        <v>0</v>
      </c>
      <c r="AR123" s="132" t="s">
        <v>32</v>
      </c>
      <c r="AT123" s="140" t="s">
        <v>74</v>
      </c>
      <c r="AU123" s="140" t="s">
        <v>32</v>
      </c>
      <c r="AY123" s="132" t="s">
        <v>136</v>
      </c>
      <c r="BK123" s="141">
        <f>SUM(BK124:BK192)</f>
        <v>0</v>
      </c>
    </row>
    <row r="124" spans="1:65" s="2" customFormat="1" ht="24.2" customHeight="1">
      <c r="A124" s="33"/>
      <c r="B124" s="144"/>
      <c r="C124" s="145" t="s">
        <v>32</v>
      </c>
      <c r="D124" s="145" t="s">
        <v>138</v>
      </c>
      <c r="E124" s="146" t="s">
        <v>1096</v>
      </c>
      <c r="F124" s="147" t="s">
        <v>1097</v>
      </c>
      <c r="G124" s="148" t="s">
        <v>141</v>
      </c>
      <c r="H124" s="149">
        <v>44</v>
      </c>
      <c r="I124" s="150"/>
      <c r="J124" s="151">
        <f>ROUND(I124*H124,2)</f>
        <v>0</v>
      </c>
      <c r="K124" s="147" t="s">
        <v>142</v>
      </c>
      <c r="L124" s="34"/>
      <c r="M124" s="152" t="s">
        <v>1</v>
      </c>
      <c r="N124" s="153" t="s">
        <v>40</v>
      </c>
      <c r="O124" s="59"/>
      <c r="P124" s="154">
        <f>O124*H124</f>
        <v>0</v>
      </c>
      <c r="Q124" s="154">
        <v>0</v>
      </c>
      <c r="R124" s="154">
        <f>Q124*H124</f>
        <v>0</v>
      </c>
      <c r="S124" s="154">
        <v>0</v>
      </c>
      <c r="T124" s="155">
        <f>S124*H124</f>
        <v>0</v>
      </c>
      <c r="U124" s="33"/>
      <c r="V124" s="33"/>
      <c r="W124" s="33"/>
      <c r="X124" s="33"/>
      <c r="Y124" s="33"/>
      <c r="Z124" s="33"/>
      <c r="AA124" s="33"/>
      <c r="AB124" s="33"/>
      <c r="AC124" s="33"/>
      <c r="AD124" s="33"/>
      <c r="AE124" s="33"/>
      <c r="AR124" s="156" t="s">
        <v>143</v>
      </c>
      <c r="AT124" s="156" t="s">
        <v>138</v>
      </c>
      <c r="AU124" s="156" t="s">
        <v>84</v>
      </c>
      <c r="AY124" s="18" t="s">
        <v>136</v>
      </c>
      <c r="BE124" s="157">
        <f>IF(N124="základní",J124,0)</f>
        <v>0</v>
      </c>
      <c r="BF124" s="157">
        <f>IF(N124="snížená",J124,0)</f>
        <v>0</v>
      </c>
      <c r="BG124" s="157">
        <f>IF(N124="zákl. přenesená",J124,0)</f>
        <v>0</v>
      </c>
      <c r="BH124" s="157">
        <f>IF(N124="sníž. přenesená",J124,0)</f>
        <v>0</v>
      </c>
      <c r="BI124" s="157">
        <f>IF(N124="nulová",J124,0)</f>
        <v>0</v>
      </c>
      <c r="BJ124" s="18" t="s">
        <v>32</v>
      </c>
      <c r="BK124" s="157">
        <f>ROUND(I124*H124,2)</f>
        <v>0</v>
      </c>
      <c r="BL124" s="18" t="s">
        <v>143</v>
      </c>
      <c r="BM124" s="156" t="s">
        <v>1098</v>
      </c>
    </row>
    <row r="125" spans="1:47" s="2" customFormat="1" ht="11.25">
      <c r="A125" s="33"/>
      <c r="B125" s="34"/>
      <c r="C125" s="33"/>
      <c r="D125" s="158" t="s">
        <v>145</v>
      </c>
      <c r="E125" s="33"/>
      <c r="F125" s="159" t="s">
        <v>1099</v>
      </c>
      <c r="G125" s="33"/>
      <c r="H125" s="33"/>
      <c r="I125" s="160"/>
      <c r="J125" s="33"/>
      <c r="K125" s="33"/>
      <c r="L125" s="34"/>
      <c r="M125" s="161"/>
      <c r="N125" s="162"/>
      <c r="O125" s="59"/>
      <c r="P125" s="59"/>
      <c r="Q125" s="59"/>
      <c r="R125" s="59"/>
      <c r="S125" s="59"/>
      <c r="T125" s="60"/>
      <c r="U125" s="33"/>
      <c r="V125" s="33"/>
      <c r="W125" s="33"/>
      <c r="X125" s="33"/>
      <c r="Y125" s="33"/>
      <c r="Z125" s="33"/>
      <c r="AA125" s="33"/>
      <c r="AB125" s="33"/>
      <c r="AC125" s="33"/>
      <c r="AD125" s="33"/>
      <c r="AE125" s="33"/>
      <c r="AT125" s="18" t="s">
        <v>145</v>
      </c>
      <c r="AU125" s="18" t="s">
        <v>84</v>
      </c>
    </row>
    <row r="126" spans="2:51" s="13" customFormat="1" ht="11.25">
      <c r="B126" s="163"/>
      <c r="D126" s="164" t="s">
        <v>147</v>
      </c>
      <c r="E126" s="165" t="s">
        <v>1</v>
      </c>
      <c r="F126" s="166" t="s">
        <v>1100</v>
      </c>
      <c r="H126" s="165" t="s">
        <v>1</v>
      </c>
      <c r="I126" s="167"/>
      <c r="L126" s="163"/>
      <c r="M126" s="168"/>
      <c r="N126" s="169"/>
      <c r="O126" s="169"/>
      <c r="P126" s="169"/>
      <c r="Q126" s="169"/>
      <c r="R126" s="169"/>
      <c r="S126" s="169"/>
      <c r="T126" s="170"/>
      <c r="AT126" s="165" t="s">
        <v>147</v>
      </c>
      <c r="AU126" s="165" t="s">
        <v>84</v>
      </c>
      <c r="AV126" s="13" t="s">
        <v>32</v>
      </c>
      <c r="AW126" s="13" t="s">
        <v>31</v>
      </c>
      <c r="AX126" s="13" t="s">
        <v>75</v>
      </c>
      <c r="AY126" s="165" t="s">
        <v>136</v>
      </c>
    </row>
    <row r="127" spans="2:51" s="13" customFormat="1" ht="11.25">
      <c r="B127" s="163"/>
      <c r="D127" s="164" t="s">
        <v>147</v>
      </c>
      <c r="E127" s="165" t="s">
        <v>1</v>
      </c>
      <c r="F127" s="166" t="s">
        <v>1101</v>
      </c>
      <c r="H127" s="165" t="s">
        <v>1</v>
      </c>
      <c r="I127" s="167"/>
      <c r="L127" s="163"/>
      <c r="M127" s="168"/>
      <c r="N127" s="169"/>
      <c r="O127" s="169"/>
      <c r="P127" s="169"/>
      <c r="Q127" s="169"/>
      <c r="R127" s="169"/>
      <c r="S127" s="169"/>
      <c r="T127" s="170"/>
      <c r="AT127" s="165" t="s">
        <v>147</v>
      </c>
      <c r="AU127" s="165" t="s">
        <v>84</v>
      </c>
      <c r="AV127" s="13" t="s">
        <v>32</v>
      </c>
      <c r="AW127" s="13" t="s">
        <v>31</v>
      </c>
      <c r="AX127" s="13" t="s">
        <v>75</v>
      </c>
      <c r="AY127" s="165" t="s">
        <v>136</v>
      </c>
    </row>
    <row r="128" spans="2:51" s="14" customFormat="1" ht="11.25">
      <c r="B128" s="171"/>
      <c r="D128" s="164" t="s">
        <v>147</v>
      </c>
      <c r="E128" s="172" t="s">
        <v>1</v>
      </c>
      <c r="F128" s="173" t="s">
        <v>287</v>
      </c>
      <c r="H128" s="174">
        <v>34</v>
      </c>
      <c r="I128" s="175"/>
      <c r="L128" s="171"/>
      <c r="M128" s="176"/>
      <c r="N128" s="177"/>
      <c r="O128" s="177"/>
      <c r="P128" s="177"/>
      <c r="Q128" s="177"/>
      <c r="R128" s="177"/>
      <c r="S128" s="177"/>
      <c r="T128" s="178"/>
      <c r="AT128" s="172" t="s">
        <v>147</v>
      </c>
      <c r="AU128" s="172" t="s">
        <v>84</v>
      </c>
      <c r="AV128" s="14" t="s">
        <v>84</v>
      </c>
      <c r="AW128" s="14" t="s">
        <v>31</v>
      </c>
      <c r="AX128" s="14" t="s">
        <v>75</v>
      </c>
      <c r="AY128" s="172" t="s">
        <v>136</v>
      </c>
    </row>
    <row r="129" spans="2:51" s="13" customFormat="1" ht="11.25">
      <c r="B129" s="163"/>
      <c r="D129" s="164" t="s">
        <v>147</v>
      </c>
      <c r="E129" s="165" t="s">
        <v>1</v>
      </c>
      <c r="F129" s="166" t="s">
        <v>1102</v>
      </c>
      <c r="H129" s="165" t="s">
        <v>1</v>
      </c>
      <c r="I129" s="167"/>
      <c r="L129" s="163"/>
      <c r="M129" s="168"/>
      <c r="N129" s="169"/>
      <c r="O129" s="169"/>
      <c r="P129" s="169"/>
      <c r="Q129" s="169"/>
      <c r="R129" s="169"/>
      <c r="S129" s="169"/>
      <c r="T129" s="170"/>
      <c r="AT129" s="165" t="s">
        <v>147</v>
      </c>
      <c r="AU129" s="165" t="s">
        <v>84</v>
      </c>
      <c r="AV129" s="13" t="s">
        <v>32</v>
      </c>
      <c r="AW129" s="13" t="s">
        <v>31</v>
      </c>
      <c r="AX129" s="13" t="s">
        <v>75</v>
      </c>
      <c r="AY129" s="165" t="s">
        <v>136</v>
      </c>
    </row>
    <row r="130" spans="2:51" s="14" customFormat="1" ht="11.25">
      <c r="B130" s="171"/>
      <c r="D130" s="164" t="s">
        <v>147</v>
      </c>
      <c r="E130" s="172" t="s">
        <v>1</v>
      </c>
      <c r="F130" s="173" t="s">
        <v>1103</v>
      </c>
      <c r="H130" s="174">
        <v>10</v>
      </c>
      <c r="I130" s="175"/>
      <c r="L130" s="171"/>
      <c r="M130" s="176"/>
      <c r="N130" s="177"/>
      <c r="O130" s="177"/>
      <c r="P130" s="177"/>
      <c r="Q130" s="177"/>
      <c r="R130" s="177"/>
      <c r="S130" s="177"/>
      <c r="T130" s="178"/>
      <c r="AT130" s="172" t="s">
        <v>147</v>
      </c>
      <c r="AU130" s="172" t="s">
        <v>84</v>
      </c>
      <c r="AV130" s="14" t="s">
        <v>84</v>
      </c>
      <c r="AW130" s="14" t="s">
        <v>31</v>
      </c>
      <c r="AX130" s="14" t="s">
        <v>75</v>
      </c>
      <c r="AY130" s="172" t="s">
        <v>136</v>
      </c>
    </row>
    <row r="131" spans="2:51" s="15" customFormat="1" ht="11.25">
      <c r="B131" s="179"/>
      <c r="D131" s="164" t="s">
        <v>147</v>
      </c>
      <c r="E131" s="180" t="s">
        <v>1</v>
      </c>
      <c r="F131" s="181" t="s">
        <v>151</v>
      </c>
      <c r="H131" s="182">
        <v>44</v>
      </c>
      <c r="I131" s="183"/>
      <c r="L131" s="179"/>
      <c r="M131" s="184"/>
      <c r="N131" s="185"/>
      <c r="O131" s="185"/>
      <c r="P131" s="185"/>
      <c r="Q131" s="185"/>
      <c r="R131" s="185"/>
      <c r="S131" s="185"/>
      <c r="T131" s="186"/>
      <c r="AT131" s="180" t="s">
        <v>147</v>
      </c>
      <c r="AU131" s="180" t="s">
        <v>84</v>
      </c>
      <c r="AV131" s="15" t="s">
        <v>143</v>
      </c>
      <c r="AW131" s="15" t="s">
        <v>31</v>
      </c>
      <c r="AX131" s="15" t="s">
        <v>32</v>
      </c>
      <c r="AY131" s="180" t="s">
        <v>136</v>
      </c>
    </row>
    <row r="132" spans="1:65" s="2" customFormat="1" ht="16.5" customHeight="1">
      <c r="A132" s="33"/>
      <c r="B132" s="144"/>
      <c r="C132" s="145" t="s">
        <v>84</v>
      </c>
      <c r="D132" s="145" t="s">
        <v>138</v>
      </c>
      <c r="E132" s="146" t="s">
        <v>1104</v>
      </c>
      <c r="F132" s="147" t="s">
        <v>1105</v>
      </c>
      <c r="G132" s="148" t="s">
        <v>447</v>
      </c>
      <c r="H132" s="149">
        <v>1</v>
      </c>
      <c r="I132" s="150"/>
      <c r="J132" s="151">
        <f>ROUND(I132*H132,2)</f>
        <v>0</v>
      </c>
      <c r="K132" s="147" t="s">
        <v>142</v>
      </c>
      <c r="L132" s="34"/>
      <c r="M132" s="152" t="s">
        <v>1</v>
      </c>
      <c r="N132" s="153" t="s">
        <v>40</v>
      </c>
      <c r="O132" s="59"/>
      <c r="P132" s="154">
        <f>O132*H132</f>
        <v>0</v>
      </c>
      <c r="Q132" s="154">
        <v>0</v>
      </c>
      <c r="R132" s="154">
        <f>Q132*H132</f>
        <v>0</v>
      </c>
      <c r="S132" s="154">
        <v>0</v>
      </c>
      <c r="T132" s="155">
        <f>S132*H132</f>
        <v>0</v>
      </c>
      <c r="U132" s="33"/>
      <c r="V132" s="33"/>
      <c r="W132" s="33"/>
      <c r="X132" s="33"/>
      <c r="Y132" s="33"/>
      <c r="Z132" s="33"/>
      <c r="AA132" s="33"/>
      <c r="AB132" s="33"/>
      <c r="AC132" s="33"/>
      <c r="AD132" s="33"/>
      <c r="AE132" s="33"/>
      <c r="AR132" s="156" t="s">
        <v>143</v>
      </c>
      <c r="AT132" s="156" t="s">
        <v>138</v>
      </c>
      <c r="AU132" s="156" t="s">
        <v>84</v>
      </c>
      <c r="AY132" s="18" t="s">
        <v>136</v>
      </c>
      <c r="BE132" s="157">
        <f>IF(N132="základní",J132,0)</f>
        <v>0</v>
      </c>
      <c r="BF132" s="157">
        <f>IF(N132="snížená",J132,0)</f>
        <v>0</v>
      </c>
      <c r="BG132" s="157">
        <f>IF(N132="zákl. přenesená",J132,0)</f>
        <v>0</v>
      </c>
      <c r="BH132" s="157">
        <f>IF(N132="sníž. přenesená",J132,0)</f>
        <v>0</v>
      </c>
      <c r="BI132" s="157">
        <f>IF(N132="nulová",J132,0)</f>
        <v>0</v>
      </c>
      <c r="BJ132" s="18" t="s">
        <v>32</v>
      </c>
      <c r="BK132" s="157">
        <f>ROUND(I132*H132,2)</f>
        <v>0</v>
      </c>
      <c r="BL132" s="18" t="s">
        <v>143</v>
      </c>
      <c r="BM132" s="156" t="s">
        <v>1106</v>
      </c>
    </row>
    <row r="133" spans="1:47" s="2" customFormat="1" ht="11.25">
      <c r="A133" s="33"/>
      <c r="B133" s="34"/>
      <c r="C133" s="33"/>
      <c r="D133" s="158" t="s">
        <v>145</v>
      </c>
      <c r="E133" s="33"/>
      <c r="F133" s="159" t="s">
        <v>1107</v>
      </c>
      <c r="G133" s="33"/>
      <c r="H133" s="33"/>
      <c r="I133" s="160"/>
      <c r="J133" s="33"/>
      <c r="K133" s="33"/>
      <c r="L133" s="34"/>
      <c r="M133" s="161"/>
      <c r="N133" s="162"/>
      <c r="O133" s="59"/>
      <c r="P133" s="59"/>
      <c r="Q133" s="59"/>
      <c r="R133" s="59"/>
      <c r="S133" s="59"/>
      <c r="T133" s="60"/>
      <c r="U133" s="33"/>
      <c r="V133" s="33"/>
      <c r="W133" s="33"/>
      <c r="X133" s="33"/>
      <c r="Y133" s="33"/>
      <c r="Z133" s="33"/>
      <c r="AA133" s="33"/>
      <c r="AB133" s="33"/>
      <c r="AC133" s="33"/>
      <c r="AD133" s="33"/>
      <c r="AE133" s="33"/>
      <c r="AT133" s="18" t="s">
        <v>145</v>
      </c>
      <c r="AU133" s="18" t="s">
        <v>84</v>
      </c>
    </row>
    <row r="134" spans="2:51" s="13" customFormat="1" ht="11.25">
      <c r="B134" s="163"/>
      <c r="D134" s="164" t="s">
        <v>147</v>
      </c>
      <c r="E134" s="165" t="s">
        <v>1</v>
      </c>
      <c r="F134" s="166" t="s">
        <v>1100</v>
      </c>
      <c r="H134" s="165" t="s">
        <v>1</v>
      </c>
      <c r="I134" s="167"/>
      <c r="L134" s="163"/>
      <c r="M134" s="168"/>
      <c r="N134" s="169"/>
      <c r="O134" s="169"/>
      <c r="P134" s="169"/>
      <c r="Q134" s="169"/>
      <c r="R134" s="169"/>
      <c r="S134" s="169"/>
      <c r="T134" s="170"/>
      <c r="AT134" s="165" t="s">
        <v>147</v>
      </c>
      <c r="AU134" s="165" t="s">
        <v>84</v>
      </c>
      <c r="AV134" s="13" t="s">
        <v>32</v>
      </c>
      <c r="AW134" s="13" t="s">
        <v>31</v>
      </c>
      <c r="AX134" s="13" t="s">
        <v>75</v>
      </c>
      <c r="AY134" s="165" t="s">
        <v>136</v>
      </c>
    </row>
    <row r="135" spans="2:51" s="13" customFormat="1" ht="11.25">
      <c r="B135" s="163"/>
      <c r="D135" s="164" t="s">
        <v>147</v>
      </c>
      <c r="E135" s="165" t="s">
        <v>1</v>
      </c>
      <c r="F135" s="166" t="s">
        <v>1108</v>
      </c>
      <c r="H135" s="165" t="s">
        <v>1</v>
      </c>
      <c r="I135" s="167"/>
      <c r="L135" s="163"/>
      <c r="M135" s="168"/>
      <c r="N135" s="169"/>
      <c r="O135" s="169"/>
      <c r="P135" s="169"/>
      <c r="Q135" s="169"/>
      <c r="R135" s="169"/>
      <c r="S135" s="169"/>
      <c r="T135" s="170"/>
      <c r="AT135" s="165" t="s">
        <v>147</v>
      </c>
      <c r="AU135" s="165" t="s">
        <v>84</v>
      </c>
      <c r="AV135" s="13" t="s">
        <v>32</v>
      </c>
      <c r="AW135" s="13" t="s">
        <v>31</v>
      </c>
      <c r="AX135" s="13" t="s">
        <v>75</v>
      </c>
      <c r="AY135" s="165" t="s">
        <v>136</v>
      </c>
    </row>
    <row r="136" spans="2:51" s="14" customFormat="1" ht="11.25">
      <c r="B136" s="171"/>
      <c r="D136" s="164" t="s">
        <v>147</v>
      </c>
      <c r="E136" s="172" t="s">
        <v>1</v>
      </c>
      <c r="F136" s="173" t="s">
        <v>387</v>
      </c>
      <c r="H136" s="174">
        <v>1</v>
      </c>
      <c r="I136" s="175"/>
      <c r="L136" s="171"/>
      <c r="M136" s="176"/>
      <c r="N136" s="177"/>
      <c r="O136" s="177"/>
      <c r="P136" s="177"/>
      <c r="Q136" s="177"/>
      <c r="R136" s="177"/>
      <c r="S136" s="177"/>
      <c r="T136" s="178"/>
      <c r="AT136" s="172" t="s">
        <v>147</v>
      </c>
      <c r="AU136" s="172" t="s">
        <v>84</v>
      </c>
      <c r="AV136" s="14" t="s">
        <v>84</v>
      </c>
      <c r="AW136" s="14" t="s">
        <v>31</v>
      </c>
      <c r="AX136" s="14" t="s">
        <v>75</v>
      </c>
      <c r="AY136" s="172" t="s">
        <v>136</v>
      </c>
    </row>
    <row r="137" spans="2:51" s="15" customFormat="1" ht="11.25">
      <c r="B137" s="179"/>
      <c r="D137" s="164" t="s">
        <v>147</v>
      </c>
      <c r="E137" s="180" t="s">
        <v>1</v>
      </c>
      <c r="F137" s="181" t="s">
        <v>151</v>
      </c>
      <c r="H137" s="182">
        <v>1</v>
      </c>
      <c r="I137" s="183"/>
      <c r="L137" s="179"/>
      <c r="M137" s="184"/>
      <c r="N137" s="185"/>
      <c r="O137" s="185"/>
      <c r="P137" s="185"/>
      <c r="Q137" s="185"/>
      <c r="R137" s="185"/>
      <c r="S137" s="185"/>
      <c r="T137" s="186"/>
      <c r="AT137" s="180" t="s">
        <v>147</v>
      </c>
      <c r="AU137" s="180" t="s">
        <v>84</v>
      </c>
      <c r="AV137" s="15" t="s">
        <v>143</v>
      </c>
      <c r="AW137" s="15" t="s">
        <v>31</v>
      </c>
      <c r="AX137" s="15" t="s">
        <v>32</v>
      </c>
      <c r="AY137" s="180" t="s">
        <v>136</v>
      </c>
    </row>
    <row r="138" spans="1:65" s="2" customFormat="1" ht="16.5" customHeight="1">
      <c r="A138" s="33"/>
      <c r="B138" s="144"/>
      <c r="C138" s="145" t="s">
        <v>158</v>
      </c>
      <c r="D138" s="145" t="s">
        <v>138</v>
      </c>
      <c r="E138" s="146" t="s">
        <v>1109</v>
      </c>
      <c r="F138" s="147" t="s">
        <v>1110</v>
      </c>
      <c r="G138" s="148" t="s">
        <v>447</v>
      </c>
      <c r="H138" s="149">
        <v>1</v>
      </c>
      <c r="I138" s="150"/>
      <c r="J138" s="151">
        <f>ROUND(I138*H138,2)</f>
        <v>0</v>
      </c>
      <c r="K138" s="147" t="s">
        <v>142</v>
      </c>
      <c r="L138" s="34"/>
      <c r="M138" s="152" t="s">
        <v>1</v>
      </c>
      <c r="N138" s="153" t="s">
        <v>40</v>
      </c>
      <c r="O138" s="59"/>
      <c r="P138" s="154">
        <f>O138*H138</f>
        <v>0</v>
      </c>
      <c r="Q138" s="154">
        <v>0</v>
      </c>
      <c r="R138" s="154">
        <f>Q138*H138</f>
        <v>0</v>
      </c>
      <c r="S138" s="154">
        <v>0</v>
      </c>
      <c r="T138" s="155">
        <f>S138*H138</f>
        <v>0</v>
      </c>
      <c r="U138" s="33"/>
      <c r="V138" s="33"/>
      <c r="W138" s="33"/>
      <c r="X138" s="33"/>
      <c r="Y138" s="33"/>
      <c r="Z138" s="33"/>
      <c r="AA138" s="33"/>
      <c r="AB138" s="33"/>
      <c r="AC138" s="33"/>
      <c r="AD138" s="33"/>
      <c r="AE138" s="33"/>
      <c r="AR138" s="156" t="s">
        <v>143</v>
      </c>
      <c r="AT138" s="156" t="s">
        <v>138</v>
      </c>
      <c r="AU138" s="156" t="s">
        <v>84</v>
      </c>
      <c r="AY138" s="18" t="s">
        <v>136</v>
      </c>
      <c r="BE138" s="157">
        <f>IF(N138="základní",J138,0)</f>
        <v>0</v>
      </c>
      <c r="BF138" s="157">
        <f>IF(N138="snížená",J138,0)</f>
        <v>0</v>
      </c>
      <c r="BG138" s="157">
        <f>IF(N138="zákl. přenesená",J138,0)</f>
        <v>0</v>
      </c>
      <c r="BH138" s="157">
        <f>IF(N138="sníž. přenesená",J138,0)</f>
        <v>0</v>
      </c>
      <c r="BI138" s="157">
        <f>IF(N138="nulová",J138,0)</f>
        <v>0</v>
      </c>
      <c r="BJ138" s="18" t="s">
        <v>32</v>
      </c>
      <c r="BK138" s="157">
        <f>ROUND(I138*H138,2)</f>
        <v>0</v>
      </c>
      <c r="BL138" s="18" t="s">
        <v>143</v>
      </c>
      <c r="BM138" s="156" t="s">
        <v>1111</v>
      </c>
    </row>
    <row r="139" spans="1:47" s="2" customFormat="1" ht="11.25">
      <c r="A139" s="33"/>
      <c r="B139" s="34"/>
      <c r="C139" s="33"/>
      <c r="D139" s="158" t="s">
        <v>145</v>
      </c>
      <c r="E139" s="33"/>
      <c r="F139" s="159" t="s">
        <v>1112</v>
      </c>
      <c r="G139" s="33"/>
      <c r="H139" s="33"/>
      <c r="I139" s="160"/>
      <c r="J139" s="33"/>
      <c r="K139" s="33"/>
      <c r="L139" s="34"/>
      <c r="M139" s="161"/>
      <c r="N139" s="162"/>
      <c r="O139" s="59"/>
      <c r="P139" s="59"/>
      <c r="Q139" s="59"/>
      <c r="R139" s="59"/>
      <c r="S139" s="59"/>
      <c r="T139" s="60"/>
      <c r="U139" s="33"/>
      <c r="V139" s="33"/>
      <c r="W139" s="33"/>
      <c r="X139" s="33"/>
      <c r="Y139" s="33"/>
      <c r="Z139" s="33"/>
      <c r="AA139" s="33"/>
      <c r="AB139" s="33"/>
      <c r="AC139" s="33"/>
      <c r="AD139" s="33"/>
      <c r="AE139" s="33"/>
      <c r="AT139" s="18" t="s">
        <v>145</v>
      </c>
      <c r="AU139" s="18" t="s">
        <v>84</v>
      </c>
    </row>
    <row r="140" spans="1:65" s="2" customFormat="1" ht="21.75" customHeight="1">
      <c r="A140" s="33"/>
      <c r="B140" s="144"/>
      <c r="C140" s="145" t="s">
        <v>143</v>
      </c>
      <c r="D140" s="145" t="s">
        <v>138</v>
      </c>
      <c r="E140" s="146" t="s">
        <v>1113</v>
      </c>
      <c r="F140" s="147" t="s">
        <v>1114</v>
      </c>
      <c r="G140" s="148" t="s">
        <v>173</v>
      </c>
      <c r="H140" s="149">
        <v>34.149</v>
      </c>
      <c r="I140" s="150"/>
      <c r="J140" s="151">
        <f>ROUND(I140*H140,2)</f>
        <v>0</v>
      </c>
      <c r="K140" s="147" t="s">
        <v>142</v>
      </c>
      <c r="L140" s="34"/>
      <c r="M140" s="152" t="s">
        <v>1</v>
      </c>
      <c r="N140" s="153" t="s">
        <v>40</v>
      </c>
      <c r="O140" s="59"/>
      <c r="P140" s="154">
        <f>O140*H140</f>
        <v>0</v>
      </c>
      <c r="Q140" s="154">
        <v>0</v>
      </c>
      <c r="R140" s="154">
        <f>Q140*H140</f>
        <v>0</v>
      </c>
      <c r="S140" s="154">
        <v>0</v>
      </c>
      <c r="T140" s="155">
        <f>S140*H140</f>
        <v>0</v>
      </c>
      <c r="U140" s="33"/>
      <c r="V140" s="33"/>
      <c r="W140" s="33"/>
      <c r="X140" s="33"/>
      <c r="Y140" s="33"/>
      <c r="Z140" s="33"/>
      <c r="AA140" s="33"/>
      <c r="AB140" s="33"/>
      <c r="AC140" s="33"/>
      <c r="AD140" s="33"/>
      <c r="AE140" s="33"/>
      <c r="AR140" s="156" t="s">
        <v>143</v>
      </c>
      <c r="AT140" s="156" t="s">
        <v>138</v>
      </c>
      <c r="AU140" s="156" t="s">
        <v>84</v>
      </c>
      <c r="AY140" s="18" t="s">
        <v>136</v>
      </c>
      <c r="BE140" s="157">
        <f>IF(N140="základní",J140,0)</f>
        <v>0</v>
      </c>
      <c r="BF140" s="157">
        <f>IF(N140="snížená",J140,0)</f>
        <v>0</v>
      </c>
      <c r="BG140" s="157">
        <f>IF(N140="zákl. přenesená",J140,0)</f>
        <v>0</v>
      </c>
      <c r="BH140" s="157">
        <f>IF(N140="sníž. přenesená",J140,0)</f>
        <v>0</v>
      </c>
      <c r="BI140" s="157">
        <f>IF(N140="nulová",J140,0)</f>
        <v>0</v>
      </c>
      <c r="BJ140" s="18" t="s">
        <v>32</v>
      </c>
      <c r="BK140" s="157">
        <f>ROUND(I140*H140,2)</f>
        <v>0</v>
      </c>
      <c r="BL140" s="18" t="s">
        <v>143</v>
      </c>
      <c r="BM140" s="156" t="s">
        <v>1115</v>
      </c>
    </row>
    <row r="141" spans="1:47" s="2" customFormat="1" ht="11.25">
      <c r="A141" s="33"/>
      <c r="B141" s="34"/>
      <c r="C141" s="33"/>
      <c r="D141" s="158" t="s">
        <v>145</v>
      </c>
      <c r="E141" s="33"/>
      <c r="F141" s="159" t="s">
        <v>1116</v>
      </c>
      <c r="G141" s="33"/>
      <c r="H141" s="33"/>
      <c r="I141" s="160"/>
      <c r="J141" s="33"/>
      <c r="K141" s="33"/>
      <c r="L141" s="34"/>
      <c r="M141" s="161"/>
      <c r="N141" s="162"/>
      <c r="O141" s="59"/>
      <c r="P141" s="59"/>
      <c r="Q141" s="59"/>
      <c r="R141" s="59"/>
      <c r="S141" s="59"/>
      <c r="T141" s="60"/>
      <c r="U141" s="33"/>
      <c r="V141" s="33"/>
      <c r="W141" s="33"/>
      <c r="X141" s="33"/>
      <c r="Y141" s="33"/>
      <c r="Z141" s="33"/>
      <c r="AA141" s="33"/>
      <c r="AB141" s="33"/>
      <c r="AC141" s="33"/>
      <c r="AD141" s="33"/>
      <c r="AE141" s="33"/>
      <c r="AT141" s="18" t="s">
        <v>145</v>
      </c>
      <c r="AU141" s="18" t="s">
        <v>84</v>
      </c>
    </row>
    <row r="142" spans="1:47" s="2" customFormat="1" ht="19.5">
      <c r="A142" s="33"/>
      <c r="B142" s="34"/>
      <c r="C142" s="33"/>
      <c r="D142" s="164" t="s">
        <v>201</v>
      </c>
      <c r="E142" s="33"/>
      <c r="F142" s="187" t="s">
        <v>1117</v>
      </c>
      <c r="G142" s="33"/>
      <c r="H142" s="33"/>
      <c r="I142" s="160"/>
      <c r="J142" s="33"/>
      <c r="K142" s="33"/>
      <c r="L142" s="34"/>
      <c r="M142" s="161"/>
      <c r="N142" s="162"/>
      <c r="O142" s="59"/>
      <c r="P142" s="59"/>
      <c r="Q142" s="59"/>
      <c r="R142" s="59"/>
      <c r="S142" s="59"/>
      <c r="T142" s="60"/>
      <c r="U142" s="33"/>
      <c r="V142" s="33"/>
      <c r="W142" s="33"/>
      <c r="X142" s="33"/>
      <c r="Y142" s="33"/>
      <c r="Z142" s="33"/>
      <c r="AA142" s="33"/>
      <c r="AB142" s="33"/>
      <c r="AC142" s="33"/>
      <c r="AD142" s="33"/>
      <c r="AE142" s="33"/>
      <c r="AT142" s="18" t="s">
        <v>201</v>
      </c>
      <c r="AU142" s="18" t="s">
        <v>84</v>
      </c>
    </row>
    <row r="143" spans="2:51" s="13" customFormat="1" ht="11.25">
      <c r="B143" s="163"/>
      <c r="D143" s="164" t="s">
        <v>147</v>
      </c>
      <c r="E143" s="165" t="s">
        <v>1</v>
      </c>
      <c r="F143" s="166" t="s">
        <v>451</v>
      </c>
      <c r="H143" s="165" t="s">
        <v>1</v>
      </c>
      <c r="I143" s="167"/>
      <c r="L143" s="163"/>
      <c r="M143" s="168"/>
      <c r="N143" s="169"/>
      <c r="O143" s="169"/>
      <c r="P143" s="169"/>
      <c r="Q143" s="169"/>
      <c r="R143" s="169"/>
      <c r="S143" s="169"/>
      <c r="T143" s="170"/>
      <c r="AT143" s="165" t="s">
        <v>147</v>
      </c>
      <c r="AU143" s="165" t="s">
        <v>84</v>
      </c>
      <c r="AV143" s="13" t="s">
        <v>32</v>
      </c>
      <c r="AW143" s="13" t="s">
        <v>31</v>
      </c>
      <c r="AX143" s="13" t="s">
        <v>75</v>
      </c>
      <c r="AY143" s="165" t="s">
        <v>136</v>
      </c>
    </row>
    <row r="144" spans="2:51" s="13" customFormat="1" ht="11.25">
      <c r="B144" s="163"/>
      <c r="D144" s="164" t="s">
        <v>147</v>
      </c>
      <c r="E144" s="165" t="s">
        <v>1</v>
      </c>
      <c r="F144" s="166" t="s">
        <v>1118</v>
      </c>
      <c r="H144" s="165" t="s">
        <v>1</v>
      </c>
      <c r="I144" s="167"/>
      <c r="L144" s="163"/>
      <c r="M144" s="168"/>
      <c r="N144" s="169"/>
      <c r="O144" s="169"/>
      <c r="P144" s="169"/>
      <c r="Q144" s="169"/>
      <c r="R144" s="169"/>
      <c r="S144" s="169"/>
      <c r="T144" s="170"/>
      <c r="AT144" s="165" t="s">
        <v>147</v>
      </c>
      <c r="AU144" s="165" t="s">
        <v>84</v>
      </c>
      <c r="AV144" s="13" t="s">
        <v>32</v>
      </c>
      <c r="AW144" s="13" t="s">
        <v>31</v>
      </c>
      <c r="AX144" s="13" t="s">
        <v>75</v>
      </c>
      <c r="AY144" s="165" t="s">
        <v>136</v>
      </c>
    </row>
    <row r="145" spans="2:51" s="14" customFormat="1" ht="11.25">
      <c r="B145" s="171"/>
      <c r="D145" s="164" t="s">
        <v>147</v>
      </c>
      <c r="E145" s="172" t="s">
        <v>1</v>
      </c>
      <c r="F145" s="173" t="s">
        <v>1119</v>
      </c>
      <c r="H145" s="174">
        <v>34.149</v>
      </c>
      <c r="I145" s="175"/>
      <c r="L145" s="171"/>
      <c r="M145" s="176"/>
      <c r="N145" s="177"/>
      <c r="O145" s="177"/>
      <c r="P145" s="177"/>
      <c r="Q145" s="177"/>
      <c r="R145" s="177"/>
      <c r="S145" s="177"/>
      <c r="T145" s="178"/>
      <c r="AT145" s="172" t="s">
        <v>147</v>
      </c>
      <c r="AU145" s="172" t="s">
        <v>84</v>
      </c>
      <c r="AV145" s="14" t="s">
        <v>84</v>
      </c>
      <c r="AW145" s="14" t="s">
        <v>31</v>
      </c>
      <c r="AX145" s="14" t="s">
        <v>75</v>
      </c>
      <c r="AY145" s="172" t="s">
        <v>136</v>
      </c>
    </row>
    <row r="146" spans="2:51" s="15" customFormat="1" ht="11.25">
      <c r="B146" s="179"/>
      <c r="D146" s="164" t="s">
        <v>147</v>
      </c>
      <c r="E146" s="180" t="s">
        <v>1</v>
      </c>
      <c r="F146" s="181" t="s">
        <v>151</v>
      </c>
      <c r="H146" s="182">
        <v>34.149</v>
      </c>
      <c r="I146" s="183"/>
      <c r="L146" s="179"/>
      <c r="M146" s="184"/>
      <c r="N146" s="185"/>
      <c r="O146" s="185"/>
      <c r="P146" s="185"/>
      <c r="Q146" s="185"/>
      <c r="R146" s="185"/>
      <c r="S146" s="185"/>
      <c r="T146" s="186"/>
      <c r="AT146" s="180" t="s">
        <v>147</v>
      </c>
      <c r="AU146" s="180" t="s">
        <v>84</v>
      </c>
      <c r="AV146" s="15" t="s">
        <v>143</v>
      </c>
      <c r="AW146" s="15" t="s">
        <v>31</v>
      </c>
      <c r="AX146" s="15" t="s">
        <v>32</v>
      </c>
      <c r="AY146" s="180" t="s">
        <v>136</v>
      </c>
    </row>
    <row r="147" spans="1:65" s="2" customFormat="1" ht="16.5" customHeight="1">
      <c r="A147" s="33"/>
      <c r="B147" s="144"/>
      <c r="C147" s="145" t="s">
        <v>170</v>
      </c>
      <c r="D147" s="145" t="s">
        <v>138</v>
      </c>
      <c r="E147" s="146" t="s">
        <v>1120</v>
      </c>
      <c r="F147" s="147" t="s">
        <v>1121</v>
      </c>
      <c r="G147" s="148" t="s">
        <v>447</v>
      </c>
      <c r="H147" s="149">
        <v>1</v>
      </c>
      <c r="I147" s="150"/>
      <c r="J147" s="151">
        <f>ROUND(I147*H147,2)</f>
        <v>0</v>
      </c>
      <c r="K147" s="147" t="s">
        <v>142</v>
      </c>
      <c r="L147" s="34"/>
      <c r="M147" s="152" t="s">
        <v>1</v>
      </c>
      <c r="N147" s="153" t="s">
        <v>40</v>
      </c>
      <c r="O147" s="59"/>
      <c r="P147" s="154">
        <f>O147*H147</f>
        <v>0</v>
      </c>
      <c r="Q147" s="154">
        <v>0</v>
      </c>
      <c r="R147" s="154">
        <f>Q147*H147</f>
        <v>0</v>
      </c>
      <c r="S147" s="154">
        <v>0</v>
      </c>
      <c r="T147" s="155">
        <f>S147*H147</f>
        <v>0</v>
      </c>
      <c r="U147" s="33"/>
      <c r="V147" s="33"/>
      <c r="W147" s="33"/>
      <c r="X147" s="33"/>
      <c r="Y147" s="33"/>
      <c r="Z147" s="33"/>
      <c r="AA147" s="33"/>
      <c r="AB147" s="33"/>
      <c r="AC147" s="33"/>
      <c r="AD147" s="33"/>
      <c r="AE147" s="33"/>
      <c r="AR147" s="156" t="s">
        <v>143</v>
      </c>
      <c r="AT147" s="156" t="s">
        <v>138</v>
      </c>
      <c r="AU147" s="156" t="s">
        <v>84</v>
      </c>
      <c r="AY147" s="18" t="s">
        <v>136</v>
      </c>
      <c r="BE147" s="157">
        <f>IF(N147="základní",J147,0)</f>
        <v>0</v>
      </c>
      <c r="BF147" s="157">
        <f>IF(N147="snížená",J147,0)</f>
        <v>0</v>
      </c>
      <c r="BG147" s="157">
        <f>IF(N147="zákl. přenesená",J147,0)</f>
        <v>0</v>
      </c>
      <c r="BH147" s="157">
        <f>IF(N147="sníž. přenesená",J147,0)</f>
        <v>0</v>
      </c>
      <c r="BI147" s="157">
        <f>IF(N147="nulová",J147,0)</f>
        <v>0</v>
      </c>
      <c r="BJ147" s="18" t="s">
        <v>32</v>
      </c>
      <c r="BK147" s="157">
        <f>ROUND(I147*H147,2)</f>
        <v>0</v>
      </c>
      <c r="BL147" s="18" t="s">
        <v>143</v>
      </c>
      <c r="BM147" s="156" t="s">
        <v>1122</v>
      </c>
    </row>
    <row r="148" spans="1:47" s="2" customFormat="1" ht="11.25">
      <c r="A148" s="33"/>
      <c r="B148" s="34"/>
      <c r="C148" s="33"/>
      <c r="D148" s="158" t="s">
        <v>145</v>
      </c>
      <c r="E148" s="33"/>
      <c r="F148" s="159" t="s">
        <v>1123</v>
      </c>
      <c r="G148" s="33"/>
      <c r="H148" s="33"/>
      <c r="I148" s="160"/>
      <c r="J148" s="33"/>
      <c r="K148" s="33"/>
      <c r="L148" s="34"/>
      <c r="M148" s="161"/>
      <c r="N148" s="162"/>
      <c r="O148" s="59"/>
      <c r="P148" s="59"/>
      <c r="Q148" s="59"/>
      <c r="R148" s="59"/>
      <c r="S148" s="59"/>
      <c r="T148" s="60"/>
      <c r="U148" s="33"/>
      <c r="V148" s="33"/>
      <c r="W148" s="33"/>
      <c r="X148" s="33"/>
      <c r="Y148" s="33"/>
      <c r="Z148" s="33"/>
      <c r="AA148" s="33"/>
      <c r="AB148" s="33"/>
      <c r="AC148" s="33"/>
      <c r="AD148" s="33"/>
      <c r="AE148" s="33"/>
      <c r="AT148" s="18" t="s">
        <v>145</v>
      </c>
      <c r="AU148" s="18" t="s">
        <v>84</v>
      </c>
    </row>
    <row r="149" spans="1:65" s="2" customFormat="1" ht="16.5" customHeight="1">
      <c r="A149" s="33"/>
      <c r="B149" s="144"/>
      <c r="C149" s="145" t="s">
        <v>182</v>
      </c>
      <c r="D149" s="145" t="s">
        <v>138</v>
      </c>
      <c r="E149" s="146" t="s">
        <v>1124</v>
      </c>
      <c r="F149" s="147" t="s">
        <v>1125</v>
      </c>
      <c r="G149" s="148" t="s">
        <v>447</v>
      </c>
      <c r="H149" s="149">
        <v>1</v>
      </c>
      <c r="I149" s="150"/>
      <c r="J149" s="151">
        <f>ROUND(I149*H149,2)</f>
        <v>0</v>
      </c>
      <c r="K149" s="147" t="s">
        <v>142</v>
      </c>
      <c r="L149" s="34"/>
      <c r="M149" s="152" t="s">
        <v>1</v>
      </c>
      <c r="N149" s="153" t="s">
        <v>40</v>
      </c>
      <c r="O149" s="59"/>
      <c r="P149" s="154">
        <f>O149*H149</f>
        <v>0</v>
      </c>
      <c r="Q149" s="154">
        <v>0</v>
      </c>
      <c r="R149" s="154">
        <f>Q149*H149</f>
        <v>0</v>
      </c>
      <c r="S149" s="154">
        <v>0</v>
      </c>
      <c r="T149" s="155">
        <f>S149*H149</f>
        <v>0</v>
      </c>
      <c r="U149" s="33"/>
      <c r="V149" s="33"/>
      <c r="W149" s="33"/>
      <c r="X149" s="33"/>
      <c r="Y149" s="33"/>
      <c r="Z149" s="33"/>
      <c r="AA149" s="33"/>
      <c r="AB149" s="33"/>
      <c r="AC149" s="33"/>
      <c r="AD149" s="33"/>
      <c r="AE149" s="33"/>
      <c r="AR149" s="156" t="s">
        <v>143</v>
      </c>
      <c r="AT149" s="156" t="s">
        <v>138</v>
      </c>
      <c r="AU149" s="156" t="s">
        <v>84</v>
      </c>
      <c r="AY149" s="18" t="s">
        <v>136</v>
      </c>
      <c r="BE149" s="157">
        <f>IF(N149="základní",J149,0)</f>
        <v>0</v>
      </c>
      <c r="BF149" s="157">
        <f>IF(N149="snížená",J149,0)</f>
        <v>0</v>
      </c>
      <c r="BG149" s="157">
        <f>IF(N149="zákl. přenesená",J149,0)</f>
        <v>0</v>
      </c>
      <c r="BH149" s="157">
        <f>IF(N149="sníž. přenesená",J149,0)</f>
        <v>0</v>
      </c>
      <c r="BI149" s="157">
        <f>IF(N149="nulová",J149,0)</f>
        <v>0</v>
      </c>
      <c r="BJ149" s="18" t="s">
        <v>32</v>
      </c>
      <c r="BK149" s="157">
        <f>ROUND(I149*H149,2)</f>
        <v>0</v>
      </c>
      <c r="BL149" s="18" t="s">
        <v>143</v>
      </c>
      <c r="BM149" s="156" t="s">
        <v>1126</v>
      </c>
    </row>
    <row r="150" spans="1:47" s="2" customFormat="1" ht="11.25">
      <c r="A150" s="33"/>
      <c r="B150" s="34"/>
      <c r="C150" s="33"/>
      <c r="D150" s="158" t="s">
        <v>145</v>
      </c>
      <c r="E150" s="33"/>
      <c r="F150" s="159" t="s">
        <v>1127</v>
      </c>
      <c r="G150" s="33"/>
      <c r="H150" s="33"/>
      <c r="I150" s="160"/>
      <c r="J150" s="33"/>
      <c r="K150" s="33"/>
      <c r="L150" s="34"/>
      <c r="M150" s="161"/>
      <c r="N150" s="162"/>
      <c r="O150" s="59"/>
      <c r="P150" s="59"/>
      <c r="Q150" s="59"/>
      <c r="R150" s="59"/>
      <c r="S150" s="59"/>
      <c r="T150" s="60"/>
      <c r="U150" s="33"/>
      <c r="V150" s="33"/>
      <c r="W150" s="33"/>
      <c r="X150" s="33"/>
      <c r="Y150" s="33"/>
      <c r="Z150" s="33"/>
      <c r="AA150" s="33"/>
      <c r="AB150" s="33"/>
      <c r="AC150" s="33"/>
      <c r="AD150" s="33"/>
      <c r="AE150" s="33"/>
      <c r="AT150" s="18" t="s">
        <v>145</v>
      </c>
      <c r="AU150" s="18" t="s">
        <v>84</v>
      </c>
    </row>
    <row r="151" spans="1:65" s="2" customFormat="1" ht="16.5" customHeight="1">
      <c r="A151" s="33"/>
      <c r="B151" s="144"/>
      <c r="C151" s="145" t="s">
        <v>190</v>
      </c>
      <c r="D151" s="145" t="s">
        <v>138</v>
      </c>
      <c r="E151" s="146" t="s">
        <v>1128</v>
      </c>
      <c r="F151" s="147" t="s">
        <v>1129</v>
      </c>
      <c r="G151" s="148" t="s">
        <v>447</v>
      </c>
      <c r="H151" s="149">
        <v>1</v>
      </c>
      <c r="I151" s="150"/>
      <c r="J151" s="151">
        <f>ROUND(I151*H151,2)</f>
        <v>0</v>
      </c>
      <c r="K151" s="147" t="s">
        <v>142</v>
      </c>
      <c r="L151" s="34"/>
      <c r="M151" s="152" t="s">
        <v>1</v>
      </c>
      <c r="N151" s="153" t="s">
        <v>40</v>
      </c>
      <c r="O151" s="59"/>
      <c r="P151" s="154">
        <f>O151*H151</f>
        <v>0</v>
      </c>
      <c r="Q151" s="154">
        <v>0</v>
      </c>
      <c r="R151" s="154">
        <f>Q151*H151</f>
        <v>0</v>
      </c>
      <c r="S151" s="154">
        <v>0</v>
      </c>
      <c r="T151" s="155">
        <f>S151*H151</f>
        <v>0</v>
      </c>
      <c r="U151" s="33"/>
      <c r="V151" s="33"/>
      <c r="W151" s="33"/>
      <c r="X151" s="33"/>
      <c r="Y151" s="33"/>
      <c r="Z151" s="33"/>
      <c r="AA151" s="33"/>
      <c r="AB151" s="33"/>
      <c r="AC151" s="33"/>
      <c r="AD151" s="33"/>
      <c r="AE151" s="33"/>
      <c r="AR151" s="156" t="s">
        <v>143</v>
      </c>
      <c r="AT151" s="156" t="s">
        <v>138</v>
      </c>
      <c r="AU151" s="156" t="s">
        <v>84</v>
      </c>
      <c r="AY151" s="18" t="s">
        <v>136</v>
      </c>
      <c r="BE151" s="157">
        <f>IF(N151="základní",J151,0)</f>
        <v>0</v>
      </c>
      <c r="BF151" s="157">
        <f>IF(N151="snížená",J151,0)</f>
        <v>0</v>
      </c>
      <c r="BG151" s="157">
        <f>IF(N151="zákl. přenesená",J151,0)</f>
        <v>0</v>
      </c>
      <c r="BH151" s="157">
        <f>IF(N151="sníž. přenesená",J151,0)</f>
        <v>0</v>
      </c>
      <c r="BI151" s="157">
        <f>IF(N151="nulová",J151,0)</f>
        <v>0</v>
      </c>
      <c r="BJ151" s="18" t="s">
        <v>32</v>
      </c>
      <c r="BK151" s="157">
        <f>ROUND(I151*H151,2)</f>
        <v>0</v>
      </c>
      <c r="BL151" s="18" t="s">
        <v>143</v>
      </c>
      <c r="BM151" s="156" t="s">
        <v>1130</v>
      </c>
    </row>
    <row r="152" spans="1:47" s="2" customFormat="1" ht="11.25">
      <c r="A152" s="33"/>
      <c r="B152" s="34"/>
      <c r="C152" s="33"/>
      <c r="D152" s="158" t="s">
        <v>145</v>
      </c>
      <c r="E152" s="33"/>
      <c r="F152" s="159" t="s">
        <v>1131</v>
      </c>
      <c r="G152" s="33"/>
      <c r="H152" s="33"/>
      <c r="I152" s="160"/>
      <c r="J152" s="33"/>
      <c r="K152" s="33"/>
      <c r="L152" s="34"/>
      <c r="M152" s="161"/>
      <c r="N152" s="162"/>
      <c r="O152" s="59"/>
      <c r="P152" s="59"/>
      <c r="Q152" s="59"/>
      <c r="R152" s="59"/>
      <c r="S152" s="59"/>
      <c r="T152" s="60"/>
      <c r="U152" s="33"/>
      <c r="V152" s="33"/>
      <c r="W152" s="33"/>
      <c r="X152" s="33"/>
      <c r="Y152" s="33"/>
      <c r="Z152" s="33"/>
      <c r="AA152" s="33"/>
      <c r="AB152" s="33"/>
      <c r="AC152" s="33"/>
      <c r="AD152" s="33"/>
      <c r="AE152" s="33"/>
      <c r="AT152" s="18" t="s">
        <v>145</v>
      </c>
      <c r="AU152" s="18" t="s">
        <v>84</v>
      </c>
    </row>
    <row r="153" spans="1:65" s="2" customFormat="1" ht="21.75" customHeight="1">
      <c r="A153" s="33"/>
      <c r="B153" s="144"/>
      <c r="C153" s="145" t="s">
        <v>195</v>
      </c>
      <c r="D153" s="145" t="s">
        <v>138</v>
      </c>
      <c r="E153" s="146" t="s">
        <v>1132</v>
      </c>
      <c r="F153" s="147" t="s">
        <v>1133</v>
      </c>
      <c r="G153" s="148" t="s">
        <v>447</v>
      </c>
      <c r="H153" s="149">
        <v>16</v>
      </c>
      <c r="I153" s="150"/>
      <c r="J153" s="151">
        <f>ROUND(I153*H153,2)</f>
        <v>0</v>
      </c>
      <c r="K153" s="147" t="s">
        <v>142</v>
      </c>
      <c r="L153" s="34"/>
      <c r="M153" s="152" t="s">
        <v>1</v>
      </c>
      <c r="N153" s="153" t="s">
        <v>40</v>
      </c>
      <c r="O153" s="59"/>
      <c r="P153" s="154">
        <f>O153*H153</f>
        <v>0</v>
      </c>
      <c r="Q153" s="154">
        <v>0</v>
      </c>
      <c r="R153" s="154">
        <f>Q153*H153</f>
        <v>0</v>
      </c>
      <c r="S153" s="154">
        <v>0</v>
      </c>
      <c r="T153" s="155">
        <f>S153*H153</f>
        <v>0</v>
      </c>
      <c r="U153" s="33"/>
      <c r="V153" s="33"/>
      <c r="W153" s="33"/>
      <c r="X153" s="33"/>
      <c r="Y153" s="33"/>
      <c r="Z153" s="33"/>
      <c r="AA153" s="33"/>
      <c r="AB153" s="33"/>
      <c r="AC153" s="33"/>
      <c r="AD153" s="33"/>
      <c r="AE153" s="33"/>
      <c r="AR153" s="156" t="s">
        <v>143</v>
      </c>
      <c r="AT153" s="156" t="s">
        <v>138</v>
      </c>
      <c r="AU153" s="156" t="s">
        <v>84</v>
      </c>
      <c r="AY153" s="18" t="s">
        <v>136</v>
      </c>
      <c r="BE153" s="157">
        <f>IF(N153="základní",J153,0)</f>
        <v>0</v>
      </c>
      <c r="BF153" s="157">
        <f>IF(N153="snížená",J153,0)</f>
        <v>0</v>
      </c>
      <c r="BG153" s="157">
        <f>IF(N153="zákl. přenesená",J153,0)</f>
        <v>0</v>
      </c>
      <c r="BH153" s="157">
        <f>IF(N153="sníž. přenesená",J153,0)</f>
        <v>0</v>
      </c>
      <c r="BI153" s="157">
        <f>IF(N153="nulová",J153,0)</f>
        <v>0</v>
      </c>
      <c r="BJ153" s="18" t="s">
        <v>32</v>
      </c>
      <c r="BK153" s="157">
        <f>ROUND(I153*H153,2)</f>
        <v>0</v>
      </c>
      <c r="BL153" s="18" t="s">
        <v>143</v>
      </c>
      <c r="BM153" s="156" t="s">
        <v>1134</v>
      </c>
    </row>
    <row r="154" spans="1:47" s="2" customFormat="1" ht="11.25">
      <c r="A154" s="33"/>
      <c r="B154" s="34"/>
      <c r="C154" s="33"/>
      <c r="D154" s="158" t="s">
        <v>145</v>
      </c>
      <c r="E154" s="33"/>
      <c r="F154" s="159" t="s">
        <v>1135</v>
      </c>
      <c r="G154" s="33"/>
      <c r="H154" s="33"/>
      <c r="I154" s="160"/>
      <c r="J154" s="33"/>
      <c r="K154" s="33"/>
      <c r="L154" s="34"/>
      <c r="M154" s="161"/>
      <c r="N154" s="162"/>
      <c r="O154" s="59"/>
      <c r="P154" s="59"/>
      <c r="Q154" s="59"/>
      <c r="R154" s="59"/>
      <c r="S154" s="59"/>
      <c r="T154" s="60"/>
      <c r="U154" s="33"/>
      <c r="V154" s="33"/>
      <c r="W154" s="33"/>
      <c r="X154" s="33"/>
      <c r="Y154" s="33"/>
      <c r="Z154" s="33"/>
      <c r="AA154" s="33"/>
      <c r="AB154" s="33"/>
      <c r="AC154" s="33"/>
      <c r="AD154" s="33"/>
      <c r="AE154" s="33"/>
      <c r="AT154" s="18" t="s">
        <v>145</v>
      </c>
      <c r="AU154" s="18" t="s">
        <v>84</v>
      </c>
    </row>
    <row r="155" spans="2:51" s="14" customFormat="1" ht="11.25">
      <c r="B155" s="171"/>
      <c r="D155" s="164" t="s">
        <v>147</v>
      </c>
      <c r="E155" s="172" t="s">
        <v>1</v>
      </c>
      <c r="F155" s="173" t="s">
        <v>1136</v>
      </c>
      <c r="H155" s="174">
        <v>16</v>
      </c>
      <c r="I155" s="175"/>
      <c r="L155" s="171"/>
      <c r="M155" s="176"/>
      <c r="N155" s="177"/>
      <c r="O155" s="177"/>
      <c r="P155" s="177"/>
      <c r="Q155" s="177"/>
      <c r="R155" s="177"/>
      <c r="S155" s="177"/>
      <c r="T155" s="178"/>
      <c r="AT155" s="172" t="s">
        <v>147</v>
      </c>
      <c r="AU155" s="172" t="s">
        <v>84</v>
      </c>
      <c r="AV155" s="14" t="s">
        <v>84</v>
      </c>
      <c r="AW155" s="14" t="s">
        <v>31</v>
      </c>
      <c r="AX155" s="14" t="s">
        <v>75</v>
      </c>
      <c r="AY155" s="172" t="s">
        <v>136</v>
      </c>
    </row>
    <row r="156" spans="2:51" s="15" customFormat="1" ht="11.25">
      <c r="B156" s="179"/>
      <c r="D156" s="164" t="s">
        <v>147</v>
      </c>
      <c r="E156" s="180" t="s">
        <v>1</v>
      </c>
      <c r="F156" s="181" t="s">
        <v>151</v>
      </c>
      <c r="H156" s="182">
        <v>16</v>
      </c>
      <c r="I156" s="183"/>
      <c r="L156" s="179"/>
      <c r="M156" s="184"/>
      <c r="N156" s="185"/>
      <c r="O156" s="185"/>
      <c r="P156" s="185"/>
      <c r="Q156" s="185"/>
      <c r="R156" s="185"/>
      <c r="S156" s="185"/>
      <c r="T156" s="186"/>
      <c r="AT156" s="180" t="s">
        <v>147</v>
      </c>
      <c r="AU156" s="180" t="s">
        <v>84</v>
      </c>
      <c r="AV156" s="15" t="s">
        <v>143</v>
      </c>
      <c r="AW156" s="15" t="s">
        <v>31</v>
      </c>
      <c r="AX156" s="15" t="s">
        <v>32</v>
      </c>
      <c r="AY156" s="180" t="s">
        <v>136</v>
      </c>
    </row>
    <row r="157" spans="1:65" s="2" customFormat="1" ht="21.75" customHeight="1">
      <c r="A157" s="33"/>
      <c r="B157" s="144"/>
      <c r="C157" s="145" t="s">
        <v>205</v>
      </c>
      <c r="D157" s="145" t="s">
        <v>138</v>
      </c>
      <c r="E157" s="146" t="s">
        <v>1137</v>
      </c>
      <c r="F157" s="147" t="s">
        <v>1138</v>
      </c>
      <c r="G157" s="148" t="s">
        <v>447</v>
      </c>
      <c r="H157" s="149">
        <v>16</v>
      </c>
      <c r="I157" s="150"/>
      <c r="J157" s="151">
        <f>ROUND(I157*H157,2)</f>
        <v>0</v>
      </c>
      <c r="K157" s="147" t="s">
        <v>142</v>
      </c>
      <c r="L157" s="34"/>
      <c r="M157" s="152" t="s">
        <v>1</v>
      </c>
      <c r="N157" s="153" t="s">
        <v>40</v>
      </c>
      <c r="O157" s="59"/>
      <c r="P157" s="154">
        <f>O157*H157</f>
        <v>0</v>
      </c>
      <c r="Q157" s="154">
        <v>0</v>
      </c>
      <c r="R157" s="154">
        <f>Q157*H157</f>
        <v>0</v>
      </c>
      <c r="S157" s="154">
        <v>0</v>
      </c>
      <c r="T157" s="155">
        <f>S157*H157</f>
        <v>0</v>
      </c>
      <c r="U157" s="33"/>
      <c r="V157" s="33"/>
      <c r="W157" s="33"/>
      <c r="X157" s="33"/>
      <c r="Y157" s="33"/>
      <c r="Z157" s="33"/>
      <c r="AA157" s="33"/>
      <c r="AB157" s="33"/>
      <c r="AC157" s="33"/>
      <c r="AD157" s="33"/>
      <c r="AE157" s="33"/>
      <c r="AR157" s="156" t="s">
        <v>143</v>
      </c>
      <c r="AT157" s="156" t="s">
        <v>138</v>
      </c>
      <c r="AU157" s="156" t="s">
        <v>84</v>
      </c>
      <c r="AY157" s="18" t="s">
        <v>136</v>
      </c>
      <c r="BE157" s="157">
        <f>IF(N157="základní",J157,0)</f>
        <v>0</v>
      </c>
      <c r="BF157" s="157">
        <f>IF(N157="snížená",J157,0)</f>
        <v>0</v>
      </c>
      <c r="BG157" s="157">
        <f>IF(N157="zákl. přenesená",J157,0)</f>
        <v>0</v>
      </c>
      <c r="BH157" s="157">
        <f>IF(N157="sníž. přenesená",J157,0)</f>
        <v>0</v>
      </c>
      <c r="BI157" s="157">
        <f>IF(N157="nulová",J157,0)</f>
        <v>0</v>
      </c>
      <c r="BJ157" s="18" t="s">
        <v>32</v>
      </c>
      <c r="BK157" s="157">
        <f>ROUND(I157*H157,2)</f>
        <v>0</v>
      </c>
      <c r="BL157" s="18" t="s">
        <v>143</v>
      </c>
      <c r="BM157" s="156" t="s">
        <v>1139</v>
      </c>
    </row>
    <row r="158" spans="1:47" s="2" customFormat="1" ht="11.25">
      <c r="A158" s="33"/>
      <c r="B158" s="34"/>
      <c r="C158" s="33"/>
      <c r="D158" s="158" t="s">
        <v>145</v>
      </c>
      <c r="E158" s="33"/>
      <c r="F158" s="159" t="s">
        <v>1140</v>
      </c>
      <c r="G158" s="33"/>
      <c r="H158" s="33"/>
      <c r="I158" s="160"/>
      <c r="J158" s="33"/>
      <c r="K158" s="33"/>
      <c r="L158" s="34"/>
      <c r="M158" s="161"/>
      <c r="N158" s="162"/>
      <c r="O158" s="59"/>
      <c r="P158" s="59"/>
      <c r="Q158" s="59"/>
      <c r="R158" s="59"/>
      <c r="S158" s="59"/>
      <c r="T158" s="60"/>
      <c r="U158" s="33"/>
      <c r="V158" s="33"/>
      <c r="W158" s="33"/>
      <c r="X158" s="33"/>
      <c r="Y158" s="33"/>
      <c r="Z158" s="33"/>
      <c r="AA158" s="33"/>
      <c r="AB158" s="33"/>
      <c r="AC158" s="33"/>
      <c r="AD158" s="33"/>
      <c r="AE158" s="33"/>
      <c r="AT158" s="18" t="s">
        <v>145</v>
      </c>
      <c r="AU158" s="18" t="s">
        <v>84</v>
      </c>
    </row>
    <row r="159" spans="2:51" s="14" customFormat="1" ht="11.25">
      <c r="B159" s="171"/>
      <c r="D159" s="164" t="s">
        <v>147</v>
      </c>
      <c r="E159" s="172" t="s">
        <v>1</v>
      </c>
      <c r="F159" s="173" t="s">
        <v>1136</v>
      </c>
      <c r="H159" s="174">
        <v>16</v>
      </c>
      <c r="I159" s="175"/>
      <c r="L159" s="171"/>
      <c r="M159" s="176"/>
      <c r="N159" s="177"/>
      <c r="O159" s="177"/>
      <c r="P159" s="177"/>
      <c r="Q159" s="177"/>
      <c r="R159" s="177"/>
      <c r="S159" s="177"/>
      <c r="T159" s="178"/>
      <c r="AT159" s="172" t="s">
        <v>147</v>
      </c>
      <c r="AU159" s="172" t="s">
        <v>84</v>
      </c>
      <c r="AV159" s="14" t="s">
        <v>84</v>
      </c>
      <c r="AW159" s="14" t="s">
        <v>31</v>
      </c>
      <c r="AX159" s="14" t="s">
        <v>75</v>
      </c>
      <c r="AY159" s="172" t="s">
        <v>136</v>
      </c>
    </row>
    <row r="160" spans="2:51" s="15" customFormat="1" ht="11.25">
      <c r="B160" s="179"/>
      <c r="D160" s="164" t="s">
        <v>147</v>
      </c>
      <c r="E160" s="180" t="s">
        <v>1</v>
      </c>
      <c r="F160" s="181" t="s">
        <v>151</v>
      </c>
      <c r="H160" s="182">
        <v>16</v>
      </c>
      <c r="I160" s="183"/>
      <c r="L160" s="179"/>
      <c r="M160" s="184"/>
      <c r="N160" s="185"/>
      <c r="O160" s="185"/>
      <c r="P160" s="185"/>
      <c r="Q160" s="185"/>
      <c r="R160" s="185"/>
      <c r="S160" s="185"/>
      <c r="T160" s="186"/>
      <c r="AT160" s="180" t="s">
        <v>147</v>
      </c>
      <c r="AU160" s="180" t="s">
        <v>84</v>
      </c>
      <c r="AV160" s="15" t="s">
        <v>143</v>
      </c>
      <c r="AW160" s="15" t="s">
        <v>31</v>
      </c>
      <c r="AX160" s="15" t="s">
        <v>32</v>
      </c>
      <c r="AY160" s="180" t="s">
        <v>136</v>
      </c>
    </row>
    <row r="161" spans="1:65" s="2" customFormat="1" ht="16.5" customHeight="1">
      <c r="A161" s="33"/>
      <c r="B161" s="144"/>
      <c r="C161" s="145" t="s">
        <v>211</v>
      </c>
      <c r="D161" s="145" t="s">
        <v>138</v>
      </c>
      <c r="E161" s="146" t="s">
        <v>1141</v>
      </c>
      <c r="F161" s="147" t="s">
        <v>1142</v>
      </c>
      <c r="G161" s="148" t="s">
        <v>447</v>
      </c>
      <c r="H161" s="149">
        <v>16</v>
      </c>
      <c r="I161" s="150"/>
      <c r="J161" s="151">
        <f>ROUND(I161*H161,2)</f>
        <v>0</v>
      </c>
      <c r="K161" s="147" t="s">
        <v>142</v>
      </c>
      <c r="L161" s="34"/>
      <c r="M161" s="152" t="s">
        <v>1</v>
      </c>
      <c r="N161" s="153" t="s">
        <v>40</v>
      </c>
      <c r="O161" s="59"/>
      <c r="P161" s="154">
        <f>O161*H161</f>
        <v>0</v>
      </c>
      <c r="Q161" s="154">
        <v>0</v>
      </c>
      <c r="R161" s="154">
        <f>Q161*H161</f>
        <v>0</v>
      </c>
      <c r="S161" s="154">
        <v>0</v>
      </c>
      <c r="T161" s="155">
        <f>S161*H161</f>
        <v>0</v>
      </c>
      <c r="U161" s="33"/>
      <c r="V161" s="33"/>
      <c r="W161" s="33"/>
      <c r="X161" s="33"/>
      <c r="Y161" s="33"/>
      <c r="Z161" s="33"/>
      <c r="AA161" s="33"/>
      <c r="AB161" s="33"/>
      <c r="AC161" s="33"/>
      <c r="AD161" s="33"/>
      <c r="AE161" s="33"/>
      <c r="AR161" s="156" t="s">
        <v>143</v>
      </c>
      <c r="AT161" s="156" t="s">
        <v>138</v>
      </c>
      <c r="AU161" s="156" t="s">
        <v>84</v>
      </c>
      <c r="AY161" s="18" t="s">
        <v>136</v>
      </c>
      <c r="BE161" s="157">
        <f>IF(N161="základní",J161,0)</f>
        <v>0</v>
      </c>
      <c r="BF161" s="157">
        <f>IF(N161="snížená",J161,0)</f>
        <v>0</v>
      </c>
      <c r="BG161" s="157">
        <f>IF(N161="zákl. přenesená",J161,0)</f>
        <v>0</v>
      </c>
      <c r="BH161" s="157">
        <f>IF(N161="sníž. přenesená",J161,0)</f>
        <v>0</v>
      </c>
      <c r="BI161" s="157">
        <f>IF(N161="nulová",J161,0)</f>
        <v>0</v>
      </c>
      <c r="BJ161" s="18" t="s">
        <v>32</v>
      </c>
      <c r="BK161" s="157">
        <f>ROUND(I161*H161,2)</f>
        <v>0</v>
      </c>
      <c r="BL161" s="18" t="s">
        <v>143</v>
      </c>
      <c r="BM161" s="156" t="s">
        <v>1143</v>
      </c>
    </row>
    <row r="162" spans="1:47" s="2" customFormat="1" ht="11.25">
      <c r="A162" s="33"/>
      <c r="B162" s="34"/>
      <c r="C162" s="33"/>
      <c r="D162" s="158" t="s">
        <v>145</v>
      </c>
      <c r="E162" s="33"/>
      <c r="F162" s="159" t="s">
        <v>1144</v>
      </c>
      <c r="G162" s="33"/>
      <c r="H162" s="33"/>
      <c r="I162" s="160"/>
      <c r="J162" s="33"/>
      <c r="K162" s="33"/>
      <c r="L162" s="34"/>
      <c r="M162" s="161"/>
      <c r="N162" s="162"/>
      <c r="O162" s="59"/>
      <c r="P162" s="59"/>
      <c r="Q162" s="59"/>
      <c r="R162" s="59"/>
      <c r="S162" s="59"/>
      <c r="T162" s="60"/>
      <c r="U162" s="33"/>
      <c r="V162" s="33"/>
      <c r="W162" s="33"/>
      <c r="X162" s="33"/>
      <c r="Y162" s="33"/>
      <c r="Z162" s="33"/>
      <c r="AA162" s="33"/>
      <c r="AB162" s="33"/>
      <c r="AC162" s="33"/>
      <c r="AD162" s="33"/>
      <c r="AE162" s="33"/>
      <c r="AT162" s="18" t="s">
        <v>145</v>
      </c>
      <c r="AU162" s="18" t="s">
        <v>84</v>
      </c>
    </row>
    <row r="163" spans="2:51" s="14" customFormat="1" ht="11.25">
      <c r="B163" s="171"/>
      <c r="D163" s="164" t="s">
        <v>147</v>
      </c>
      <c r="E163" s="172" t="s">
        <v>1</v>
      </c>
      <c r="F163" s="173" t="s">
        <v>1136</v>
      </c>
      <c r="H163" s="174">
        <v>16</v>
      </c>
      <c r="I163" s="175"/>
      <c r="L163" s="171"/>
      <c r="M163" s="176"/>
      <c r="N163" s="177"/>
      <c r="O163" s="177"/>
      <c r="P163" s="177"/>
      <c r="Q163" s="177"/>
      <c r="R163" s="177"/>
      <c r="S163" s="177"/>
      <c r="T163" s="178"/>
      <c r="AT163" s="172" t="s">
        <v>147</v>
      </c>
      <c r="AU163" s="172" t="s">
        <v>84</v>
      </c>
      <c r="AV163" s="14" t="s">
        <v>84</v>
      </c>
      <c r="AW163" s="14" t="s">
        <v>31</v>
      </c>
      <c r="AX163" s="14" t="s">
        <v>75</v>
      </c>
      <c r="AY163" s="172" t="s">
        <v>136</v>
      </c>
    </row>
    <row r="164" spans="2:51" s="15" customFormat="1" ht="11.25">
      <c r="B164" s="179"/>
      <c r="D164" s="164" t="s">
        <v>147</v>
      </c>
      <c r="E164" s="180" t="s">
        <v>1</v>
      </c>
      <c r="F164" s="181" t="s">
        <v>151</v>
      </c>
      <c r="H164" s="182">
        <v>16</v>
      </c>
      <c r="I164" s="183"/>
      <c r="L164" s="179"/>
      <c r="M164" s="184"/>
      <c r="N164" s="185"/>
      <c r="O164" s="185"/>
      <c r="P164" s="185"/>
      <c r="Q164" s="185"/>
      <c r="R164" s="185"/>
      <c r="S164" s="185"/>
      <c r="T164" s="186"/>
      <c r="AT164" s="180" t="s">
        <v>147</v>
      </c>
      <c r="AU164" s="180" t="s">
        <v>84</v>
      </c>
      <c r="AV164" s="15" t="s">
        <v>143</v>
      </c>
      <c r="AW164" s="15" t="s">
        <v>31</v>
      </c>
      <c r="AX164" s="15" t="s">
        <v>32</v>
      </c>
      <c r="AY164" s="180" t="s">
        <v>136</v>
      </c>
    </row>
    <row r="165" spans="1:65" s="2" customFormat="1" ht="16.5" customHeight="1">
      <c r="A165" s="33"/>
      <c r="B165" s="144"/>
      <c r="C165" s="145" t="s">
        <v>218</v>
      </c>
      <c r="D165" s="145" t="s">
        <v>138</v>
      </c>
      <c r="E165" s="146" t="s">
        <v>1145</v>
      </c>
      <c r="F165" s="147" t="s">
        <v>1146</v>
      </c>
      <c r="G165" s="148" t="s">
        <v>141</v>
      </c>
      <c r="H165" s="149">
        <v>44</v>
      </c>
      <c r="I165" s="150"/>
      <c r="J165" s="151">
        <f>ROUND(I165*H165,2)</f>
        <v>0</v>
      </c>
      <c r="K165" s="147" t="s">
        <v>142</v>
      </c>
      <c r="L165" s="34"/>
      <c r="M165" s="152" t="s">
        <v>1</v>
      </c>
      <c r="N165" s="153" t="s">
        <v>40</v>
      </c>
      <c r="O165" s="59"/>
      <c r="P165" s="154">
        <f>O165*H165</f>
        <v>0</v>
      </c>
      <c r="Q165" s="154">
        <v>0</v>
      </c>
      <c r="R165" s="154">
        <f>Q165*H165</f>
        <v>0</v>
      </c>
      <c r="S165" s="154">
        <v>0</v>
      </c>
      <c r="T165" s="155">
        <f>S165*H165</f>
        <v>0</v>
      </c>
      <c r="U165" s="33"/>
      <c r="V165" s="33"/>
      <c r="W165" s="33"/>
      <c r="X165" s="33"/>
      <c r="Y165" s="33"/>
      <c r="Z165" s="33"/>
      <c r="AA165" s="33"/>
      <c r="AB165" s="33"/>
      <c r="AC165" s="33"/>
      <c r="AD165" s="33"/>
      <c r="AE165" s="33"/>
      <c r="AR165" s="156" t="s">
        <v>143</v>
      </c>
      <c r="AT165" s="156" t="s">
        <v>138</v>
      </c>
      <c r="AU165" s="156" t="s">
        <v>84</v>
      </c>
      <c r="AY165" s="18" t="s">
        <v>136</v>
      </c>
      <c r="BE165" s="157">
        <f>IF(N165="základní",J165,0)</f>
        <v>0</v>
      </c>
      <c r="BF165" s="157">
        <f>IF(N165="snížená",J165,0)</f>
        <v>0</v>
      </c>
      <c r="BG165" s="157">
        <f>IF(N165="zákl. přenesená",J165,0)</f>
        <v>0</v>
      </c>
      <c r="BH165" s="157">
        <f>IF(N165="sníž. přenesená",J165,0)</f>
        <v>0</v>
      </c>
      <c r="BI165" s="157">
        <f>IF(N165="nulová",J165,0)</f>
        <v>0</v>
      </c>
      <c r="BJ165" s="18" t="s">
        <v>32</v>
      </c>
      <c r="BK165" s="157">
        <f>ROUND(I165*H165,2)</f>
        <v>0</v>
      </c>
      <c r="BL165" s="18" t="s">
        <v>143</v>
      </c>
      <c r="BM165" s="156" t="s">
        <v>1147</v>
      </c>
    </row>
    <row r="166" spans="1:47" s="2" customFormat="1" ht="11.25">
      <c r="A166" s="33"/>
      <c r="B166" s="34"/>
      <c r="C166" s="33"/>
      <c r="D166" s="158" t="s">
        <v>145</v>
      </c>
      <c r="E166" s="33"/>
      <c r="F166" s="159" t="s">
        <v>1148</v>
      </c>
      <c r="G166" s="33"/>
      <c r="H166" s="33"/>
      <c r="I166" s="160"/>
      <c r="J166" s="33"/>
      <c r="K166" s="33"/>
      <c r="L166" s="34"/>
      <c r="M166" s="161"/>
      <c r="N166" s="162"/>
      <c r="O166" s="59"/>
      <c r="P166" s="59"/>
      <c r="Q166" s="59"/>
      <c r="R166" s="59"/>
      <c r="S166" s="59"/>
      <c r="T166" s="60"/>
      <c r="U166" s="33"/>
      <c r="V166" s="33"/>
      <c r="W166" s="33"/>
      <c r="X166" s="33"/>
      <c r="Y166" s="33"/>
      <c r="Z166" s="33"/>
      <c r="AA166" s="33"/>
      <c r="AB166" s="33"/>
      <c r="AC166" s="33"/>
      <c r="AD166" s="33"/>
      <c r="AE166" s="33"/>
      <c r="AT166" s="18" t="s">
        <v>145</v>
      </c>
      <c r="AU166" s="18" t="s">
        <v>84</v>
      </c>
    </row>
    <row r="167" spans="2:51" s="13" customFormat="1" ht="11.25">
      <c r="B167" s="163"/>
      <c r="D167" s="164" t="s">
        <v>147</v>
      </c>
      <c r="E167" s="165" t="s">
        <v>1</v>
      </c>
      <c r="F167" s="166" t="s">
        <v>1100</v>
      </c>
      <c r="H167" s="165" t="s">
        <v>1</v>
      </c>
      <c r="I167" s="167"/>
      <c r="L167" s="163"/>
      <c r="M167" s="168"/>
      <c r="N167" s="169"/>
      <c r="O167" s="169"/>
      <c r="P167" s="169"/>
      <c r="Q167" s="169"/>
      <c r="R167" s="169"/>
      <c r="S167" s="169"/>
      <c r="T167" s="170"/>
      <c r="AT167" s="165" t="s">
        <v>147</v>
      </c>
      <c r="AU167" s="165" t="s">
        <v>84</v>
      </c>
      <c r="AV167" s="13" t="s">
        <v>32</v>
      </c>
      <c r="AW167" s="13" t="s">
        <v>31</v>
      </c>
      <c r="AX167" s="13" t="s">
        <v>75</v>
      </c>
      <c r="AY167" s="165" t="s">
        <v>136</v>
      </c>
    </row>
    <row r="168" spans="2:51" s="13" customFormat="1" ht="11.25">
      <c r="B168" s="163"/>
      <c r="D168" s="164" t="s">
        <v>147</v>
      </c>
      <c r="E168" s="165" t="s">
        <v>1</v>
      </c>
      <c r="F168" s="166" t="s">
        <v>1101</v>
      </c>
      <c r="H168" s="165" t="s">
        <v>1</v>
      </c>
      <c r="I168" s="167"/>
      <c r="L168" s="163"/>
      <c r="M168" s="168"/>
      <c r="N168" s="169"/>
      <c r="O168" s="169"/>
      <c r="P168" s="169"/>
      <c r="Q168" s="169"/>
      <c r="R168" s="169"/>
      <c r="S168" s="169"/>
      <c r="T168" s="170"/>
      <c r="AT168" s="165" t="s">
        <v>147</v>
      </c>
      <c r="AU168" s="165" t="s">
        <v>84</v>
      </c>
      <c r="AV168" s="13" t="s">
        <v>32</v>
      </c>
      <c r="AW168" s="13" t="s">
        <v>31</v>
      </c>
      <c r="AX168" s="13" t="s">
        <v>75</v>
      </c>
      <c r="AY168" s="165" t="s">
        <v>136</v>
      </c>
    </row>
    <row r="169" spans="2:51" s="14" customFormat="1" ht="11.25">
      <c r="B169" s="171"/>
      <c r="D169" s="164" t="s">
        <v>147</v>
      </c>
      <c r="E169" s="172" t="s">
        <v>1</v>
      </c>
      <c r="F169" s="173" t="s">
        <v>287</v>
      </c>
      <c r="H169" s="174">
        <v>34</v>
      </c>
      <c r="I169" s="175"/>
      <c r="L169" s="171"/>
      <c r="M169" s="176"/>
      <c r="N169" s="177"/>
      <c r="O169" s="177"/>
      <c r="P169" s="177"/>
      <c r="Q169" s="177"/>
      <c r="R169" s="177"/>
      <c r="S169" s="177"/>
      <c r="T169" s="178"/>
      <c r="AT169" s="172" t="s">
        <v>147</v>
      </c>
      <c r="AU169" s="172" t="s">
        <v>84</v>
      </c>
      <c r="AV169" s="14" t="s">
        <v>84</v>
      </c>
      <c r="AW169" s="14" t="s">
        <v>31</v>
      </c>
      <c r="AX169" s="14" t="s">
        <v>75</v>
      </c>
      <c r="AY169" s="172" t="s">
        <v>136</v>
      </c>
    </row>
    <row r="170" spans="2:51" s="13" customFormat="1" ht="11.25">
      <c r="B170" s="163"/>
      <c r="D170" s="164" t="s">
        <v>147</v>
      </c>
      <c r="E170" s="165" t="s">
        <v>1</v>
      </c>
      <c r="F170" s="166" t="s">
        <v>1102</v>
      </c>
      <c r="H170" s="165" t="s">
        <v>1</v>
      </c>
      <c r="I170" s="167"/>
      <c r="L170" s="163"/>
      <c r="M170" s="168"/>
      <c r="N170" s="169"/>
      <c r="O170" s="169"/>
      <c r="P170" s="169"/>
      <c r="Q170" s="169"/>
      <c r="R170" s="169"/>
      <c r="S170" s="169"/>
      <c r="T170" s="170"/>
      <c r="AT170" s="165" t="s">
        <v>147</v>
      </c>
      <c r="AU170" s="165" t="s">
        <v>84</v>
      </c>
      <c r="AV170" s="13" t="s">
        <v>32</v>
      </c>
      <c r="AW170" s="13" t="s">
        <v>31</v>
      </c>
      <c r="AX170" s="13" t="s">
        <v>75</v>
      </c>
      <c r="AY170" s="165" t="s">
        <v>136</v>
      </c>
    </row>
    <row r="171" spans="2:51" s="14" customFormat="1" ht="11.25">
      <c r="B171" s="171"/>
      <c r="D171" s="164" t="s">
        <v>147</v>
      </c>
      <c r="E171" s="172" t="s">
        <v>1</v>
      </c>
      <c r="F171" s="173" t="s">
        <v>1103</v>
      </c>
      <c r="H171" s="174">
        <v>10</v>
      </c>
      <c r="I171" s="175"/>
      <c r="L171" s="171"/>
      <c r="M171" s="176"/>
      <c r="N171" s="177"/>
      <c r="O171" s="177"/>
      <c r="P171" s="177"/>
      <c r="Q171" s="177"/>
      <c r="R171" s="177"/>
      <c r="S171" s="177"/>
      <c r="T171" s="178"/>
      <c r="AT171" s="172" t="s">
        <v>147</v>
      </c>
      <c r="AU171" s="172" t="s">
        <v>84</v>
      </c>
      <c r="AV171" s="14" t="s">
        <v>84</v>
      </c>
      <c r="AW171" s="14" t="s">
        <v>31</v>
      </c>
      <c r="AX171" s="14" t="s">
        <v>75</v>
      </c>
      <c r="AY171" s="172" t="s">
        <v>136</v>
      </c>
    </row>
    <row r="172" spans="2:51" s="15" customFormat="1" ht="11.25">
      <c r="B172" s="179"/>
      <c r="D172" s="164" t="s">
        <v>147</v>
      </c>
      <c r="E172" s="180" t="s">
        <v>1</v>
      </c>
      <c r="F172" s="181" t="s">
        <v>151</v>
      </c>
      <c r="H172" s="182">
        <v>44</v>
      </c>
      <c r="I172" s="183"/>
      <c r="L172" s="179"/>
      <c r="M172" s="184"/>
      <c r="N172" s="185"/>
      <c r="O172" s="185"/>
      <c r="P172" s="185"/>
      <c r="Q172" s="185"/>
      <c r="R172" s="185"/>
      <c r="S172" s="185"/>
      <c r="T172" s="186"/>
      <c r="AT172" s="180" t="s">
        <v>147</v>
      </c>
      <c r="AU172" s="180" t="s">
        <v>84</v>
      </c>
      <c r="AV172" s="15" t="s">
        <v>143</v>
      </c>
      <c r="AW172" s="15" t="s">
        <v>31</v>
      </c>
      <c r="AX172" s="15" t="s">
        <v>32</v>
      </c>
      <c r="AY172" s="180" t="s">
        <v>136</v>
      </c>
    </row>
    <row r="173" spans="1:65" s="2" customFormat="1" ht="16.5" customHeight="1">
      <c r="A173" s="33"/>
      <c r="B173" s="144"/>
      <c r="C173" s="145" t="s">
        <v>8</v>
      </c>
      <c r="D173" s="145" t="s">
        <v>138</v>
      </c>
      <c r="E173" s="146" t="s">
        <v>1149</v>
      </c>
      <c r="F173" s="147" t="s">
        <v>1150</v>
      </c>
      <c r="G173" s="148" t="s">
        <v>141</v>
      </c>
      <c r="H173" s="149">
        <v>528</v>
      </c>
      <c r="I173" s="150"/>
      <c r="J173" s="151">
        <f>ROUND(I173*H173,2)</f>
        <v>0</v>
      </c>
      <c r="K173" s="147" t="s">
        <v>142</v>
      </c>
      <c r="L173" s="34"/>
      <c r="M173" s="152" t="s">
        <v>1</v>
      </c>
      <c r="N173" s="153" t="s">
        <v>40</v>
      </c>
      <c r="O173" s="59"/>
      <c r="P173" s="154">
        <f>O173*H173</f>
        <v>0</v>
      </c>
      <c r="Q173" s="154">
        <v>0</v>
      </c>
      <c r="R173" s="154">
        <f>Q173*H173</f>
        <v>0</v>
      </c>
      <c r="S173" s="154">
        <v>0</v>
      </c>
      <c r="T173" s="155">
        <f>S173*H173</f>
        <v>0</v>
      </c>
      <c r="U173" s="33"/>
      <c r="V173" s="33"/>
      <c r="W173" s="33"/>
      <c r="X173" s="33"/>
      <c r="Y173" s="33"/>
      <c r="Z173" s="33"/>
      <c r="AA173" s="33"/>
      <c r="AB173" s="33"/>
      <c r="AC173" s="33"/>
      <c r="AD173" s="33"/>
      <c r="AE173" s="33"/>
      <c r="AR173" s="156" t="s">
        <v>143</v>
      </c>
      <c r="AT173" s="156" t="s">
        <v>138</v>
      </c>
      <c r="AU173" s="156" t="s">
        <v>84</v>
      </c>
      <c r="AY173" s="18" t="s">
        <v>136</v>
      </c>
      <c r="BE173" s="157">
        <f>IF(N173="základní",J173,0)</f>
        <v>0</v>
      </c>
      <c r="BF173" s="157">
        <f>IF(N173="snížená",J173,0)</f>
        <v>0</v>
      </c>
      <c r="BG173" s="157">
        <f>IF(N173="zákl. přenesená",J173,0)</f>
        <v>0</v>
      </c>
      <c r="BH173" s="157">
        <f>IF(N173="sníž. přenesená",J173,0)</f>
        <v>0</v>
      </c>
      <c r="BI173" s="157">
        <f>IF(N173="nulová",J173,0)</f>
        <v>0</v>
      </c>
      <c r="BJ173" s="18" t="s">
        <v>32</v>
      </c>
      <c r="BK173" s="157">
        <f>ROUND(I173*H173,2)</f>
        <v>0</v>
      </c>
      <c r="BL173" s="18" t="s">
        <v>143</v>
      </c>
      <c r="BM173" s="156" t="s">
        <v>1151</v>
      </c>
    </row>
    <row r="174" spans="1:47" s="2" customFormat="1" ht="11.25">
      <c r="A174" s="33"/>
      <c r="B174" s="34"/>
      <c r="C174" s="33"/>
      <c r="D174" s="158" t="s">
        <v>145</v>
      </c>
      <c r="E174" s="33"/>
      <c r="F174" s="159" t="s">
        <v>1152</v>
      </c>
      <c r="G174" s="33"/>
      <c r="H174" s="33"/>
      <c r="I174" s="160"/>
      <c r="J174" s="33"/>
      <c r="K174" s="33"/>
      <c r="L174" s="34"/>
      <c r="M174" s="161"/>
      <c r="N174" s="162"/>
      <c r="O174" s="59"/>
      <c r="P174" s="59"/>
      <c r="Q174" s="59"/>
      <c r="R174" s="59"/>
      <c r="S174" s="59"/>
      <c r="T174" s="60"/>
      <c r="U174" s="33"/>
      <c r="V174" s="33"/>
      <c r="W174" s="33"/>
      <c r="X174" s="33"/>
      <c r="Y174" s="33"/>
      <c r="Z174" s="33"/>
      <c r="AA174" s="33"/>
      <c r="AB174" s="33"/>
      <c r="AC174" s="33"/>
      <c r="AD174" s="33"/>
      <c r="AE174" s="33"/>
      <c r="AT174" s="18" t="s">
        <v>145</v>
      </c>
      <c r="AU174" s="18" t="s">
        <v>84</v>
      </c>
    </row>
    <row r="175" spans="2:51" s="14" customFormat="1" ht="11.25">
      <c r="B175" s="171"/>
      <c r="D175" s="164" t="s">
        <v>147</v>
      </c>
      <c r="E175" s="172" t="s">
        <v>1</v>
      </c>
      <c r="F175" s="173" t="s">
        <v>1153</v>
      </c>
      <c r="H175" s="174">
        <v>528</v>
      </c>
      <c r="I175" s="175"/>
      <c r="L175" s="171"/>
      <c r="M175" s="176"/>
      <c r="N175" s="177"/>
      <c r="O175" s="177"/>
      <c r="P175" s="177"/>
      <c r="Q175" s="177"/>
      <c r="R175" s="177"/>
      <c r="S175" s="177"/>
      <c r="T175" s="178"/>
      <c r="AT175" s="172" t="s">
        <v>147</v>
      </c>
      <c r="AU175" s="172" t="s">
        <v>84</v>
      </c>
      <c r="AV175" s="14" t="s">
        <v>84</v>
      </c>
      <c r="AW175" s="14" t="s">
        <v>31</v>
      </c>
      <c r="AX175" s="14" t="s">
        <v>75</v>
      </c>
      <c r="AY175" s="172" t="s">
        <v>136</v>
      </c>
    </row>
    <row r="176" spans="2:51" s="15" customFormat="1" ht="11.25">
      <c r="B176" s="179"/>
      <c r="D176" s="164" t="s">
        <v>147</v>
      </c>
      <c r="E176" s="180" t="s">
        <v>1</v>
      </c>
      <c r="F176" s="181" t="s">
        <v>151</v>
      </c>
      <c r="H176" s="182">
        <v>528</v>
      </c>
      <c r="I176" s="183"/>
      <c r="L176" s="179"/>
      <c r="M176" s="184"/>
      <c r="N176" s="185"/>
      <c r="O176" s="185"/>
      <c r="P176" s="185"/>
      <c r="Q176" s="185"/>
      <c r="R176" s="185"/>
      <c r="S176" s="185"/>
      <c r="T176" s="186"/>
      <c r="AT176" s="180" t="s">
        <v>147</v>
      </c>
      <c r="AU176" s="180" t="s">
        <v>84</v>
      </c>
      <c r="AV176" s="15" t="s">
        <v>143</v>
      </c>
      <c r="AW176" s="15" t="s">
        <v>31</v>
      </c>
      <c r="AX176" s="15" t="s">
        <v>32</v>
      </c>
      <c r="AY176" s="180" t="s">
        <v>136</v>
      </c>
    </row>
    <row r="177" spans="1:65" s="2" customFormat="1" ht="16.5" customHeight="1">
      <c r="A177" s="33"/>
      <c r="B177" s="144"/>
      <c r="C177" s="145" t="s">
        <v>229</v>
      </c>
      <c r="D177" s="145" t="s">
        <v>138</v>
      </c>
      <c r="E177" s="146" t="s">
        <v>1154</v>
      </c>
      <c r="F177" s="147" t="s">
        <v>1155</v>
      </c>
      <c r="G177" s="148" t="s">
        <v>447</v>
      </c>
      <c r="H177" s="149">
        <v>1</v>
      </c>
      <c r="I177" s="150"/>
      <c r="J177" s="151">
        <f>ROUND(I177*H177,2)</f>
        <v>0</v>
      </c>
      <c r="K177" s="147" t="s">
        <v>1</v>
      </c>
      <c r="L177" s="34"/>
      <c r="M177" s="152" t="s">
        <v>1</v>
      </c>
      <c r="N177" s="153" t="s">
        <v>40</v>
      </c>
      <c r="O177" s="59"/>
      <c r="P177" s="154">
        <f>O177*H177</f>
        <v>0</v>
      </c>
      <c r="Q177" s="154">
        <v>0</v>
      </c>
      <c r="R177" s="154">
        <f>Q177*H177</f>
        <v>0</v>
      </c>
      <c r="S177" s="154">
        <v>0</v>
      </c>
      <c r="T177" s="155">
        <f>S177*H177</f>
        <v>0</v>
      </c>
      <c r="U177" s="33"/>
      <c r="V177" s="33"/>
      <c r="W177" s="33"/>
      <c r="X177" s="33"/>
      <c r="Y177" s="33"/>
      <c r="Z177" s="33"/>
      <c r="AA177" s="33"/>
      <c r="AB177" s="33"/>
      <c r="AC177" s="33"/>
      <c r="AD177" s="33"/>
      <c r="AE177" s="33"/>
      <c r="AR177" s="156" t="s">
        <v>143</v>
      </c>
      <c r="AT177" s="156" t="s">
        <v>138</v>
      </c>
      <c r="AU177" s="156" t="s">
        <v>84</v>
      </c>
      <c r="AY177" s="18" t="s">
        <v>136</v>
      </c>
      <c r="BE177" s="157">
        <f>IF(N177="základní",J177,0)</f>
        <v>0</v>
      </c>
      <c r="BF177" s="157">
        <f>IF(N177="snížená",J177,0)</f>
        <v>0</v>
      </c>
      <c r="BG177" s="157">
        <f>IF(N177="zákl. přenesená",J177,0)</f>
        <v>0</v>
      </c>
      <c r="BH177" s="157">
        <f>IF(N177="sníž. přenesená",J177,0)</f>
        <v>0</v>
      </c>
      <c r="BI177" s="157">
        <f>IF(N177="nulová",J177,0)</f>
        <v>0</v>
      </c>
      <c r="BJ177" s="18" t="s">
        <v>32</v>
      </c>
      <c r="BK177" s="157">
        <f>ROUND(I177*H177,2)</f>
        <v>0</v>
      </c>
      <c r="BL177" s="18" t="s">
        <v>143</v>
      </c>
      <c r="BM177" s="156" t="s">
        <v>1156</v>
      </c>
    </row>
    <row r="178" spans="2:51" s="14" customFormat="1" ht="11.25">
      <c r="B178" s="171"/>
      <c r="D178" s="164" t="s">
        <v>147</v>
      </c>
      <c r="E178" s="172" t="s">
        <v>1</v>
      </c>
      <c r="F178" s="173" t="s">
        <v>32</v>
      </c>
      <c r="H178" s="174">
        <v>1</v>
      </c>
      <c r="I178" s="175"/>
      <c r="L178" s="171"/>
      <c r="M178" s="176"/>
      <c r="N178" s="177"/>
      <c r="O178" s="177"/>
      <c r="P178" s="177"/>
      <c r="Q178" s="177"/>
      <c r="R178" s="177"/>
      <c r="S178" s="177"/>
      <c r="T178" s="178"/>
      <c r="AT178" s="172" t="s">
        <v>147</v>
      </c>
      <c r="AU178" s="172" t="s">
        <v>84</v>
      </c>
      <c r="AV178" s="14" t="s">
        <v>84</v>
      </c>
      <c r="AW178" s="14" t="s">
        <v>31</v>
      </c>
      <c r="AX178" s="14" t="s">
        <v>32</v>
      </c>
      <c r="AY178" s="172" t="s">
        <v>136</v>
      </c>
    </row>
    <row r="179" spans="1:65" s="2" customFormat="1" ht="16.5" customHeight="1">
      <c r="A179" s="33"/>
      <c r="B179" s="144"/>
      <c r="C179" s="145" t="s">
        <v>234</v>
      </c>
      <c r="D179" s="145" t="s">
        <v>138</v>
      </c>
      <c r="E179" s="146" t="s">
        <v>1157</v>
      </c>
      <c r="F179" s="147" t="s">
        <v>1158</v>
      </c>
      <c r="G179" s="148" t="s">
        <v>141</v>
      </c>
      <c r="H179" s="149">
        <v>44</v>
      </c>
      <c r="I179" s="150"/>
      <c r="J179" s="151">
        <f>ROUND(I179*H179,2)</f>
        <v>0</v>
      </c>
      <c r="K179" s="147" t="s">
        <v>1</v>
      </c>
      <c r="L179" s="34"/>
      <c r="M179" s="152" t="s">
        <v>1</v>
      </c>
      <c r="N179" s="153" t="s">
        <v>40</v>
      </c>
      <c r="O179" s="59"/>
      <c r="P179" s="154">
        <f>O179*H179</f>
        <v>0</v>
      </c>
      <c r="Q179" s="154">
        <v>0</v>
      </c>
      <c r="R179" s="154">
        <f>Q179*H179</f>
        <v>0</v>
      </c>
      <c r="S179" s="154">
        <v>0</v>
      </c>
      <c r="T179" s="155">
        <f>S179*H179</f>
        <v>0</v>
      </c>
      <c r="U179" s="33"/>
      <c r="V179" s="33"/>
      <c r="W179" s="33"/>
      <c r="X179" s="33"/>
      <c r="Y179" s="33"/>
      <c r="Z179" s="33"/>
      <c r="AA179" s="33"/>
      <c r="AB179" s="33"/>
      <c r="AC179" s="33"/>
      <c r="AD179" s="33"/>
      <c r="AE179" s="33"/>
      <c r="AR179" s="156" t="s">
        <v>143</v>
      </c>
      <c r="AT179" s="156" t="s">
        <v>138</v>
      </c>
      <c r="AU179" s="156" t="s">
        <v>84</v>
      </c>
      <c r="AY179" s="18" t="s">
        <v>136</v>
      </c>
      <c r="BE179" s="157">
        <f>IF(N179="základní",J179,0)</f>
        <v>0</v>
      </c>
      <c r="BF179" s="157">
        <f>IF(N179="snížená",J179,0)</f>
        <v>0</v>
      </c>
      <c r="BG179" s="157">
        <f>IF(N179="zákl. přenesená",J179,0)</f>
        <v>0</v>
      </c>
      <c r="BH179" s="157">
        <f>IF(N179="sníž. přenesená",J179,0)</f>
        <v>0</v>
      </c>
      <c r="BI179" s="157">
        <f>IF(N179="nulová",J179,0)</f>
        <v>0</v>
      </c>
      <c r="BJ179" s="18" t="s">
        <v>32</v>
      </c>
      <c r="BK179" s="157">
        <f>ROUND(I179*H179,2)</f>
        <v>0</v>
      </c>
      <c r="BL179" s="18" t="s">
        <v>143</v>
      </c>
      <c r="BM179" s="156" t="s">
        <v>1159</v>
      </c>
    </row>
    <row r="180" spans="2:51" s="14" customFormat="1" ht="11.25">
      <c r="B180" s="171"/>
      <c r="D180" s="164" t="s">
        <v>147</v>
      </c>
      <c r="E180" s="172" t="s">
        <v>1</v>
      </c>
      <c r="F180" s="173" t="s">
        <v>438</v>
      </c>
      <c r="H180" s="174">
        <v>44</v>
      </c>
      <c r="I180" s="175"/>
      <c r="L180" s="171"/>
      <c r="M180" s="176"/>
      <c r="N180" s="177"/>
      <c r="O180" s="177"/>
      <c r="P180" s="177"/>
      <c r="Q180" s="177"/>
      <c r="R180" s="177"/>
      <c r="S180" s="177"/>
      <c r="T180" s="178"/>
      <c r="AT180" s="172" t="s">
        <v>147</v>
      </c>
      <c r="AU180" s="172" t="s">
        <v>84</v>
      </c>
      <c r="AV180" s="14" t="s">
        <v>84</v>
      </c>
      <c r="AW180" s="14" t="s">
        <v>31</v>
      </c>
      <c r="AX180" s="14" t="s">
        <v>32</v>
      </c>
      <c r="AY180" s="172" t="s">
        <v>136</v>
      </c>
    </row>
    <row r="181" spans="1:65" s="2" customFormat="1" ht="16.5" customHeight="1">
      <c r="A181" s="33"/>
      <c r="B181" s="144"/>
      <c r="C181" s="145" t="s">
        <v>241</v>
      </c>
      <c r="D181" s="145" t="s">
        <v>138</v>
      </c>
      <c r="E181" s="146" t="s">
        <v>255</v>
      </c>
      <c r="F181" s="147" t="s">
        <v>1160</v>
      </c>
      <c r="G181" s="148" t="s">
        <v>173</v>
      </c>
      <c r="H181" s="149">
        <v>34.149</v>
      </c>
      <c r="I181" s="150"/>
      <c r="J181" s="151">
        <f>ROUND(I181*H181,2)</f>
        <v>0</v>
      </c>
      <c r="K181" s="147" t="s">
        <v>142</v>
      </c>
      <c r="L181" s="34"/>
      <c r="M181" s="152" t="s">
        <v>1</v>
      </c>
      <c r="N181" s="153" t="s">
        <v>40</v>
      </c>
      <c r="O181" s="59"/>
      <c r="P181" s="154">
        <f>O181*H181</f>
        <v>0</v>
      </c>
      <c r="Q181" s="154">
        <v>0</v>
      </c>
      <c r="R181" s="154">
        <f>Q181*H181</f>
        <v>0</v>
      </c>
      <c r="S181" s="154">
        <v>0</v>
      </c>
      <c r="T181" s="155">
        <f>S181*H181</f>
        <v>0</v>
      </c>
      <c r="U181" s="33"/>
      <c r="V181" s="33"/>
      <c r="W181" s="33"/>
      <c r="X181" s="33"/>
      <c r="Y181" s="33"/>
      <c r="Z181" s="33"/>
      <c r="AA181" s="33"/>
      <c r="AB181" s="33"/>
      <c r="AC181" s="33"/>
      <c r="AD181" s="33"/>
      <c r="AE181" s="33"/>
      <c r="AR181" s="156" t="s">
        <v>143</v>
      </c>
      <c r="AT181" s="156" t="s">
        <v>138</v>
      </c>
      <c r="AU181" s="156" t="s">
        <v>84</v>
      </c>
      <c r="AY181" s="18" t="s">
        <v>136</v>
      </c>
      <c r="BE181" s="157">
        <f>IF(N181="základní",J181,0)</f>
        <v>0</v>
      </c>
      <c r="BF181" s="157">
        <f>IF(N181="snížená",J181,0)</f>
        <v>0</v>
      </c>
      <c r="BG181" s="157">
        <f>IF(N181="zákl. přenesená",J181,0)</f>
        <v>0</v>
      </c>
      <c r="BH181" s="157">
        <f>IF(N181="sníž. přenesená",J181,0)</f>
        <v>0</v>
      </c>
      <c r="BI181" s="157">
        <f>IF(N181="nulová",J181,0)</f>
        <v>0</v>
      </c>
      <c r="BJ181" s="18" t="s">
        <v>32</v>
      </c>
      <c r="BK181" s="157">
        <f>ROUND(I181*H181,2)</f>
        <v>0</v>
      </c>
      <c r="BL181" s="18" t="s">
        <v>143</v>
      </c>
      <c r="BM181" s="156" t="s">
        <v>1161</v>
      </c>
    </row>
    <row r="182" spans="1:47" s="2" customFormat="1" ht="11.25">
      <c r="A182" s="33"/>
      <c r="B182" s="34"/>
      <c r="C182" s="33"/>
      <c r="D182" s="158" t="s">
        <v>145</v>
      </c>
      <c r="E182" s="33"/>
      <c r="F182" s="159" t="s">
        <v>258</v>
      </c>
      <c r="G182" s="33"/>
      <c r="H182" s="33"/>
      <c r="I182" s="160"/>
      <c r="J182" s="33"/>
      <c r="K182" s="33"/>
      <c r="L182" s="34"/>
      <c r="M182" s="161"/>
      <c r="N182" s="162"/>
      <c r="O182" s="59"/>
      <c r="P182" s="59"/>
      <c r="Q182" s="59"/>
      <c r="R182" s="59"/>
      <c r="S182" s="59"/>
      <c r="T182" s="60"/>
      <c r="U182" s="33"/>
      <c r="V182" s="33"/>
      <c r="W182" s="33"/>
      <c r="X182" s="33"/>
      <c r="Y182" s="33"/>
      <c r="Z182" s="33"/>
      <c r="AA182" s="33"/>
      <c r="AB182" s="33"/>
      <c r="AC182" s="33"/>
      <c r="AD182" s="33"/>
      <c r="AE182" s="33"/>
      <c r="AT182" s="18" t="s">
        <v>145</v>
      </c>
      <c r="AU182" s="18" t="s">
        <v>84</v>
      </c>
    </row>
    <row r="183" spans="1:47" s="2" customFormat="1" ht="39">
      <c r="A183" s="33"/>
      <c r="B183" s="34"/>
      <c r="C183" s="33"/>
      <c r="D183" s="164" t="s">
        <v>201</v>
      </c>
      <c r="E183" s="33"/>
      <c r="F183" s="187" t="s">
        <v>1162</v>
      </c>
      <c r="G183" s="33"/>
      <c r="H183" s="33"/>
      <c r="I183" s="160"/>
      <c r="J183" s="33"/>
      <c r="K183" s="33"/>
      <c r="L183" s="34"/>
      <c r="M183" s="161"/>
      <c r="N183" s="162"/>
      <c r="O183" s="59"/>
      <c r="P183" s="59"/>
      <c r="Q183" s="59"/>
      <c r="R183" s="59"/>
      <c r="S183" s="59"/>
      <c r="T183" s="60"/>
      <c r="U183" s="33"/>
      <c r="V183" s="33"/>
      <c r="W183" s="33"/>
      <c r="X183" s="33"/>
      <c r="Y183" s="33"/>
      <c r="Z183" s="33"/>
      <c r="AA183" s="33"/>
      <c r="AB183" s="33"/>
      <c r="AC183" s="33"/>
      <c r="AD183" s="33"/>
      <c r="AE183" s="33"/>
      <c r="AT183" s="18" t="s">
        <v>201</v>
      </c>
      <c r="AU183" s="18" t="s">
        <v>84</v>
      </c>
    </row>
    <row r="184" spans="2:51" s="13" customFormat="1" ht="11.25">
      <c r="B184" s="163"/>
      <c r="D184" s="164" t="s">
        <v>147</v>
      </c>
      <c r="E184" s="165" t="s">
        <v>1</v>
      </c>
      <c r="F184" s="166" t="s">
        <v>1163</v>
      </c>
      <c r="H184" s="165" t="s">
        <v>1</v>
      </c>
      <c r="I184" s="167"/>
      <c r="L184" s="163"/>
      <c r="M184" s="168"/>
      <c r="N184" s="169"/>
      <c r="O184" s="169"/>
      <c r="P184" s="169"/>
      <c r="Q184" s="169"/>
      <c r="R184" s="169"/>
      <c r="S184" s="169"/>
      <c r="T184" s="170"/>
      <c r="AT184" s="165" t="s">
        <v>147</v>
      </c>
      <c r="AU184" s="165" t="s">
        <v>84</v>
      </c>
      <c r="AV184" s="13" t="s">
        <v>32</v>
      </c>
      <c r="AW184" s="13" t="s">
        <v>31</v>
      </c>
      <c r="AX184" s="13" t="s">
        <v>75</v>
      </c>
      <c r="AY184" s="165" t="s">
        <v>136</v>
      </c>
    </row>
    <row r="185" spans="2:51" s="14" customFormat="1" ht="11.25">
      <c r="B185" s="171"/>
      <c r="D185" s="164" t="s">
        <v>147</v>
      </c>
      <c r="E185" s="172" t="s">
        <v>1</v>
      </c>
      <c r="F185" s="173" t="s">
        <v>264</v>
      </c>
      <c r="H185" s="174">
        <v>34.149</v>
      </c>
      <c r="I185" s="175"/>
      <c r="L185" s="171"/>
      <c r="M185" s="176"/>
      <c r="N185" s="177"/>
      <c r="O185" s="177"/>
      <c r="P185" s="177"/>
      <c r="Q185" s="177"/>
      <c r="R185" s="177"/>
      <c r="S185" s="177"/>
      <c r="T185" s="178"/>
      <c r="AT185" s="172" t="s">
        <v>147</v>
      </c>
      <c r="AU185" s="172" t="s">
        <v>84</v>
      </c>
      <c r="AV185" s="14" t="s">
        <v>84</v>
      </c>
      <c r="AW185" s="14" t="s">
        <v>31</v>
      </c>
      <c r="AX185" s="14" t="s">
        <v>75</v>
      </c>
      <c r="AY185" s="172" t="s">
        <v>136</v>
      </c>
    </row>
    <row r="186" spans="2:51" s="15" customFormat="1" ht="11.25">
      <c r="B186" s="179"/>
      <c r="D186" s="164" t="s">
        <v>147</v>
      </c>
      <c r="E186" s="180" t="s">
        <v>1</v>
      </c>
      <c r="F186" s="181" t="s">
        <v>151</v>
      </c>
      <c r="H186" s="182">
        <v>34.149</v>
      </c>
      <c r="I186" s="183"/>
      <c r="L186" s="179"/>
      <c r="M186" s="184"/>
      <c r="N186" s="185"/>
      <c r="O186" s="185"/>
      <c r="P186" s="185"/>
      <c r="Q186" s="185"/>
      <c r="R186" s="185"/>
      <c r="S186" s="185"/>
      <c r="T186" s="186"/>
      <c r="AT186" s="180" t="s">
        <v>147</v>
      </c>
      <c r="AU186" s="180" t="s">
        <v>84</v>
      </c>
      <c r="AV186" s="15" t="s">
        <v>143</v>
      </c>
      <c r="AW186" s="15" t="s">
        <v>31</v>
      </c>
      <c r="AX186" s="15" t="s">
        <v>32</v>
      </c>
      <c r="AY186" s="180" t="s">
        <v>136</v>
      </c>
    </row>
    <row r="187" spans="1:65" s="2" customFormat="1" ht="16.5" customHeight="1">
      <c r="A187" s="33"/>
      <c r="B187" s="144"/>
      <c r="C187" s="145" t="s">
        <v>249</v>
      </c>
      <c r="D187" s="145" t="s">
        <v>138</v>
      </c>
      <c r="E187" s="146" t="s">
        <v>288</v>
      </c>
      <c r="F187" s="147" t="s">
        <v>289</v>
      </c>
      <c r="G187" s="148" t="s">
        <v>173</v>
      </c>
      <c r="H187" s="149">
        <v>34.149</v>
      </c>
      <c r="I187" s="150"/>
      <c r="J187" s="151">
        <f>ROUND(I187*H187,2)</f>
        <v>0</v>
      </c>
      <c r="K187" s="147" t="s">
        <v>142</v>
      </c>
      <c r="L187" s="34"/>
      <c r="M187" s="152" t="s">
        <v>1</v>
      </c>
      <c r="N187" s="153" t="s">
        <v>40</v>
      </c>
      <c r="O187" s="59"/>
      <c r="P187" s="154">
        <f>O187*H187</f>
        <v>0</v>
      </c>
      <c r="Q187" s="154">
        <v>0</v>
      </c>
      <c r="R187" s="154">
        <f>Q187*H187</f>
        <v>0</v>
      </c>
      <c r="S187" s="154">
        <v>0</v>
      </c>
      <c r="T187" s="155">
        <f>S187*H187</f>
        <v>0</v>
      </c>
      <c r="U187" s="33"/>
      <c r="V187" s="33"/>
      <c r="W187" s="33"/>
      <c r="X187" s="33"/>
      <c r="Y187" s="33"/>
      <c r="Z187" s="33"/>
      <c r="AA187" s="33"/>
      <c r="AB187" s="33"/>
      <c r="AC187" s="33"/>
      <c r="AD187" s="33"/>
      <c r="AE187" s="33"/>
      <c r="AR187" s="156" t="s">
        <v>143</v>
      </c>
      <c r="AT187" s="156" t="s">
        <v>138</v>
      </c>
      <c r="AU187" s="156" t="s">
        <v>84</v>
      </c>
      <c r="AY187" s="18" t="s">
        <v>136</v>
      </c>
      <c r="BE187" s="157">
        <f>IF(N187="základní",J187,0)</f>
        <v>0</v>
      </c>
      <c r="BF187" s="157">
        <f>IF(N187="snížená",J187,0)</f>
        <v>0</v>
      </c>
      <c r="BG187" s="157">
        <f>IF(N187="zákl. přenesená",J187,0)</f>
        <v>0</v>
      </c>
      <c r="BH187" s="157">
        <f>IF(N187="sníž. přenesená",J187,0)</f>
        <v>0</v>
      </c>
      <c r="BI187" s="157">
        <f>IF(N187="nulová",J187,0)</f>
        <v>0</v>
      </c>
      <c r="BJ187" s="18" t="s">
        <v>32</v>
      </c>
      <c r="BK187" s="157">
        <f>ROUND(I187*H187,2)</f>
        <v>0</v>
      </c>
      <c r="BL187" s="18" t="s">
        <v>143</v>
      </c>
      <c r="BM187" s="156" t="s">
        <v>1164</v>
      </c>
    </row>
    <row r="188" spans="1:47" s="2" customFormat="1" ht="11.25">
      <c r="A188" s="33"/>
      <c r="B188" s="34"/>
      <c r="C188" s="33"/>
      <c r="D188" s="158" t="s">
        <v>145</v>
      </c>
      <c r="E188" s="33"/>
      <c r="F188" s="159" t="s">
        <v>291</v>
      </c>
      <c r="G188" s="33"/>
      <c r="H188" s="33"/>
      <c r="I188" s="160"/>
      <c r="J188" s="33"/>
      <c r="K188" s="33"/>
      <c r="L188" s="34"/>
      <c r="M188" s="161"/>
      <c r="N188" s="162"/>
      <c r="O188" s="59"/>
      <c r="P188" s="59"/>
      <c r="Q188" s="59"/>
      <c r="R188" s="59"/>
      <c r="S188" s="59"/>
      <c r="T188" s="60"/>
      <c r="U188" s="33"/>
      <c r="V188" s="33"/>
      <c r="W188" s="33"/>
      <c r="X188" s="33"/>
      <c r="Y188" s="33"/>
      <c r="Z188" s="33"/>
      <c r="AA188" s="33"/>
      <c r="AB188" s="33"/>
      <c r="AC188" s="33"/>
      <c r="AD188" s="33"/>
      <c r="AE188" s="33"/>
      <c r="AT188" s="18" t="s">
        <v>145</v>
      </c>
      <c r="AU188" s="18" t="s">
        <v>84</v>
      </c>
    </row>
    <row r="189" spans="1:47" s="2" customFormat="1" ht="68.25">
      <c r="A189" s="33"/>
      <c r="B189" s="34"/>
      <c r="C189" s="33"/>
      <c r="D189" s="164" t="s">
        <v>201</v>
      </c>
      <c r="E189" s="33"/>
      <c r="F189" s="187" t="s">
        <v>1165</v>
      </c>
      <c r="G189" s="33"/>
      <c r="H189" s="33"/>
      <c r="I189" s="160"/>
      <c r="J189" s="33"/>
      <c r="K189" s="33"/>
      <c r="L189" s="34"/>
      <c r="M189" s="161"/>
      <c r="N189" s="162"/>
      <c r="O189" s="59"/>
      <c r="P189" s="59"/>
      <c r="Q189" s="59"/>
      <c r="R189" s="59"/>
      <c r="S189" s="59"/>
      <c r="T189" s="60"/>
      <c r="U189" s="33"/>
      <c r="V189" s="33"/>
      <c r="W189" s="33"/>
      <c r="X189" s="33"/>
      <c r="Y189" s="33"/>
      <c r="Z189" s="33"/>
      <c r="AA189" s="33"/>
      <c r="AB189" s="33"/>
      <c r="AC189" s="33"/>
      <c r="AD189" s="33"/>
      <c r="AE189" s="33"/>
      <c r="AT189" s="18" t="s">
        <v>201</v>
      </c>
      <c r="AU189" s="18" t="s">
        <v>84</v>
      </c>
    </row>
    <row r="190" spans="2:51" s="13" customFormat="1" ht="11.25">
      <c r="B190" s="163"/>
      <c r="D190" s="164" t="s">
        <v>147</v>
      </c>
      <c r="E190" s="165" t="s">
        <v>1</v>
      </c>
      <c r="F190" s="166" t="s">
        <v>261</v>
      </c>
      <c r="H190" s="165" t="s">
        <v>1</v>
      </c>
      <c r="I190" s="167"/>
      <c r="L190" s="163"/>
      <c r="M190" s="168"/>
      <c r="N190" s="169"/>
      <c r="O190" s="169"/>
      <c r="P190" s="169"/>
      <c r="Q190" s="169"/>
      <c r="R190" s="169"/>
      <c r="S190" s="169"/>
      <c r="T190" s="170"/>
      <c r="AT190" s="165" t="s">
        <v>147</v>
      </c>
      <c r="AU190" s="165" t="s">
        <v>84</v>
      </c>
      <c r="AV190" s="13" t="s">
        <v>32</v>
      </c>
      <c r="AW190" s="13" t="s">
        <v>31</v>
      </c>
      <c r="AX190" s="13" t="s">
        <v>75</v>
      </c>
      <c r="AY190" s="165" t="s">
        <v>136</v>
      </c>
    </row>
    <row r="191" spans="2:51" s="14" customFormat="1" ht="11.25">
      <c r="B191" s="171"/>
      <c r="D191" s="164" t="s">
        <v>147</v>
      </c>
      <c r="E191" s="172" t="s">
        <v>1</v>
      </c>
      <c r="F191" s="173" t="s">
        <v>264</v>
      </c>
      <c r="H191" s="174">
        <v>34.149</v>
      </c>
      <c r="I191" s="175"/>
      <c r="L191" s="171"/>
      <c r="M191" s="176"/>
      <c r="N191" s="177"/>
      <c r="O191" s="177"/>
      <c r="P191" s="177"/>
      <c r="Q191" s="177"/>
      <c r="R191" s="177"/>
      <c r="S191" s="177"/>
      <c r="T191" s="178"/>
      <c r="AT191" s="172" t="s">
        <v>147</v>
      </c>
      <c r="AU191" s="172" t="s">
        <v>84</v>
      </c>
      <c r="AV191" s="14" t="s">
        <v>84</v>
      </c>
      <c r="AW191" s="14" t="s">
        <v>31</v>
      </c>
      <c r="AX191" s="14" t="s">
        <v>75</v>
      </c>
      <c r="AY191" s="172" t="s">
        <v>136</v>
      </c>
    </row>
    <row r="192" spans="2:51" s="15" customFormat="1" ht="11.25">
      <c r="B192" s="179"/>
      <c r="D192" s="164" t="s">
        <v>147</v>
      </c>
      <c r="E192" s="180" t="s">
        <v>1</v>
      </c>
      <c r="F192" s="181" t="s">
        <v>151</v>
      </c>
      <c r="H192" s="182">
        <v>34.149</v>
      </c>
      <c r="I192" s="183"/>
      <c r="L192" s="179"/>
      <c r="M192" s="184"/>
      <c r="N192" s="185"/>
      <c r="O192" s="185"/>
      <c r="P192" s="185"/>
      <c r="Q192" s="185"/>
      <c r="R192" s="185"/>
      <c r="S192" s="185"/>
      <c r="T192" s="186"/>
      <c r="AT192" s="180" t="s">
        <v>147</v>
      </c>
      <c r="AU192" s="180" t="s">
        <v>84</v>
      </c>
      <c r="AV192" s="15" t="s">
        <v>143</v>
      </c>
      <c r="AW192" s="15" t="s">
        <v>31</v>
      </c>
      <c r="AX192" s="15" t="s">
        <v>32</v>
      </c>
      <c r="AY192" s="180" t="s">
        <v>136</v>
      </c>
    </row>
    <row r="193" spans="2:63" s="12" customFormat="1" ht="22.9" customHeight="1">
      <c r="B193" s="131"/>
      <c r="D193" s="132" t="s">
        <v>74</v>
      </c>
      <c r="E193" s="142" t="s">
        <v>195</v>
      </c>
      <c r="F193" s="142" t="s">
        <v>393</v>
      </c>
      <c r="I193" s="134"/>
      <c r="J193" s="143">
        <f>BK193</f>
        <v>0</v>
      </c>
      <c r="L193" s="131"/>
      <c r="M193" s="136"/>
      <c r="N193" s="137"/>
      <c r="O193" s="137"/>
      <c r="P193" s="138">
        <f>SUM(P194:P227)</f>
        <v>0</v>
      </c>
      <c r="Q193" s="137"/>
      <c r="R193" s="138">
        <f>SUM(R194:R227)</f>
        <v>0</v>
      </c>
      <c r="S193" s="137"/>
      <c r="T193" s="139">
        <f>SUM(T194:T227)</f>
        <v>4.601710000000001</v>
      </c>
      <c r="AR193" s="132" t="s">
        <v>32</v>
      </c>
      <c r="AT193" s="140" t="s">
        <v>74</v>
      </c>
      <c r="AU193" s="140" t="s">
        <v>32</v>
      </c>
      <c r="AY193" s="132" t="s">
        <v>136</v>
      </c>
      <c r="BK193" s="141">
        <f>SUM(BK194:BK227)</f>
        <v>0</v>
      </c>
    </row>
    <row r="194" spans="1:65" s="2" customFormat="1" ht="16.5" customHeight="1">
      <c r="A194" s="33"/>
      <c r="B194" s="144"/>
      <c r="C194" s="145" t="s">
        <v>254</v>
      </c>
      <c r="D194" s="145" t="s">
        <v>138</v>
      </c>
      <c r="E194" s="146" t="s">
        <v>1166</v>
      </c>
      <c r="F194" s="147" t="s">
        <v>1167</v>
      </c>
      <c r="G194" s="148" t="s">
        <v>198</v>
      </c>
      <c r="H194" s="149">
        <v>3</v>
      </c>
      <c r="I194" s="150"/>
      <c r="J194" s="151">
        <f>ROUND(I194*H194,2)</f>
        <v>0</v>
      </c>
      <c r="K194" s="147" t="s">
        <v>1</v>
      </c>
      <c r="L194" s="34"/>
      <c r="M194" s="152" t="s">
        <v>1</v>
      </c>
      <c r="N194" s="153" t="s">
        <v>40</v>
      </c>
      <c r="O194" s="59"/>
      <c r="P194" s="154">
        <f>O194*H194</f>
        <v>0</v>
      </c>
      <c r="Q194" s="154">
        <v>0</v>
      </c>
      <c r="R194" s="154">
        <f>Q194*H194</f>
        <v>0</v>
      </c>
      <c r="S194" s="154">
        <v>0.0076</v>
      </c>
      <c r="T194" s="155">
        <f>S194*H194</f>
        <v>0.0228</v>
      </c>
      <c r="U194" s="33"/>
      <c r="V194" s="33"/>
      <c r="W194" s="33"/>
      <c r="X194" s="33"/>
      <c r="Y194" s="33"/>
      <c r="Z194" s="33"/>
      <c r="AA194" s="33"/>
      <c r="AB194" s="33"/>
      <c r="AC194" s="33"/>
      <c r="AD194" s="33"/>
      <c r="AE194" s="33"/>
      <c r="AR194" s="156" t="s">
        <v>143</v>
      </c>
      <c r="AT194" s="156" t="s">
        <v>138</v>
      </c>
      <c r="AU194" s="156" t="s">
        <v>84</v>
      </c>
      <c r="AY194" s="18" t="s">
        <v>136</v>
      </c>
      <c r="BE194" s="157">
        <f>IF(N194="základní",J194,0)</f>
        <v>0</v>
      </c>
      <c r="BF194" s="157">
        <f>IF(N194="snížená",J194,0)</f>
        <v>0</v>
      </c>
      <c r="BG194" s="157">
        <f>IF(N194="zákl. přenesená",J194,0)</f>
        <v>0</v>
      </c>
      <c r="BH194" s="157">
        <f>IF(N194="sníž. přenesená",J194,0)</f>
        <v>0</v>
      </c>
      <c r="BI194" s="157">
        <f>IF(N194="nulová",J194,0)</f>
        <v>0</v>
      </c>
      <c r="BJ194" s="18" t="s">
        <v>32</v>
      </c>
      <c r="BK194" s="157">
        <f>ROUND(I194*H194,2)</f>
        <v>0</v>
      </c>
      <c r="BL194" s="18" t="s">
        <v>143</v>
      </c>
      <c r="BM194" s="156" t="s">
        <v>1168</v>
      </c>
    </row>
    <row r="195" spans="2:51" s="13" customFormat="1" ht="11.25">
      <c r="B195" s="163"/>
      <c r="D195" s="164" t="s">
        <v>147</v>
      </c>
      <c r="E195" s="165" t="s">
        <v>1</v>
      </c>
      <c r="F195" s="166" t="s">
        <v>167</v>
      </c>
      <c r="H195" s="165" t="s">
        <v>1</v>
      </c>
      <c r="I195" s="167"/>
      <c r="L195" s="163"/>
      <c r="M195" s="168"/>
      <c r="N195" s="169"/>
      <c r="O195" s="169"/>
      <c r="P195" s="169"/>
      <c r="Q195" s="169"/>
      <c r="R195" s="169"/>
      <c r="S195" s="169"/>
      <c r="T195" s="170"/>
      <c r="AT195" s="165" t="s">
        <v>147</v>
      </c>
      <c r="AU195" s="165" t="s">
        <v>84</v>
      </c>
      <c r="AV195" s="13" t="s">
        <v>32</v>
      </c>
      <c r="AW195" s="13" t="s">
        <v>31</v>
      </c>
      <c r="AX195" s="13" t="s">
        <v>75</v>
      </c>
      <c r="AY195" s="165" t="s">
        <v>136</v>
      </c>
    </row>
    <row r="196" spans="2:51" s="13" customFormat="1" ht="11.25">
      <c r="B196" s="163"/>
      <c r="D196" s="164" t="s">
        <v>147</v>
      </c>
      <c r="E196" s="165" t="s">
        <v>1</v>
      </c>
      <c r="F196" s="166" t="s">
        <v>1169</v>
      </c>
      <c r="H196" s="165" t="s">
        <v>1</v>
      </c>
      <c r="I196" s="167"/>
      <c r="L196" s="163"/>
      <c r="M196" s="168"/>
      <c r="N196" s="169"/>
      <c r="O196" s="169"/>
      <c r="P196" s="169"/>
      <c r="Q196" s="169"/>
      <c r="R196" s="169"/>
      <c r="S196" s="169"/>
      <c r="T196" s="170"/>
      <c r="AT196" s="165" t="s">
        <v>147</v>
      </c>
      <c r="AU196" s="165" t="s">
        <v>84</v>
      </c>
      <c r="AV196" s="13" t="s">
        <v>32</v>
      </c>
      <c r="AW196" s="13" t="s">
        <v>31</v>
      </c>
      <c r="AX196" s="13" t="s">
        <v>75</v>
      </c>
      <c r="AY196" s="165" t="s">
        <v>136</v>
      </c>
    </row>
    <row r="197" spans="2:51" s="14" customFormat="1" ht="11.25">
      <c r="B197" s="171"/>
      <c r="D197" s="164" t="s">
        <v>147</v>
      </c>
      <c r="E197" s="172" t="s">
        <v>1</v>
      </c>
      <c r="F197" s="173" t="s">
        <v>1170</v>
      </c>
      <c r="H197" s="174">
        <v>3</v>
      </c>
      <c r="I197" s="175"/>
      <c r="L197" s="171"/>
      <c r="M197" s="176"/>
      <c r="N197" s="177"/>
      <c r="O197" s="177"/>
      <c r="P197" s="177"/>
      <c r="Q197" s="177"/>
      <c r="R197" s="177"/>
      <c r="S197" s="177"/>
      <c r="T197" s="178"/>
      <c r="AT197" s="172" t="s">
        <v>147</v>
      </c>
      <c r="AU197" s="172" t="s">
        <v>84</v>
      </c>
      <c r="AV197" s="14" t="s">
        <v>84</v>
      </c>
      <c r="AW197" s="14" t="s">
        <v>31</v>
      </c>
      <c r="AX197" s="14" t="s">
        <v>75</v>
      </c>
      <c r="AY197" s="172" t="s">
        <v>136</v>
      </c>
    </row>
    <row r="198" spans="2:51" s="15" customFormat="1" ht="11.25">
      <c r="B198" s="179"/>
      <c r="D198" s="164" t="s">
        <v>147</v>
      </c>
      <c r="E198" s="180" t="s">
        <v>1</v>
      </c>
      <c r="F198" s="181" t="s">
        <v>151</v>
      </c>
      <c r="H198" s="182">
        <v>3</v>
      </c>
      <c r="I198" s="183"/>
      <c r="L198" s="179"/>
      <c r="M198" s="184"/>
      <c r="N198" s="185"/>
      <c r="O198" s="185"/>
      <c r="P198" s="185"/>
      <c r="Q198" s="185"/>
      <c r="R198" s="185"/>
      <c r="S198" s="185"/>
      <c r="T198" s="186"/>
      <c r="AT198" s="180" t="s">
        <v>147</v>
      </c>
      <c r="AU198" s="180" t="s">
        <v>84</v>
      </c>
      <c r="AV198" s="15" t="s">
        <v>143</v>
      </c>
      <c r="AW198" s="15" t="s">
        <v>31</v>
      </c>
      <c r="AX198" s="15" t="s">
        <v>32</v>
      </c>
      <c r="AY198" s="180" t="s">
        <v>136</v>
      </c>
    </row>
    <row r="199" spans="1:65" s="2" customFormat="1" ht="21.75" customHeight="1">
      <c r="A199" s="33"/>
      <c r="B199" s="144"/>
      <c r="C199" s="145" t="s">
        <v>267</v>
      </c>
      <c r="D199" s="145" t="s">
        <v>138</v>
      </c>
      <c r="E199" s="146" t="s">
        <v>1171</v>
      </c>
      <c r="F199" s="147" t="s">
        <v>1172</v>
      </c>
      <c r="G199" s="148" t="s">
        <v>198</v>
      </c>
      <c r="H199" s="149">
        <v>102.3</v>
      </c>
      <c r="I199" s="150"/>
      <c r="J199" s="151">
        <f>ROUND(I199*H199,2)</f>
        <v>0</v>
      </c>
      <c r="K199" s="147" t="s">
        <v>142</v>
      </c>
      <c r="L199" s="34"/>
      <c r="M199" s="152" t="s">
        <v>1</v>
      </c>
      <c r="N199" s="153" t="s">
        <v>40</v>
      </c>
      <c r="O199" s="59"/>
      <c r="P199" s="154">
        <f>O199*H199</f>
        <v>0</v>
      </c>
      <c r="Q199" s="154">
        <v>0</v>
      </c>
      <c r="R199" s="154">
        <f>Q199*H199</f>
        <v>0</v>
      </c>
      <c r="S199" s="154">
        <v>0</v>
      </c>
      <c r="T199" s="155">
        <f>S199*H199</f>
        <v>0</v>
      </c>
      <c r="U199" s="33"/>
      <c r="V199" s="33"/>
      <c r="W199" s="33"/>
      <c r="X199" s="33"/>
      <c r="Y199" s="33"/>
      <c r="Z199" s="33"/>
      <c r="AA199" s="33"/>
      <c r="AB199" s="33"/>
      <c r="AC199" s="33"/>
      <c r="AD199" s="33"/>
      <c r="AE199" s="33"/>
      <c r="AR199" s="156" t="s">
        <v>143</v>
      </c>
      <c r="AT199" s="156" t="s">
        <v>138</v>
      </c>
      <c r="AU199" s="156" t="s">
        <v>84</v>
      </c>
      <c r="AY199" s="18" t="s">
        <v>136</v>
      </c>
      <c r="BE199" s="157">
        <f>IF(N199="základní",J199,0)</f>
        <v>0</v>
      </c>
      <c r="BF199" s="157">
        <f>IF(N199="snížená",J199,0)</f>
        <v>0</v>
      </c>
      <c r="BG199" s="157">
        <f>IF(N199="zákl. přenesená",J199,0)</f>
        <v>0</v>
      </c>
      <c r="BH199" s="157">
        <f>IF(N199="sníž. přenesená",J199,0)</f>
        <v>0</v>
      </c>
      <c r="BI199" s="157">
        <f>IF(N199="nulová",J199,0)</f>
        <v>0</v>
      </c>
      <c r="BJ199" s="18" t="s">
        <v>32</v>
      </c>
      <c r="BK199" s="157">
        <f>ROUND(I199*H199,2)</f>
        <v>0</v>
      </c>
      <c r="BL199" s="18" t="s">
        <v>143</v>
      </c>
      <c r="BM199" s="156" t="s">
        <v>1173</v>
      </c>
    </row>
    <row r="200" spans="1:47" s="2" customFormat="1" ht="11.25">
      <c r="A200" s="33"/>
      <c r="B200" s="34"/>
      <c r="C200" s="33"/>
      <c r="D200" s="158" t="s">
        <v>145</v>
      </c>
      <c r="E200" s="33"/>
      <c r="F200" s="159" t="s">
        <v>1174</v>
      </c>
      <c r="G200" s="33"/>
      <c r="H200" s="33"/>
      <c r="I200" s="160"/>
      <c r="J200" s="33"/>
      <c r="K200" s="33"/>
      <c r="L200" s="34"/>
      <c r="M200" s="161"/>
      <c r="N200" s="162"/>
      <c r="O200" s="59"/>
      <c r="P200" s="59"/>
      <c r="Q200" s="59"/>
      <c r="R200" s="59"/>
      <c r="S200" s="59"/>
      <c r="T200" s="60"/>
      <c r="U200" s="33"/>
      <c r="V200" s="33"/>
      <c r="W200" s="33"/>
      <c r="X200" s="33"/>
      <c r="Y200" s="33"/>
      <c r="Z200" s="33"/>
      <c r="AA200" s="33"/>
      <c r="AB200" s="33"/>
      <c r="AC200" s="33"/>
      <c r="AD200" s="33"/>
      <c r="AE200" s="33"/>
      <c r="AT200" s="18" t="s">
        <v>145</v>
      </c>
      <c r="AU200" s="18" t="s">
        <v>84</v>
      </c>
    </row>
    <row r="201" spans="2:51" s="13" customFormat="1" ht="11.25">
      <c r="B201" s="163"/>
      <c r="D201" s="164" t="s">
        <v>147</v>
      </c>
      <c r="E201" s="165" t="s">
        <v>1</v>
      </c>
      <c r="F201" s="166" t="s">
        <v>167</v>
      </c>
      <c r="H201" s="165" t="s">
        <v>1</v>
      </c>
      <c r="I201" s="167"/>
      <c r="L201" s="163"/>
      <c r="M201" s="168"/>
      <c r="N201" s="169"/>
      <c r="O201" s="169"/>
      <c r="P201" s="169"/>
      <c r="Q201" s="169"/>
      <c r="R201" s="169"/>
      <c r="S201" s="169"/>
      <c r="T201" s="170"/>
      <c r="AT201" s="165" t="s">
        <v>147</v>
      </c>
      <c r="AU201" s="165" t="s">
        <v>84</v>
      </c>
      <c r="AV201" s="13" t="s">
        <v>32</v>
      </c>
      <c r="AW201" s="13" t="s">
        <v>31</v>
      </c>
      <c r="AX201" s="13" t="s">
        <v>75</v>
      </c>
      <c r="AY201" s="165" t="s">
        <v>136</v>
      </c>
    </row>
    <row r="202" spans="2:51" s="13" customFormat="1" ht="11.25">
      <c r="B202" s="163"/>
      <c r="D202" s="164" t="s">
        <v>147</v>
      </c>
      <c r="E202" s="165" t="s">
        <v>1</v>
      </c>
      <c r="F202" s="166" t="s">
        <v>1175</v>
      </c>
      <c r="H202" s="165" t="s">
        <v>1</v>
      </c>
      <c r="I202" s="167"/>
      <c r="L202" s="163"/>
      <c r="M202" s="168"/>
      <c r="N202" s="169"/>
      <c r="O202" s="169"/>
      <c r="P202" s="169"/>
      <c r="Q202" s="169"/>
      <c r="R202" s="169"/>
      <c r="S202" s="169"/>
      <c r="T202" s="170"/>
      <c r="AT202" s="165" t="s">
        <v>147</v>
      </c>
      <c r="AU202" s="165" t="s">
        <v>84</v>
      </c>
      <c r="AV202" s="13" t="s">
        <v>32</v>
      </c>
      <c r="AW202" s="13" t="s">
        <v>31</v>
      </c>
      <c r="AX202" s="13" t="s">
        <v>75</v>
      </c>
      <c r="AY202" s="165" t="s">
        <v>136</v>
      </c>
    </row>
    <row r="203" spans="2:51" s="14" customFormat="1" ht="11.25">
      <c r="B203" s="171"/>
      <c r="D203" s="164" t="s">
        <v>147</v>
      </c>
      <c r="E203" s="172" t="s">
        <v>1</v>
      </c>
      <c r="F203" s="173" t="s">
        <v>1176</v>
      </c>
      <c r="H203" s="174">
        <v>83.1</v>
      </c>
      <c r="I203" s="175"/>
      <c r="L203" s="171"/>
      <c r="M203" s="176"/>
      <c r="N203" s="177"/>
      <c r="O203" s="177"/>
      <c r="P203" s="177"/>
      <c r="Q203" s="177"/>
      <c r="R203" s="177"/>
      <c r="S203" s="177"/>
      <c r="T203" s="178"/>
      <c r="AT203" s="172" t="s">
        <v>147</v>
      </c>
      <c r="AU203" s="172" t="s">
        <v>84</v>
      </c>
      <c r="AV203" s="14" t="s">
        <v>84</v>
      </c>
      <c r="AW203" s="14" t="s">
        <v>31</v>
      </c>
      <c r="AX203" s="14" t="s">
        <v>75</v>
      </c>
      <c r="AY203" s="172" t="s">
        <v>136</v>
      </c>
    </row>
    <row r="204" spans="2:51" s="13" customFormat="1" ht="11.25">
      <c r="B204" s="163"/>
      <c r="D204" s="164" t="s">
        <v>147</v>
      </c>
      <c r="E204" s="165" t="s">
        <v>1</v>
      </c>
      <c r="F204" s="166" t="s">
        <v>1177</v>
      </c>
      <c r="H204" s="165" t="s">
        <v>1</v>
      </c>
      <c r="I204" s="167"/>
      <c r="L204" s="163"/>
      <c r="M204" s="168"/>
      <c r="N204" s="169"/>
      <c r="O204" s="169"/>
      <c r="P204" s="169"/>
      <c r="Q204" s="169"/>
      <c r="R204" s="169"/>
      <c r="S204" s="169"/>
      <c r="T204" s="170"/>
      <c r="AT204" s="165" t="s">
        <v>147</v>
      </c>
      <c r="AU204" s="165" t="s">
        <v>84</v>
      </c>
      <c r="AV204" s="13" t="s">
        <v>32</v>
      </c>
      <c r="AW204" s="13" t="s">
        <v>31</v>
      </c>
      <c r="AX204" s="13" t="s">
        <v>75</v>
      </c>
      <c r="AY204" s="165" t="s">
        <v>136</v>
      </c>
    </row>
    <row r="205" spans="2:51" s="14" customFormat="1" ht="11.25">
      <c r="B205" s="171"/>
      <c r="D205" s="164" t="s">
        <v>147</v>
      </c>
      <c r="E205" s="172" t="s">
        <v>1</v>
      </c>
      <c r="F205" s="173" t="s">
        <v>1178</v>
      </c>
      <c r="H205" s="174">
        <v>19.2</v>
      </c>
      <c r="I205" s="175"/>
      <c r="L205" s="171"/>
      <c r="M205" s="176"/>
      <c r="N205" s="177"/>
      <c r="O205" s="177"/>
      <c r="P205" s="177"/>
      <c r="Q205" s="177"/>
      <c r="R205" s="177"/>
      <c r="S205" s="177"/>
      <c r="T205" s="178"/>
      <c r="AT205" s="172" t="s">
        <v>147</v>
      </c>
      <c r="AU205" s="172" t="s">
        <v>84</v>
      </c>
      <c r="AV205" s="14" t="s">
        <v>84</v>
      </c>
      <c r="AW205" s="14" t="s">
        <v>31</v>
      </c>
      <c r="AX205" s="14" t="s">
        <v>75</v>
      </c>
      <c r="AY205" s="172" t="s">
        <v>136</v>
      </c>
    </row>
    <row r="206" spans="2:51" s="15" customFormat="1" ht="11.25">
      <c r="B206" s="179"/>
      <c r="D206" s="164" t="s">
        <v>147</v>
      </c>
      <c r="E206" s="180" t="s">
        <v>1</v>
      </c>
      <c r="F206" s="181" t="s">
        <v>151</v>
      </c>
      <c r="H206" s="182">
        <v>102.3</v>
      </c>
      <c r="I206" s="183"/>
      <c r="L206" s="179"/>
      <c r="M206" s="184"/>
      <c r="N206" s="185"/>
      <c r="O206" s="185"/>
      <c r="P206" s="185"/>
      <c r="Q206" s="185"/>
      <c r="R206" s="185"/>
      <c r="S206" s="185"/>
      <c r="T206" s="186"/>
      <c r="AT206" s="180" t="s">
        <v>147</v>
      </c>
      <c r="AU206" s="180" t="s">
        <v>84</v>
      </c>
      <c r="AV206" s="15" t="s">
        <v>143</v>
      </c>
      <c r="AW206" s="15" t="s">
        <v>31</v>
      </c>
      <c r="AX206" s="15" t="s">
        <v>32</v>
      </c>
      <c r="AY206" s="180" t="s">
        <v>136</v>
      </c>
    </row>
    <row r="207" spans="1:65" s="2" customFormat="1" ht="16.5" customHeight="1">
      <c r="A207" s="33"/>
      <c r="B207" s="144"/>
      <c r="C207" s="145" t="s">
        <v>275</v>
      </c>
      <c r="D207" s="145" t="s">
        <v>138</v>
      </c>
      <c r="E207" s="146" t="s">
        <v>1179</v>
      </c>
      <c r="F207" s="147" t="s">
        <v>1180</v>
      </c>
      <c r="G207" s="148" t="s">
        <v>198</v>
      </c>
      <c r="H207" s="149">
        <v>135.8</v>
      </c>
      <c r="I207" s="150"/>
      <c r="J207" s="151">
        <f>ROUND(I207*H207,2)</f>
        <v>0</v>
      </c>
      <c r="K207" s="147" t="s">
        <v>1</v>
      </c>
      <c r="L207" s="34"/>
      <c r="M207" s="152" t="s">
        <v>1</v>
      </c>
      <c r="N207" s="153" t="s">
        <v>40</v>
      </c>
      <c r="O207" s="59"/>
      <c r="P207" s="154">
        <f>O207*H207</f>
        <v>0</v>
      </c>
      <c r="Q207" s="154">
        <v>0</v>
      </c>
      <c r="R207" s="154">
        <f>Q207*H207</f>
        <v>0</v>
      </c>
      <c r="S207" s="154">
        <v>0.0215</v>
      </c>
      <c r="T207" s="155">
        <f>S207*H207</f>
        <v>2.9197</v>
      </c>
      <c r="U207" s="33"/>
      <c r="V207" s="33"/>
      <c r="W207" s="33"/>
      <c r="X207" s="33"/>
      <c r="Y207" s="33"/>
      <c r="Z207" s="33"/>
      <c r="AA207" s="33"/>
      <c r="AB207" s="33"/>
      <c r="AC207" s="33"/>
      <c r="AD207" s="33"/>
      <c r="AE207" s="33"/>
      <c r="AR207" s="156" t="s">
        <v>143</v>
      </c>
      <c r="AT207" s="156" t="s">
        <v>138</v>
      </c>
      <c r="AU207" s="156" t="s">
        <v>84</v>
      </c>
      <c r="AY207" s="18" t="s">
        <v>136</v>
      </c>
      <c r="BE207" s="157">
        <f>IF(N207="základní",J207,0)</f>
        <v>0</v>
      </c>
      <c r="BF207" s="157">
        <f>IF(N207="snížená",J207,0)</f>
        <v>0</v>
      </c>
      <c r="BG207" s="157">
        <f>IF(N207="zákl. přenesená",J207,0)</f>
        <v>0</v>
      </c>
      <c r="BH207" s="157">
        <f>IF(N207="sníž. přenesená",J207,0)</f>
        <v>0</v>
      </c>
      <c r="BI207" s="157">
        <f>IF(N207="nulová",J207,0)</f>
        <v>0</v>
      </c>
      <c r="BJ207" s="18" t="s">
        <v>32</v>
      </c>
      <c r="BK207" s="157">
        <f>ROUND(I207*H207,2)</f>
        <v>0</v>
      </c>
      <c r="BL207" s="18" t="s">
        <v>143</v>
      </c>
      <c r="BM207" s="156" t="s">
        <v>1181</v>
      </c>
    </row>
    <row r="208" spans="2:51" s="13" customFormat="1" ht="11.25">
      <c r="B208" s="163"/>
      <c r="D208" s="164" t="s">
        <v>147</v>
      </c>
      <c r="E208" s="165" t="s">
        <v>1</v>
      </c>
      <c r="F208" s="166" t="s">
        <v>167</v>
      </c>
      <c r="H208" s="165" t="s">
        <v>1</v>
      </c>
      <c r="I208" s="167"/>
      <c r="L208" s="163"/>
      <c r="M208" s="168"/>
      <c r="N208" s="169"/>
      <c r="O208" s="169"/>
      <c r="P208" s="169"/>
      <c r="Q208" s="169"/>
      <c r="R208" s="169"/>
      <c r="S208" s="169"/>
      <c r="T208" s="170"/>
      <c r="AT208" s="165" t="s">
        <v>147</v>
      </c>
      <c r="AU208" s="165" t="s">
        <v>84</v>
      </c>
      <c r="AV208" s="13" t="s">
        <v>32</v>
      </c>
      <c r="AW208" s="13" t="s">
        <v>31</v>
      </c>
      <c r="AX208" s="13" t="s">
        <v>75</v>
      </c>
      <c r="AY208" s="165" t="s">
        <v>136</v>
      </c>
    </row>
    <row r="209" spans="2:51" s="13" customFormat="1" ht="11.25">
      <c r="B209" s="163"/>
      <c r="D209" s="164" t="s">
        <v>147</v>
      </c>
      <c r="E209" s="165" t="s">
        <v>1</v>
      </c>
      <c r="F209" s="166" t="s">
        <v>1175</v>
      </c>
      <c r="H209" s="165" t="s">
        <v>1</v>
      </c>
      <c r="I209" s="167"/>
      <c r="L209" s="163"/>
      <c r="M209" s="168"/>
      <c r="N209" s="169"/>
      <c r="O209" s="169"/>
      <c r="P209" s="169"/>
      <c r="Q209" s="169"/>
      <c r="R209" s="169"/>
      <c r="S209" s="169"/>
      <c r="T209" s="170"/>
      <c r="AT209" s="165" t="s">
        <v>147</v>
      </c>
      <c r="AU209" s="165" t="s">
        <v>84</v>
      </c>
      <c r="AV209" s="13" t="s">
        <v>32</v>
      </c>
      <c r="AW209" s="13" t="s">
        <v>31</v>
      </c>
      <c r="AX209" s="13" t="s">
        <v>75</v>
      </c>
      <c r="AY209" s="165" t="s">
        <v>136</v>
      </c>
    </row>
    <row r="210" spans="2:51" s="14" customFormat="1" ht="11.25">
      <c r="B210" s="171"/>
      <c r="D210" s="164" t="s">
        <v>147</v>
      </c>
      <c r="E210" s="172" t="s">
        <v>1</v>
      </c>
      <c r="F210" s="173" t="s">
        <v>1182</v>
      </c>
      <c r="H210" s="174">
        <v>135.8</v>
      </c>
      <c r="I210" s="175"/>
      <c r="L210" s="171"/>
      <c r="M210" s="176"/>
      <c r="N210" s="177"/>
      <c r="O210" s="177"/>
      <c r="P210" s="177"/>
      <c r="Q210" s="177"/>
      <c r="R210" s="177"/>
      <c r="S210" s="177"/>
      <c r="T210" s="178"/>
      <c r="AT210" s="172" t="s">
        <v>147</v>
      </c>
      <c r="AU210" s="172" t="s">
        <v>84</v>
      </c>
      <c r="AV210" s="14" t="s">
        <v>84</v>
      </c>
      <c r="AW210" s="14" t="s">
        <v>31</v>
      </c>
      <c r="AX210" s="14" t="s">
        <v>75</v>
      </c>
      <c r="AY210" s="172" t="s">
        <v>136</v>
      </c>
    </row>
    <row r="211" spans="2:51" s="15" customFormat="1" ht="11.25">
      <c r="B211" s="179"/>
      <c r="D211" s="164" t="s">
        <v>147</v>
      </c>
      <c r="E211" s="180" t="s">
        <v>1</v>
      </c>
      <c r="F211" s="181" t="s">
        <v>151</v>
      </c>
      <c r="H211" s="182">
        <v>135.8</v>
      </c>
      <c r="I211" s="183"/>
      <c r="L211" s="179"/>
      <c r="M211" s="184"/>
      <c r="N211" s="185"/>
      <c r="O211" s="185"/>
      <c r="P211" s="185"/>
      <c r="Q211" s="185"/>
      <c r="R211" s="185"/>
      <c r="S211" s="185"/>
      <c r="T211" s="186"/>
      <c r="AT211" s="180" t="s">
        <v>147</v>
      </c>
      <c r="AU211" s="180" t="s">
        <v>84</v>
      </c>
      <c r="AV211" s="15" t="s">
        <v>143</v>
      </c>
      <c r="AW211" s="15" t="s">
        <v>31</v>
      </c>
      <c r="AX211" s="15" t="s">
        <v>32</v>
      </c>
      <c r="AY211" s="180" t="s">
        <v>136</v>
      </c>
    </row>
    <row r="212" spans="1:65" s="2" customFormat="1" ht="16.5" customHeight="1">
      <c r="A212" s="33"/>
      <c r="B212" s="144"/>
      <c r="C212" s="145" t="s">
        <v>279</v>
      </c>
      <c r="D212" s="145" t="s">
        <v>138</v>
      </c>
      <c r="E212" s="146" t="s">
        <v>1183</v>
      </c>
      <c r="F212" s="147" t="s">
        <v>1184</v>
      </c>
      <c r="G212" s="148" t="s">
        <v>198</v>
      </c>
      <c r="H212" s="149">
        <v>36.9</v>
      </c>
      <c r="I212" s="150"/>
      <c r="J212" s="151">
        <f>ROUND(I212*H212,2)</f>
        <v>0</v>
      </c>
      <c r="K212" s="147" t="s">
        <v>1</v>
      </c>
      <c r="L212" s="34"/>
      <c r="M212" s="152" t="s">
        <v>1</v>
      </c>
      <c r="N212" s="153" t="s">
        <v>40</v>
      </c>
      <c r="O212" s="59"/>
      <c r="P212" s="154">
        <f>O212*H212</f>
        <v>0</v>
      </c>
      <c r="Q212" s="154">
        <v>0</v>
      </c>
      <c r="R212" s="154">
        <f>Q212*H212</f>
        <v>0</v>
      </c>
      <c r="S212" s="154">
        <v>0.0409</v>
      </c>
      <c r="T212" s="155">
        <f>S212*H212</f>
        <v>1.50921</v>
      </c>
      <c r="U212" s="33"/>
      <c r="V212" s="33"/>
      <c r="W212" s="33"/>
      <c r="X212" s="33"/>
      <c r="Y212" s="33"/>
      <c r="Z212" s="33"/>
      <c r="AA212" s="33"/>
      <c r="AB212" s="33"/>
      <c r="AC212" s="33"/>
      <c r="AD212" s="33"/>
      <c r="AE212" s="33"/>
      <c r="AR212" s="156" t="s">
        <v>143</v>
      </c>
      <c r="AT212" s="156" t="s">
        <v>138</v>
      </c>
      <c r="AU212" s="156" t="s">
        <v>84</v>
      </c>
      <c r="AY212" s="18" t="s">
        <v>136</v>
      </c>
      <c r="BE212" s="157">
        <f>IF(N212="základní",J212,0)</f>
        <v>0</v>
      </c>
      <c r="BF212" s="157">
        <f>IF(N212="snížená",J212,0)</f>
        <v>0</v>
      </c>
      <c r="BG212" s="157">
        <f>IF(N212="zákl. přenesená",J212,0)</f>
        <v>0</v>
      </c>
      <c r="BH212" s="157">
        <f>IF(N212="sníž. přenesená",J212,0)</f>
        <v>0</v>
      </c>
      <c r="BI212" s="157">
        <f>IF(N212="nulová",J212,0)</f>
        <v>0</v>
      </c>
      <c r="BJ212" s="18" t="s">
        <v>32</v>
      </c>
      <c r="BK212" s="157">
        <f>ROUND(I212*H212,2)</f>
        <v>0</v>
      </c>
      <c r="BL212" s="18" t="s">
        <v>143</v>
      </c>
      <c r="BM212" s="156" t="s">
        <v>1185</v>
      </c>
    </row>
    <row r="213" spans="2:51" s="13" customFormat="1" ht="11.25">
      <c r="B213" s="163"/>
      <c r="D213" s="164" t="s">
        <v>147</v>
      </c>
      <c r="E213" s="165" t="s">
        <v>1</v>
      </c>
      <c r="F213" s="166" t="s">
        <v>167</v>
      </c>
      <c r="H213" s="165" t="s">
        <v>1</v>
      </c>
      <c r="I213" s="167"/>
      <c r="L213" s="163"/>
      <c r="M213" s="168"/>
      <c r="N213" s="169"/>
      <c r="O213" s="169"/>
      <c r="P213" s="169"/>
      <c r="Q213" s="169"/>
      <c r="R213" s="169"/>
      <c r="S213" s="169"/>
      <c r="T213" s="170"/>
      <c r="AT213" s="165" t="s">
        <v>147</v>
      </c>
      <c r="AU213" s="165" t="s">
        <v>84</v>
      </c>
      <c r="AV213" s="13" t="s">
        <v>32</v>
      </c>
      <c r="AW213" s="13" t="s">
        <v>31</v>
      </c>
      <c r="AX213" s="13" t="s">
        <v>75</v>
      </c>
      <c r="AY213" s="165" t="s">
        <v>136</v>
      </c>
    </row>
    <row r="214" spans="2:51" s="13" customFormat="1" ht="11.25">
      <c r="B214" s="163"/>
      <c r="D214" s="164" t="s">
        <v>147</v>
      </c>
      <c r="E214" s="165" t="s">
        <v>1</v>
      </c>
      <c r="F214" s="166" t="s">
        <v>1177</v>
      </c>
      <c r="H214" s="165" t="s">
        <v>1</v>
      </c>
      <c r="I214" s="167"/>
      <c r="L214" s="163"/>
      <c r="M214" s="168"/>
      <c r="N214" s="169"/>
      <c r="O214" s="169"/>
      <c r="P214" s="169"/>
      <c r="Q214" s="169"/>
      <c r="R214" s="169"/>
      <c r="S214" s="169"/>
      <c r="T214" s="170"/>
      <c r="AT214" s="165" t="s">
        <v>147</v>
      </c>
      <c r="AU214" s="165" t="s">
        <v>84</v>
      </c>
      <c r="AV214" s="13" t="s">
        <v>32</v>
      </c>
      <c r="AW214" s="13" t="s">
        <v>31</v>
      </c>
      <c r="AX214" s="13" t="s">
        <v>75</v>
      </c>
      <c r="AY214" s="165" t="s">
        <v>136</v>
      </c>
    </row>
    <row r="215" spans="2:51" s="14" customFormat="1" ht="11.25">
      <c r="B215" s="171"/>
      <c r="D215" s="164" t="s">
        <v>147</v>
      </c>
      <c r="E215" s="172" t="s">
        <v>1</v>
      </c>
      <c r="F215" s="173" t="s">
        <v>884</v>
      </c>
      <c r="H215" s="174">
        <v>36.9</v>
      </c>
      <c r="I215" s="175"/>
      <c r="L215" s="171"/>
      <c r="M215" s="176"/>
      <c r="N215" s="177"/>
      <c r="O215" s="177"/>
      <c r="P215" s="177"/>
      <c r="Q215" s="177"/>
      <c r="R215" s="177"/>
      <c r="S215" s="177"/>
      <c r="T215" s="178"/>
      <c r="AT215" s="172" t="s">
        <v>147</v>
      </c>
      <c r="AU215" s="172" t="s">
        <v>84</v>
      </c>
      <c r="AV215" s="14" t="s">
        <v>84</v>
      </c>
      <c r="AW215" s="14" t="s">
        <v>31</v>
      </c>
      <c r="AX215" s="14" t="s">
        <v>75</v>
      </c>
      <c r="AY215" s="172" t="s">
        <v>136</v>
      </c>
    </row>
    <row r="216" spans="2:51" s="15" customFormat="1" ht="11.25">
      <c r="B216" s="179"/>
      <c r="D216" s="164" t="s">
        <v>147</v>
      </c>
      <c r="E216" s="180" t="s">
        <v>1</v>
      </c>
      <c r="F216" s="181" t="s">
        <v>151</v>
      </c>
      <c r="H216" s="182">
        <v>36.9</v>
      </c>
      <c r="I216" s="183"/>
      <c r="L216" s="179"/>
      <c r="M216" s="184"/>
      <c r="N216" s="185"/>
      <c r="O216" s="185"/>
      <c r="P216" s="185"/>
      <c r="Q216" s="185"/>
      <c r="R216" s="185"/>
      <c r="S216" s="185"/>
      <c r="T216" s="186"/>
      <c r="AT216" s="180" t="s">
        <v>147</v>
      </c>
      <c r="AU216" s="180" t="s">
        <v>84</v>
      </c>
      <c r="AV216" s="15" t="s">
        <v>143</v>
      </c>
      <c r="AW216" s="15" t="s">
        <v>31</v>
      </c>
      <c r="AX216" s="15" t="s">
        <v>32</v>
      </c>
      <c r="AY216" s="180" t="s">
        <v>136</v>
      </c>
    </row>
    <row r="217" spans="1:65" s="2" customFormat="1" ht="24.2" customHeight="1">
      <c r="A217" s="33"/>
      <c r="B217" s="144"/>
      <c r="C217" s="145" t="s">
        <v>7</v>
      </c>
      <c r="D217" s="145" t="s">
        <v>138</v>
      </c>
      <c r="E217" s="146" t="s">
        <v>1186</v>
      </c>
      <c r="F217" s="147" t="s">
        <v>1187</v>
      </c>
      <c r="G217" s="148" t="s">
        <v>1074</v>
      </c>
      <c r="H217" s="149">
        <v>1</v>
      </c>
      <c r="I217" s="150"/>
      <c r="J217" s="151">
        <f>ROUND(I217*H217,2)</f>
        <v>0</v>
      </c>
      <c r="K217" s="147" t="s">
        <v>142</v>
      </c>
      <c r="L217" s="34"/>
      <c r="M217" s="152" t="s">
        <v>1</v>
      </c>
      <c r="N217" s="153" t="s">
        <v>40</v>
      </c>
      <c r="O217" s="59"/>
      <c r="P217" s="154">
        <f>O217*H217</f>
        <v>0</v>
      </c>
      <c r="Q217" s="154">
        <v>0</v>
      </c>
      <c r="R217" s="154">
        <f>Q217*H217</f>
        <v>0</v>
      </c>
      <c r="S217" s="154">
        <v>0</v>
      </c>
      <c r="T217" s="155">
        <f>S217*H217</f>
        <v>0</v>
      </c>
      <c r="U217" s="33"/>
      <c r="V217" s="33"/>
      <c r="W217" s="33"/>
      <c r="X217" s="33"/>
      <c r="Y217" s="33"/>
      <c r="Z217" s="33"/>
      <c r="AA217" s="33"/>
      <c r="AB217" s="33"/>
      <c r="AC217" s="33"/>
      <c r="AD217" s="33"/>
      <c r="AE217" s="33"/>
      <c r="AR217" s="156" t="s">
        <v>143</v>
      </c>
      <c r="AT217" s="156" t="s">
        <v>138</v>
      </c>
      <c r="AU217" s="156" t="s">
        <v>84</v>
      </c>
      <c r="AY217" s="18" t="s">
        <v>136</v>
      </c>
      <c r="BE217" s="157">
        <f>IF(N217="základní",J217,0)</f>
        <v>0</v>
      </c>
      <c r="BF217" s="157">
        <f>IF(N217="snížená",J217,0)</f>
        <v>0</v>
      </c>
      <c r="BG217" s="157">
        <f>IF(N217="zákl. přenesená",J217,0)</f>
        <v>0</v>
      </c>
      <c r="BH217" s="157">
        <f>IF(N217="sníž. přenesená",J217,0)</f>
        <v>0</v>
      </c>
      <c r="BI217" s="157">
        <f>IF(N217="nulová",J217,0)</f>
        <v>0</v>
      </c>
      <c r="BJ217" s="18" t="s">
        <v>32</v>
      </c>
      <c r="BK217" s="157">
        <f>ROUND(I217*H217,2)</f>
        <v>0</v>
      </c>
      <c r="BL217" s="18" t="s">
        <v>143</v>
      </c>
      <c r="BM217" s="156" t="s">
        <v>1188</v>
      </c>
    </row>
    <row r="218" spans="1:47" s="2" customFormat="1" ht="11.25">
      <c r="A218" s="33"/>
      <c r="B218" s="34"/>
      <c r="C218" s="33"/>
      <c r="D218" s="158" t="s">
        <v>145</v>
      </c>
      <c r="E218" s="33"/>
      <c r="F218" s="159" t="s">
        <v>1189</v>
      </c>
      <c r="G218" s="33"/>
      <c r="H218" s="33"/>
      <c r="I218" s="160"/>
      <c r="J218" s="33"/>
      <c r="K218" s="33"/>
      <c r="L218" s="34"/>
      <c r="M218" s="161"/>
      <c r="N218" s="162"/>
      <c r="O218" s="59"/>
      <c r="P218" s="59"/>
      <c r="Q218" s="59"/>
      <c r="R218" s="59"/>
      <c r="S218" s="59"/>
      <c r="T218" s="60"/>
      <c r="U218" s="33"/>
      <c r="V218" s="33"/>
      <c r="W218" s="33"/>
      <c r="X218" s="33"/>
      <c r="Y218" s="33"/>
      <c r="Z218" s="33"/>
      <c r="AA218" s="33"/>
      <c r="AB218" s="33"/>
      <c r="AC218" s="33"/>
      <c r="AD218" s="33"/>
      <c r="AE218" s="33"/>
      <c r="AT218" s="18" t="s">
        <v>145</v>
      </c>
      <c r="AU218" s="18" t="s">
        <v>84</v>
      </c>
    </row>
    <row r="219" spans="2:51" s="13" customFormat="1" ht="11.25">
      <c r="B219" s="163"/>
      <c r="D219" s="164" t="s">
        <v>147</v>
      </c>
      <c r="E219" s="165" t="s">
        <v>1</v>
      </c>
      <c r="F219" s="166" t="s">
        <v>167</v>
      </c>
      <c r="H219" s="165" t="s">
        <v>1</v>
      </c>
      <c r="I219" s="167"/>
      <c r="L219" s="163"/>
      <c r="M219" s="168"/>
      <c r="N219" s="169"/>
      <c r="O219" s="169"/>
      <c r="P219" s="169"/>
      <c r="Q219" s="169"/>
      <c r="R219" s="169"/>
      <c r="S219" s="169"/>
      <c r="T219" s="170"/>
      <c r="AT219" s="165" t="s">
        <v>147</v>
      </c>
      <c r="AU219" s="165" t="s">
        <v>84</v>
      </c>
      <c r="AV219" s="13" t="s">
        <v>32</v>
      </c>
      <c r="AW219" s="13" t="s">
        <v>31</v>
      </c>
      <c r="AX219" s="13" t="s">
        <v>75</v>
      </c>
      <c r="AY219" s="165" t="s">
        <v>136</v>
      </c>
    </row>
    <row r="220" spans="2:51" s="14" customFormat="1" ht="11.25">
      <c r="B220" s="171"/>
      <c r="D220" s="164" t="s">
        <v>147</v>
      </c>
      <c r="E220" s="172" t="s">
        <v>1</v>
      </c>
      <c r="F220" s="173" t="s">
        <v>387</v>
      </c>
      <c r="H220" s="174">
        <v>1</v>
      </c>
      <c r="I220" s="175"/>
      <c r="L220" s="171"/>
      <c r="M220" s="176"/>
      <c r="N220" s="177"/>
      <c r="O220" s="177"/>
      <c r="P220" s="177"/>
      <c r="Q220" s="177"/>
      <c r="R220" s="177"/>
      <c r="S220" s="177"/>
      <c r="T220" s="178"/>
      <c r="AT220" s="172" t="s">
        <v>147</v>
      </c>
      <c r="AU220" s="172" t="s">
        <v>84</v>
      </c>
      <c r="AV220" s="14" t="s">
        <v>84</v>
      </c>
      <c r="AW220" s="14" t="s">
        <v>31</v>
      </c>
      <c r="AX220" s="14" t="s">
        <v>75</v>
      </c>
      <c r="AY220" s="172" t="s">
        <v>136</v>
      </c>
    </row>
    <row r="221" spans="2:51" s="15" customFormat="1" ht="11.25">
      <c r="B221" s="179"/>
      <c r="D221" s="164" t="s">
        <v>147</v>
      </c>
      <c r="E221" s="180" t="s">
        <v>1</v>
      </c>
      <c r="F221" s="181" t="s">
        <v>151</v>
      </c>
      <c r="H221" s="182">
        <v>1</v>
      </c>
      <c r="I221" s="183"/>
      <c r="L221" s="179"/>
      <c r="M221" s="184"/>
      <c r="N221" s="185"/>
      <c r="O221" s="185"/>
      <c r="P221" s="185"/>
      <c r="Q221" s="185"/>
      <c r="R221" s="185"/>
      <c r="S221" s="185"/>
      <c r="T221" s="186"/>
      <c r="AT221" s="180" t="s">
        <v>147</v>
      </c>
      <c r="AU221" s="180" t="s">
        <v>84</v>
      </c>
      <c r="AV221" s="15" t="s">
        <v>143</v>
      </c>
      <c r="AW221" s="15" t="s">
        <v>31</v>
      </c>
      <c r="AX221" s="15" t="s">
        <v>32</v>
      </c>
      <c r="AY221" s="180" t="s">
        <v>136</v>
      </c>
    </row>
    <row r="222" spans="1:65" s="2" customFormat="1" ht="16.5" customHeight="1">
      <c r="A222" s="33"/>
      <c r="B222" s="144"/>
      <c r="C222" s="145" t="s">
        <v>292</v>
      </c>
      <c r="D222" s="145" t="s">
        <v>138</v>
      </c>
      <c r="E222" s="146" t="s">
        <v>1190</v>
      </c>
      <c r="F222" s="147" t="s">
        <v>1191</v>
      </c>
      <c r="G222" s="148" t="s">
        <v>447</v>
      </c>
      <c r="H222" s="149">
        <v>1</v>
      </c>
      <c r="I222" s="150"/>
      <c r="J222" s="151">
        <f>ROUND(I222*H222,2)</f>
        <v>0</v>
      </c>
      <c r="K222" s="147" t="s">
        <v>142</v>
      </c>
      <c r="L222" s="34"/>
      <c r="M222" s="152" t="s">
        <v>1</v>
      </c>
      <c r="N222" s="153" t="s">
        <v>40</v>
      </c>
      <c r="O222" s="59"/>
      <c r="P222" s="154">
        <f>O222*H222</f>
        <v>0</v>
      </c>
      <c r="Q222" s="154">
        <v>0</v>
      </c>
      <c r="R222" s="154">
        <f>Q222*H222</f>
        <v>0</v>
      </c>
      <c r="S222" s="154">
        <v>0.15</v>
      </c>
      <c r="T222" s="155">
        <f>S222*H222</f>
        <v>0.15</v>
      </c>
      <c r="U222" s="33"/>
      <c r="V222" s="33"/>
      <c r="W222" s="33"/>
      <c r="X222" s="33"/>
      <c r="Y222" s="33"/>
      <c r="Z222" s="33"/>
      <c r="AA222" s="33"/>
      <c r="AB222" s="33"/>
      <c r="AC222" s="33"/>
      <c r="AD222" s="33"/>
      <c r="AE222" s="33"/>
      <c r="AR222" s="156" t="s">
        <v>143</v>
      </c>
      <c r="AT222" s="156" t="s">
        <v>138</v>
      </c>
      <c r="AU222" s="156" t="s">
        <v>84</v>
      </c>
      <c r="AY222" s="18" t="s">
        <v>136</v>
      </c>
      <c r="BE222" s="157">
        <f>IF(N222="základní",J222,0)</f>
        <v>0</v>
      </c>
      <c r="BF222" s="157">
        <f>IF(N222="snížená",J222,0)</f>
        <v>0</v>
      </c>
      <c r="BG222" s="157">
        <f>IF(N222="zákl. přenesená",J222,0)</f>
        <v>0</v>
      </c>
      <c r="BH222" s="157">
        <f>IF(N222="sníž. přenesená",J222,0)</f>
        <v>0</v>
      </c>
      <c r="BI222" s="157">
        <f>IF(N222="nulová",J222,0)</f>
        <v>0</v>
      </c>
      <c r="BJ222" s="18" t="s">
        <v>32</v>
      </c>
      <c r="BK222" s="157">
        <f>ROUND(I222*H222,2)</f>
        <v>0</v>
      </c>
      <c r="BL222" s="18" t="s">
        <v>143</v>
      </c>
      <c r="BM222" s="156" t="s">
        <v>1192</v>
      </c>
    </row>
    <row r="223" spans="1:47" s="2" customFormat="1" ht="11.25">
      <c r="A223" s="33"/>
      <c r="B223" s="34"/>
      <c r="C223" s="33"/>
      <c r="D223" s="158" t="s">
        <v>145</v>
      </c>
      <c r="E223" s="33"/>
      <c r="F223" s="159" t="s">
        <v>1193</v>
      </c>
      <c r="G223" s="33"/>
      <c r="H223" s="33"/>
      <c r="I223" s="160"/>
      <c r="J223" s="33"/>
      <c r="K223" s="33"/>
      <c r="L223" s="34"/>
      <c r="M223" s="161"/>
      <c r="N223" s="162"/>
      <c r="O223" s="59"/>
      <c r="P223" s="59"/>
      <c r="Q223" s="59"/>
      <c r="R223" s="59"/>
      <c r="S223" s="59"/>
      <c r="T223" s="60"/>
      <c r="U223" s="33"/>
      <c r="V223" s="33"/>
      <c r="W223" s="33"/>
      <c r="X223" s="33"/>
      <c r="Y223" s="33"/>
      <c r="Z223" s="33"/>
      <c r="AA223" s="33"/>
      <c r="AB223" s="33"/>
      <c r="AC223" s="33"/>
      <c r="AD223" s="33"/>
      <c r="AE223" s="33"/>
      <c r="AT223" s="18" t="s">
        <v>145</v>
      </c>
      <c r="AU223" s="18" t="s">
        <v>84</v>
      </c>
    </row>
    <row r="224" spans="2:51" s="13" customFormat="1" ht="11.25">
      <c r="B224" s="163"/>
      <c r="D224" s="164" t="s">
        <v>147</v>
      </c>
      <c r="E224" s="165" t="s">
        <v>1</v>
      </c>
      <c r="F224" s="166" t="s">
        <v>167</v>
      </c>
      <c r="H224" s="165" t="s">
        <v>1</v>
      </c>
      <c r="I224" s="167"/>
      <c r="L224" s="163"/>
      <c r="M224" s="168"/>
      <c r="N224" s="169"/>
      <c r="O224" s="169"/>
      <c r="P224" s="169"/>
      <c r="Q224" s="169"/>
      <c r="R224" s="169"/>
      <c r="S224" s="169"/>
      <c r="T224" s="170"/>
      <c r="AT224" s="165" t="s">
        <v>147</v>
      </c>
      <c r="AU224" s="165" t="s">
        <v>84</v>
      </c>
      <c r="AV224" s="13" t="s">
        <v>32</v>
      </c>
      <c r="AW224" s="13" t="s">
        <v>31</v>
      </c>
      <c r="AX224" s="13" t="s">
        <v>75</v>
      </c>
      <c r="AY224" s="165" t="s">
        <v>136</v>
      </c>
    </row>
    <row r="225" spans="2:51" s="13" customFormat="1" ht="11.25">
      <c r="B225" s="163"/>
      <c r="D225" s="164" t="s">
        <v>147</v>
      </c>
      <c r="E225" s="165" t="s">
        <v>1</v>
      </c>
      <c r="F225" s="166" t="s">
        <v>1194</v>
      </c>
      <c r="H225" s="165" t="s">
        <v>1</v>
      </c>
      <c r="I225" s="167"/>
      <c r="L225" s="163"/>
      <c r="M225" s="168"/>
      <c r="N225" s="169"/>
      <c r="O225" s="169"/>
      <c r="P225" s="169"/>
      <c r="Q225" s="169"/>
      <c r="R225" s="169"/>
      <c r="S225" s="169"/>
      <c r="T225" s="170"/>
      <c r="AT225" s="165" t="s">
        <v>147</v>
      </c>
      <c r="AU225" s="165" t="s">
        <v>84</v>
      </c>
      <c r="AV225" s="13" t="s">
        <v>32</v>
      </c>
      <c r="AW225" s="13" t="s">
        <v>31</v>
      </c>
      <c r="AX225" s="13" t="s">
        <v>75</v>
      </c>
      <c r="AY225" s="165" t="s">
        <v>136</v>
      </c>
    </row>
    <row r="226" spans="2:51" s="14" customFormat="1" ht="11.25">
      <c r="B226" s="171"/>
      <c r="D226" s="164" t="s">
        <v>147</v>
      </c>
      <c r="E226" s="172" t="s">
        <v>1</v>
      </c>
      <c r="F226" s="173" t="s">
        <v>387</v>
      </c>
      <c r="H226" s="174">
        <v>1</v>
      </c>
      <c r="I226" s="175"/>
      <c r="L226" s="171"/>
      <c r="M226" s="176"/>
      <c r="N226" s="177"/>
      <c r="O226" s="177"/>
      <c r="P226" s="177"/>
      <c r="Q226" s="177"/>
      <c r="R226" s="177"/>
      <c r="S226" s="177"/>
      <c r="T226" s="178"/>
      <c r="AT226" s="172" t="s">
        <v>147</v>
      </c>
      <c r="AU226" s="172" t="s">
        <v>84</v>
      </c>
      <c r="AV226" s="14" t="s">
        <v>84</v>
      </c>
      <c r="AW226" s="14" t="s">
        <v>31</v>
      </c>
      <c r="AX226" s="14" t="s">
        <v>75</v>
      </c>
      <c r="AY226" s="172" t="s">
        <v>136</v>
      </c>
    </row>
    <row r="227" spans="2:51" s="15" customFormat="1" ht="11.25">
      <c r="B227" s="179"/>
      <c r="D227" s="164" t="s">
        <v>147</v>
      </c>
      <c r="E227" s="180" t="s">
        <v>1</v>
      </c>
      <c r="F227" s="181" t="s">
        <v>151</v>
      </c>
      <c r="H227" s="182">
        <v>1</v>
      </c>
      <c r="I227" s="183"/>
      <c r="L227" s="179"/>
      <c r="M227" s="184"/>
      <c r="N227" s="185"/>
      <c r="O227" s="185"/>
      <c r="P227" s="185"/>
      <c r="Q227" s="185"/>
      <c r="R227" s="185"/>
      <c r="S227" s="185"/>
      <c r="T227" s="186"/>
      <c r="AT227" s="180" t="s">
        <v>147</v>
      </c>
      <c r="AU227" s="180" t="s">
        <v>84</v>
      </c>
      <c r="AV227" s="15" t="s">
        <v>143</v>
      </c>
      <c r="AW227" s="15" t="s">
        <v>31</v>
      </c>
      <c r="AX227" s="15" t="s">
        <v>32</v>
      </c>
      <c r="AY227" s="180" t="s">
        <v>136</v>
      </c>
    </row>
    <row r="228" spans="2:63" s="12" customFormat="1" ht="22.9" customHeight="1">
      <c r="B228" s="131"/>
      <c r="D228" s="132" t="s">
        <v>74</v>
      </c>
      <c r="E228" s="142" t="s">
        <v>205</v>
      </c>
      <c r="F228" s="142" t="s">
        <v>709</v>
      </c>
      <c r="I228" s="134"/>
      <c r="J228" s="143">
        <f>BK228</f>
        <v>0</v>
      </c>
      <c r="L228" s="131"/>
      <c r="M228" s="136"/>
      <c r="N228" s="137"/>
      <c r="O228" s="137"/>
      <c r="P228" s="138">
        <f>SUM(P229:P240)</f>
        <v>0</v>
      </c>
      <c r="Q228" s="137"/>
      <c r="R228" s="138">
        <f>SUM(R229:R240)</f>
        <v>0</v>
      </c>
      <c r="S228" s="137"/>
      <c r="T228" s="139">
        <f>SUM(T229:T240)</f>
        <v>16.604799999999997</v>
      </c>
      <c r="AR228" s="132" t="s">
        <v>32</v>
      </c>
      <c r="AT228" s="140" t="s">
        <v>74</v>
      </c>
      <c r="AU228" s="140" t="s">
        <v>32</v>
      </c>
      <c r="AY228" s="132" t="s">
        <v>136</v>
      </c>
      <c r="BK228" s="141">
        <f>SUM(BK229:BK240)</f>
        <v>0</v>
      </c>
    </row>
    <row r="229" spans="1:65" s="2" customFormat="1" ht="16.5" customHeight="1">
      <c r="A229" s="33"/>
      <c r="B229" s="144"/>
      <c r="C229" s="145" t="s">
        <v>304</v>
      </c>
      <c r="D229" s="145" t="s">
        <v>138</v>
      </c>
      <c r="E229" s="146" t="s">
        <v>1195</v>
      </c>
      <c r="F229" s="147" t="s">
        <v>1196</v>
      </c>
      <c r="G229" s="148" t="s">
        <v>173</v>
      </c>
      <c r="H229" s="149">
        <v>2</v>
      </c>
      <c r="I229" s="150"/>
      <c r="J229" s="151">
        <f>ROUND(I229*H229,2)</f>
        <v>0</v>
      </c>
      <c r="K229" s="147" t="s">
        <v>142</v>
      </c>
      <c r="L229" s="34"/>
      <c r="M229" s="152" t="s">
        <v>1</v>
      </c>
      <c r="N229" s="153" t="s">
        <v>40</v>
      </c>
      <c r="O229" s="59"/>
      <c r="P229" s="154">
        <f>O229*H229</f>
        <v>0</v>
      </c>
      <c r="Q229" s="154">
        <v>0</v>
      </c>
      <c r="R229" s="154">
        <f>Q229*H229</f>
        <v>0</v>
      </c>
      <c r="S229" s="154">
        <v>2</v>
      </c>
      <c r="T229" s="155">
        <f>S229*H229</f>
        <v>4</v>
      </c>
      <c r="U229" s="33"/>
      <c r="V229" s="33"/>
      <c r="W229" s="33"/>
      <c r="X229" s="33"/>
      <c r="Y229" s="33"/>
      <c r="Z229" s="33"/>
      <c r="AA229" s="33"/>
      <c r="AB229" s="33"/>
      <c r="AC229" s="33"/>
      <c r="AD229" s="33"/>
      <c r="AE229" s="33"/>
      <c r="AR229" s="156" t="s">
        <v>143</v>
      </c>
      <c r="AT229" s="156" t="s">
        <v>138</v>
      </c>
      <c r="AU229" s="156" t="s">
        <v>84</v>
      </c>
      <c r="AY229" s="18" t="s">
        <v>136</v>
      </c>
      <c r="BE229" s="157">
        <f>IF(N229="základní",J229,0)</f>
        <v>0</v>
      </c>
      <c r="BF229" s="157">
        <f>IF(N229="snížená",J229,0)</f>
        <v>0</v>
      </c>
      <c r="BG229" s="157">
        <f>IF(N229="zákl. přenesená",J229,0)</f>
        <v>0</v>
      </c>
      <c r="BH229" s="157">
        <f>IF(N229="sníž. přenesená",J229,0)</f>
        <v>0</v>
      </c>
      <c r="BI229" s="157">
        <f>IF(N229="nulová",J229,0)</f>
        <v>0</v>
      </c>
      <c r="BJ229" s="18" t="s">
        <v>32</v>
      </c>
      <c r="BK229" s="157">
        <f>ROUND(I229*H229,2)</f>
        <v>0</v>
      </c>
      <c r="BL229" s="18" t="s">
        <v>143</v>
      </c>
      <c r="BM229" s="156" t="s">
        <v>1197</v>
      </c>
    </row>
    <row r="230" spans="1:47" s="2" customFormat="1" ht="11.25">
      <c r="A230" s="33"/>
      <c r="B230" s="34"/>
      <c r="C230" s="33"/>
      <c r="D230" s="158" t="s">
        <v>145</v>
      </c>
      <c r="E230" s="33"/>
      <c r="F230" s="159" t="s">
        <v>1198</v>
      </c>
      <c r="G230" s="33"/>
      <c r="H230" s="33"/>
      <c r="I230" s="160"/>
      <c r="J230" s="33"/>
      <c r="K230" s="33"/>
      <c r="L230" s="34"/>
      <c r="M230" s="161"/>
      <c r="N230" s="162"/>
      <c r="O230" s="59"/>
      <c r="P230" s="59"/>
      <c r="Q230" s="59"/>
      <c r="R230" s="59"/>
      <c r="S230" s="59"/>
      <c r="T230" s="60"/>
      <c r="U230" s="33"/>
      <c r="V230" s="33"/>
      <c r="W230" s="33"/>
      <c r="X230" s="33"/>
      <c r="Y230" s="33"/>
      <c r="Z230" s="33"/>
      <c r="AA230" s="33"/>
      <c r="AB230" s="33"/>
      <c r="AC230" s="33"/>
      <c r="AD230" s="33"/>
      <c r="AE230" s="33"/>
      <c r="AT230" s="18" t="s">
        <v>145</v>
      </c>
      <c r="AU230" s="18" t="s">
        <v>84</v>
      </c>
    </row>
    <row r="231" spans="2:51" s="13" customFormat="1" ht="11.25">
      <c r="B231" s="163"/>
      <c r="D231" s="164" t="s">
        <v>147</v>
      </c>
      <c r="E231" s="165" t="s">
        <v>1</v>
      </c>
      <c r="F231" s="166" t="s">
        <v>167</v>
      </c>
      <c r="H231" s="165" t="s">
        <v>1</v>
      </c>
      <c r="I231" s="167"/>
      <c r="L231" s="163"/>
      <c r="M231" s="168"/>
      <c r="N231" s="169"/>
      <c r="O231" s="169"/>
      <c r="P231" s="169"/>
      <c r="Q231" s="169"/>
      <c r="R231" s="169"/>
      <c r="S231" s="169"/>
      <c r="T231" s="170"/>
      <c r="AT231" s="165" t="s">
        <v>147</v>
      </c>
      <c r="AU231" s="165" t="s">
        <v>84</v>
      </c>
      <c r="AV231" s="13" t="s">
        <v>32</v>
      </c>
      <c r="AW231" s="13" t="s">
        <v>31</v>
      </c>
      <c r="AX231" s="13" t="s">
        <v>75</v>
      </c>
      <c r="AY231" s="165" t="s">
        <v>136</v>
      </c>
    </row>
    <row r="232" spans="2:51" s="13" customFormat="1" ht="11.25">
      <c r="B232" s="163"/>
      <c r="D232" s="164" t="s">
        <v>147</v>
      </c>
      <c r="E232" s="165" t="s">
        <v>1</v>
      </c>
      <c r="F232" s="166" t="s">
        <v>1199</v>
      </c>
      <c r="H232" s="165" t="s">
        <v>1</v>
      </c>
      <c r="I232" s="167"/>
      <c r="L232" s="163"/>
      <c r="M232" s="168"/>
      <c r="N232" s="169"/>
      <c r="O232" s="169"/>
      <c r="P232" s="169"/>
      <c r="Q232" s="169"/>
      <c r="R232" s="169"/>
      <c r="S232" s="169"/>
      <c r="T232" s="170"/>
      <c r="AT232" s="165" t="s">
        <v>147</v>
      </c>
      <c r="AU232" s="165" t="s">
        <v>84</v>
      </c>
      <c r="AV232" s="13" t="s">
        <v>32</v>
      </c>
      <c r="AW232" s="13" t="s">
        <v>31</v>
      </c>
      <c r="AX232" s="13" t="s">
        <v>75</v>
      </c>
      <c r="AY232" s="165" t="s">
        <v>136</v>
      </c>
    </row>
    <row r="233" spans="2:51" s="14" customFormat="1" ht="11.25">
      <c r="B233" s="171"/>
      <c r="D233" s="164" t="s">
        <v>147</v>
      </c>
      <c r="E233" s="172" t="s">
        <v>1</v>
      </c>
      <c r="F233" s="173" t="s">
        <v>989</v>
      </c>
      <c r="H233" s="174">
        <v>2</v>
      </c>
      <c r="I233" s="175"/>
      <c r="L233" s="171"/>
      <c r="M233" s="176"/>
      <c r="N233" s="177"/>
      <c r="O233" s="177"/>
      <c r="P233" s="177"/>
      <c r="Q233" s="177"/>
      <c r="R233" s="177"/>
      <c r="S233" s="177"/>
      <c r="T233" s="178"/>
      <c r="AT233" s="172" t="s">
        <v>147</v>
      </c>
      <c r="AU233" s="172" t="s">
        <v>84</v>
      </c>
      <c r="AV233" s="14" t="s">
        <v>84</v>
      </c>
      <c r="AW233" s="14" t="s">
        <v>31</v>
      </c>
      <c r="AX233" s="14" t="s">
        <v>75</v>
      </c>
      <c r="AY233" s="172" t="s">
        <v>136</v>
      </c>
    </row>
    <row r="234" spans="2:51" s="15" customFormat="1" ht="11.25">
      <c r="B234" s="179"/>
      <c r="D234" s="164" t="s">
        <v>147</v>
      </c>
      <c r="E234" s="180" t="s">
        <v>1</v>
      </c>
      <c r="F234" s="181" t="s">
        <v>151</v>
      </c>
      <c r="H234" s="182">
        <v>2</v>
      </c>
      <c r="I234" s="183"/>
      <c r="L234" s="179"/>
      <c r="M234" s="184"/>
      <c r="N234" s="185"/>
      <c r="O234" s="185"/>
      <c r="P234" s="185"/>
      <c r="Q234" s="185"/>
      <c r="R234" s="185"/>
      <c r="S234" s="185"/>
      <c r="T234" s="186"/>
      <c r="AT234" s="180" t="s">
        <v>147</v>
      </c>
      <c r="AU234" s="180" t="s">
        <v>84</v>
      </c>
      <c r="AV234" s="15" t="s">
        <v>143</v>
      </c>
      <c r="AW234" s="15" t="s">
        <v>31</v>
      </c>
      <c r="AX234" s="15" t="s">
        <v>32</v>
      </c>
      <c r="AY234" s="180" t="s">
        <v>136</v>
      </c>
    </row>
    <row r="235" spans="1:65" s="2" customFormat="1" ht="16.5" customHeight="1">
      <c r="A235" s="33"/>
      <c r="B235" s="144"/>
      <c r="C235" s="145" t="s">
        <v>312</v>
      </c>
      <c r="D235" s="145" t="s">
        <v>138</v>
      </c>
      <c r="E235" s="146" t="s">
        <v>1200</v>
      </c>
      <c r="F235" s="147" t="s">
        <v>1201</v>
      </c>
      <c r="G235" s="148" t="s">
        <v>173</v>
      </c>
      <c r="H235" s="149">
        <v>5.252</v>
      </c>
      <c r="I235" s="150"/>
      <c r="J235" s="151">
        <f>ROUND(I235*H235,2)</f>
        <v>0</v>
      </c>
      <c r="K235" s="147" t="s">
        <v>142</v>
      </c>
      <c r="L235" s="34"/>
      <c r="M235" s="152" t="s">
        <v>1</v>
      </c>
      <c r="N235" s="153" t="s">
        <v>40</v>
      </c>
      <c r="O235" s="59"/>
      <c r="P235" s="154">
        <f>O235*H235</f>
        <v>0</v>
      </c>
      <c r="Q235" s="154">
        <v>0</v>
      </c>
      <c r="R235" s="154">
        <f>Q235*H235</f>
        <v>0</v>
      </c>
      <c r="S235" s="154">
        <v>2.4</v>
      </c>
      <c r="T235" s="155">
        <f>S235*H235</f>
        <v>12.6048</v>
      </c>
      <c r="U235" s="33"/>
      <c r="V235" s="33"/>
      <c r="W235" s="33"/>
      <c r="X235" s="33"/>
      <c r="Y235" s="33"/>
      <c r="Z235" s="33"/>
      <c r="AA235" s="33"/>
      <c r="AB235" s="33"/>
      <c r="AC235" s="33"/>
      <c r="AD235" s="33"/>
      <c r="AE235" s="33"/>
      <c r="AR235" s="156" t="s">
        <v>143</v>
      </c>
      <c r="AT235" s="156" t="s">
        <v>138</v>
      </c>
      <c r="AU235" s="156" t="s">
        <v>84</v>
      </c>
      <c r="AY235" s="18" t="s">
        <v>136</v>
      </c>
      <c r="BE235" s="157">
        <f>IF(N235="základní",J235,0)</f>
        <v>0</v>
      </c>
      <c r="BF235" s="157">
        <f>IF(N235="snížená",J235,0)</f>
        <v>0</v>
      </c>
      <c r="BG235" s="157">
        <f>IF(N235="zákl. přenesená",J235,0)</f>
        <v>0</v>
      </c>
      <c r="BH235" s="157">
        <f>IF(N235="sníž. přenesená",J235,0)</f>
        <v>0</v>
      </c>
      <c r="BI235" s="157">
        <f>IF(N235="nulová",J235,0)</f>
        <v>0</v>
      </c>
      <c r="BJ235" s="18" t="s">
        <v>32</v>
      </c>
      <c r="BK235" s="157">
        <f>ROUND(I235*H235,2)</f>
        <v>0</v>
      </c>
      <c r="BL235" s="18" t="s">
        <v>143</v>
      </c>
      <c r="BM235" s="156" t="s">
        <v>1202</v>
      </c>
    </row>
    <row r="236" spans="1:47" s="2" customFormat="1" ht="11.25">
      <c r="A236" s="33"/>
      <c r="B236" s="34"/>
      <c r="C236" s="33"/>
      <c r="D236" s="158" t="s">
        <v>145</v>
      </c>
      <c r="E236" s="33"/>
      <c r="F236" s="159" t="s">
        <v>1203</v>
      </c>
      <c r="G236" s="33"/>
      <c r="H236" s="33"/>
      <c r="I236" s="160"/>
      <c r="J236" s="33"/>
      <c r="K236" s="33"/>
      <c r="L236" s="34"/>
      <c r="M236" s="161"/>
      <c r="N236" s="162"/>
      <c r="O236" s="59"/>
      <c r="P236" s="59"/>
      <c r="Q236" s="59"/>
      <c r="R236" s="59"/>
      <c r="S236" s="59"/>
      <c r="T236" s="60"/>
      <c r="U236" s="33"/>
      <c r="V236" s="33"/>
      <c r="W236" s="33"/>
      <c r="X236" s="33"/>
      <c r="Y236" s="33"/>
      <c r="Z236" s="33"/>
      <c r="AA236" s="33"/>
      <c r="AB236" s="33"/>
      <c r="AC236" s="33"/>
      <c r="AD236" s="33"/>
      <c r="AE236" s="33"/>
      <c r="AT236" s="18" t="s">
        <v>145</v>
      </c>
      <c r="AU236" s="18" t="s">
        <v>84</v>
      </c>
    </row>
    <row r="237" spans="2:51" s="13" customFormat="1" ht="11.25">
      <c r="B237" s="163"/>
      <c r="D237" s="164" t="s">
        <v>147</v>
      </c>
      <c r="E237" s="165" t="s">
        <v>1</v>
      </c>
      <c r="F237" s="166" t="s">
        <v>167</v>
      </c>
      <c r="H237" s="165" t="s">
        <v>1</v>
      </c>
      <c r="I237" s="167"/>
      <c r="L237" s="163"/>
      <c r="M237" s="168"/>
      <c r="N237" s="169"/>
      <c r="O237" s="169"/>
      <c r="P237" s="169"/>
      <c r="Q237" s="169"/>
      <c r="R237" s="169"/>
      <c r="S237" s="169"/>
      <c r="T237" s="170"/>
      <c r="AT237" s="165" t="s">
        <v>147</v>
      </c>
      <c r="AU237" s="165" t="s">
        <v>84</v>
      </c>
      <c r="AV237" s="13" t="s">
        <v>32</v>
      </c>
      <c r="AW237" s="13" t="s">
        <v>31</v>
      </c>
      <c r="AX237" s="13" t="s">
        <v>75</v>
      </c>
      <c r="AY237" s="165" t="s">
        <v>136</v>
      </c>
    </row>
    <row r="238" spans="2:51" s="13" customFormat="1" ht="11.25">
      <c r="B238" s="163"/>
      <c r="D238" s="164" t="s">
        <v>147</v>
      </c>
      <c r="E238" s="165" t="s">
        <v>1</v>
      </c>
      <c r="F238" s="166" t="s">
        <v>1194</v>
      </c>
      <c r="H238" s="165" t="s">
        <v>1</v>
      </c>
      <c r="I238" s="167"/>
      <c r="L238" s="163"/>
      <c r="M238" s="168"/>
      <c r="N238" s="169"/>
      <c r="O238" s="169"/>
      <c r="P238" s="169"/>
      <c r="Q238" s="169"/>
      <c r="R238" s="169"/>
      <c r="S238" s="169"/>
      <c r="T238" s="170"/>
      <c r="AT238" s="165" t="s">
        <v>147</v>
      </c>
      <c r="AU238" s="165" t="s">
        <v>84</v>
      </c>
      <c r="AV238" s="13" t="s">
        <v>32</v>
      </c>
      <c r="AW238" s="13" t="s">
        <v>31</v>
      </c>
      <c r="AX238" s="13" t="s">
        <v>75</v>
      </c>
      <c r="AY238" s="165" t="s">
        <v>136</v>
      </c>
    </row>
    <row r="239" spans="2:51" s="14" customFormat="1" ht="11.25">
      <c r="B239" s="171"/>
      <c r="D239" s="164" t="s">
        <v>147</v>
      </c>
      <c r="E239" s="172" t="s">
        <v>1</v>
      </c>
      <c r="F239" s="173" t="s">
        <v>1204</v>
      </c>
      <c r="H239" s="174">
        <v>5.252</v>
      </c>
      <c r="I239" s="175"/>
      <c r="L239" s="171"/>
      <c r="M239" s="176"/>
      <c r="N239" s="177"/>
      <c r="O239" s="177"/>
      <c r="P239" s="177"/>
      <c r="Q239" s="177"/>
      <c r="R239" s="177"/>
      <c r="S239" s="177"/>
      <c r="T239" s="178"/>
      <c r="AT239" s="172" t="s">
        <v>147</v>
      </c>
      <c r="AU239" s="172" t="s">
        <v>84</v>
      </c>
      <c r="AV239" s="14" t="s">
        <v>84</v>
      </c>
      <c r="AW239" s="14" t="s">
        <v>31</v>
      </c>
      <c r="AX239" s="14" t="s">
        <v>75</v>
      </c>
      <c r="AY239" s="172" t="s">
        <v>136</v>
      </c>
    </row>
    <row r="240" spans="2:51" s="15" customFormat="1" ht="11.25">
      <c r="B240" s="179"/>
      <c r="D240" s="164" t="s">
        <v>147</v>
      </c>
      <c r="E240" s="180" t="s">
        <v>1</v>
      </c>
      <c r="F240" s="181" t="s">
        <v>151</v>
      </c>
      <c r="H240" s="182">
        <v>5.252</v>
      </c>
      <c r="I240" s="183"/>
      <c r="L240" s="179"/>
      <c r="M240" s="184"/>
      <c r="N240" s="185"/>
      <c r="O240" s="185"/>
      <c r="P240" s="185"/>
      <c r="Q240" s="185"/>
      <c r="R240" s="185"/>
      <c r="S240" s="185"/>
      <c r="T240" s="186"/>
      <c r="AT240" s="180" t="s">
        <v>147</v>
      </c>
      <c r="AU240" s="180" t="s">
        <v>84</v>
      </c>
      <c r="AV240" s="15" t="s">
        <v>143</v>
      </c>
      <c r="AW240" s="15" t="s">
        <v>31</v>
      </c>
      <c r="AX240" s="15" t="s">
        <v>32</v>
      </c>
      <c r="AY240" s="180" t="s">
        <v>136</v>
      </c>
    </row>
    <row r="241" spans="2:63" s="12" customFormat="1" ht="22.9" customHeight="1">
      <c r="B241" s="131"/>
      <c r="D241" s="132" t="s">
        <v>74</v>
      </c>
      <c r="E241" s="142" t="s">
        <v>750</v>
      </c>
      <c r="F241" s="142" t="s">
        <v>751</v>
      </c>
      <c r="I241" s="134"/>
      <c r="J241" s="143">
        <f>BK241</f>
        <v>0</v>
      </c>
      <c r="L241" s="131"/>
      <c r="M241" s="136"/>
      <c r="N241" s="137"/>
      <c r="O241" s="137"/>
      <c r="P241" s="138">
        <f>SUM(P242:P253)</f>
        <v>0</v>
      </c>
      <c r="Q241" s="137"/>
      <c r="R241" s="138">
        <f>SUM(R242:R253)</f>
        <v>0</v>
      </c>
      <c r="S241" s="137"/>
      <c r="T241" s="139">
        <f>SUM(T242:T253)</f>
        <v>0</v>
      </c>
      <c r="AR241" s="132" t="s">
        <v>32</v>
      </c>
      <c r="AT241" s="140" t="s">
        <v>74</v>
      </c>
      <c r="AU241" s="140" t="s">
        <v>32</v>
      </c>
      <c r="AY241" s="132" t="s">
        <v>136</v>
      </c>
      <c r="BK241" s="141">
        <f>SUM(BK242:BK253)</f>
        <v>0</v>
      </c>
    </row>
    <row r="242" spans="1:65" s="2" customFormat="1" ht="21.75" customHeight="1">
      <c r="A242" s="33"/>
      <c r="B242" s="144"/>
      <c r="C242" s="145" t="s">
        <v>317</v>
      </c>
      <c r="D242" s="145" t="s">
        <v>138</v>
      </c>
      <c r="E242" s="146" t="s">
        <v>1205</v>
      </c>
      <c r="F242" s="147" t="s">
        <v>1206</v>
      </c>
      <c r="G242" s="148" t="s">
        <v>214</v>
      </c>
      <c r="H242" s="149">
        <v>21.207</v>
      </c>
      <c r="I242" s="150"/>
      <c r="J242" s="151">
        <f>ROUND(I242*H242,2)</f>
        <v>0</v>
      </c>
      <c r="K242" s="147" t="s">
        <v>142</v>
      </c>
      <c r="L242" s="34"/>
      <c r="M242" s="152" t="s">
        <v>1</v>
      </c>
      <c r="N242" s="153" t="s">
        <v>40</v>
      </c>
      <c r="O242" s="59"/>
      <c r="P242" s="154">
        <f>O242*H242</f>
        <v>0</v>
      </c>
      <c r="Q242" s="154">
        <v>0</v>
      </c>
      <c r="R242" s="154">
        <f>Q242*H242</f>
        <v>0</v>
      </c>
      <c r="S242" s="154">
        <v>0</v>
      </c>
      <c r="T242" s="155">
        <f>S242*H242</f>
        <v>0</v>
      </c>
      <c r="U242" s="33"/>
      <c r="V242" s="33"/>
      <c r="W242" s="33"/>
      <c r="X242" s="33"/>
      <c r="Y242" s="33"/>
      <c r="Z242" s="33"/>
      <c r="AA242" s="33"/>
      <c r="AB242" s="33"/>
      <c r="AC242" s="33"/>
      <c r="AD242" s="33"/>
      <c r="AE242" s="33"/>
      <c r="AR242" s="156" t="s">
        <v>143</v>
      </c>
      <c r="AT242" s="156" t="s">
        <v>138</v>
      </c>
      <c r="AU242" s="156" t="s">
        <v>84</v>
      </c>
      <c r="AY242" s="18" t="s">
        <v>136</v>
      </c>
      <c r="BE242" s="157">
        <f>IF(N242="základní",J242,0)</f>
        <v>0</v>
      </c>
      <c r="BF242" s="157">
        <f>IF(N242="snížená",J242,0)</f>
        <v>0</v>
      </c>
      <c r="BG242" s="157">
        <f>IF(N242="zákl. přenesená",J242,0)</f>
        <v>0</v>
      </c>
      <c r="BH242" s="157">
        <f>IF(N242="sníž. přenesená",J242,0)</f>
        <v>0</v>
      </c>
      <c r="BI242" s="157">
        <f>IF(N242="nulová",J242,0)</f>
        <v>0</v>
      </c>
      <c r="BJ242" s="18" t="s">
        <v>32</v>
      </c>
      <c r="BK242" s="157">
        <f>ROUND(I242*H242,2)</f>
        <v>0</v>
      </c>
      <c r="BL242" s="18" t="s">
        <v>143</v>
      </c>
      <c r="BM242" s="156" t="s">
        <v>1207</v>
      </c>
    </row>
    <row r="243" spans="1:47" s="2" customFormat="1" ht="11.25">
      <c r="A243" s="33"/>
      <c r="B243" s="34"/>
      <c r="C243" s="33"/>
      <c r="D243" s="158" t="s">
        <v>145</v>
      </c>
      <c r="E243" s="33"/>
      <c r="F243" s="159" t="s">
        <v>1208</v>
      </c>
      <c r="G243" s="33"/>
      <c r="H243" s="33"/>
      <c r="I243" s="160"/>
      <c r="J243" s="33"/>
      <c r="K243" s="33"/>
      <c r="L243" s="34"/>
      <c r="M243" s="161"/>
      <c r="N243" s="162"/>
      <c r="O243" s="59"/>
      <c r="P243" s="59"/>
      <c r="Q243" s="59"/>
      <c r="R243" s="59"/>
      <c r="S243" s="59"/>
      <c r="T243" s="60"/>
      <c r="U243" s="33"/>
      <c r="V243" s="33"/>
      <c r="W243" s="33"/>
      <c r="X243" s="33"/>
      <c r="Y243" s="33"/>
      <c r="Z243" s="33"/>
      <c r="AA243" s="33"/>
      <c r="AB243" s="33"/>
      <c r="AC243" s="33"/>
      <c r="AD243" s="33"/>
      <c r="AE243" s="33"/>
      <c r="AT243" s="18" t="s">
        <v>145</v>
      </c>
      <c r="AU243" s="18" t="s">
        <v>84</v>
      </c>
    </row>
    <row r="244" spans="1:65" s="2" customFormat="1" ht="16.5" customHeight="1">
      <c r="A244" s="33"/>
      <c r="B244" s="144"/>
      <c r="C244" s="145" t="s">
        <v>323</v>
      </c>
      <c r="D244" s="145" t="s">
        <v>138</v>
      </c>
      <c r="E244" s="146" t="s">
        <v>1209</v>
      </c>
      <c r="F244" s="147" t="s">
        <v>1210</v>
      </c>
      <c r="G244" s="148" t="s">
        <v>214</v>
      </c>
      <c r="H244" s="149">
        <v>21.207</v>
      </c>
      <c r="I244" s="150"/>
      <c r="J244" s="151">
        <f>ROUND(I244*H244,2)</f>
        <v>0</v>
      </c>
      <c r="K244" s="147" t="s">
        <v>142</v>
      </c>
      <c r="L244" s="34"/>
      <c r="M244" s="152" t="s">
        <v>1</v>
      </c>
      <c r="N244" s="153" t="s">
        <v>40</v>
      </c>
      <c r="O244" s="59"/>
      <c r="P244" s="154">
        <f>O244*H244</f>
        <v>0</v>
      </c>
      <c r="Q244" s="154">
        <v>0</v>
      </c>
      <c r="R244" s="154">
        <f>Q244*H244</f>
        <v>0</v>
      </c>
      <c r="S244" s="154">
        <v>0</v>
      </c>
      <c r="T244" s="155">
        <f>S244*H244</f>
        <v>0</v>
      </c>
      <c r="U244" s="33"/>
      <c r="V244" s="33"/>
      <c r="W244" s="33"/>
      <c r="X244" s="33"/>
      <c r="Y244" s="33"/>
      <c r="Z244" s="33"/>
      <c r="AA244" s="33"/>
      <c r="AB244" s="33"/>
      <c r="AC244" s="33"/>
      <c r="AD244" s="33"/>
      <c r="AE244" s="33"/>
      <c r="AR244" s="156" t="s">
        <v>143</v>
      </c>
      <c r="AT244" s="156" t="s">
        <v>138</v>
      </c>
      <c r="AU244" s="156" t="s">
        <v>84</v>
      </c>
      <c r="AY244" s="18" t="s">
        <v>136</v>
      </c>
      <c r="BE244" s="157">
        <f>IF(N244="základní",J244,0)</f>
        <v>0</v>
      </c>
      <c r="BF244" s="157">
        <f>IF(N244="snížená",J244,0)</f>
        <v>0</v>
      </c>
      <c r="BG244" s="157">
        <f>IF(N244="zákl. přenesená",J244,0)</f>
        <v>0</v>
      </c>
      <c r="BH244" s="157">
        <f>IF(N244="sníž. přenesená",J244,0)</f>
        <v>0</v>
      </c>
      <c r="BI244" s="157">
        <f>IF(N244="nulová",J244,0)</f>
        <v>0</v>
      </c>
      <c r="BJ244" s="18" t="s">
        <v>32</v>
      </c>
      <c r="BK244" s="157">
        <f>ROUND(I244*H244,2)</f>
        <v>0</v>
      </c>
      <c r="BL244" s="18" t="s">
        <v>143</v>
      </c>
      <c r="BM244" s="156" t="s">
        <v>1211</v>
      </c>
    </row>
    <row r="245" spans="1:47" s="2" customFormat="1" ht="11.25">
      <c r="A245" s="33"/>
      <c r="B245" s="34"/>
      <c r="C245" s="33"/>
      <c r="D245" s="158" t="s">
        <v>145</v>
      </c>
      <c r="E245" s="33"/>
      <c r="F245" s="159" t="s">
        <v>1212</v>
      </c>
      <c r="G245" s="33"/>
      <c r="H245" s="33"/>
      <c r="I245" s="160"/>
      <c r="J245" s="33"/>
      <c r="K245" s="33"/>
      <c r="L245" s="34"/>
      <c r="M245" s="161"/>
      <c r="N245" s="162"/>
      <c r="O245" s="59"/>
      <c r="P245" s="59"/>
      <c r="Q245" s="59"/>
      <c r="R245" s="59"/>
      <c r="S245" s="59"/>
      <c r="T245" s="60"/>
      <c r="U245" s="33"/>
      <c r="V245" s="33"/>
      <c r="W245" s="33"/>
      <c r="X245" s="33"/>
      <c r="Y245" s="33"/>
      <c r="Z245" s="33"/>
      <c r="AA245" s="33"/>
      <c r="AB245" s="33"/>
      <c r="AC245" s="33"/>
      <c r="AD245" s="33"/>
      <c r="AE245" s="33"/>
      <c r="AT245" s="18" t="s">
        <v>145</v>
      </c>
      <c r="AU245" s="18" t="s">
        <v>84</v>
      </c>
    </row>
    <row r="246" spans="1:65" s="2" customFormat="1" ht="16.5" customHeight="1">
      <c r="A246" s="33"/>
      <c r="B246" s="144"/>
      <c r="C246" s="145" t="s">
        <v>330</v>
      </c>
      <c r="D246" s="145" t="s">
        <v>138</v>
      </c>
      <c r="E246" s="146" t="s">
        <v>1213</v>
      </c>
      <c r="F246" s="147" t="s">
        <v>1214</v>
      </c>
      <c r="G246" s="148" t="s">
        <v>214</v>
      </c>
      <c r="H246" s="149">
        <v>339.312</v>
      </c>
      <c r="I246" s="150"/>
      <c r="J246" s="151">
        <f>ROUND(I246*H246,2)</f>
        <v>0</v>
      </c>
      <c r="K246" s="147" t="s">
        <v>142</v>
      </c>
      <c r="L246" s="34"/>
      <c r="M246" s="152" t="s">
        <v>1</v>
      </c>
      <c r="N246" s="153" t="s">
        <v>40</v>
      </c>
      <c r="O246" s="59"/>
      <c r="P246" s="154">
        <f>O246*H246</f>
        <v>0</v>
      </c>
      <c r="Q246" s="154">
        <v>0</v>
      </c>
      <c r="R246" s="154">
        <f>Q246*H246</f>
        <v>0</v>
      </c>
      <c r="S246" s="154">
        <v>0</v>
      </c>
      <c r="T246" s="155">
        <f>S246*H246</f>
        <v>0</v>
      </c>
      <c r="U246" s="33"/>
      <c r="V246" s="33"/>
      <c r="W246" s="33"/>
      <c r="X246" s="33"/>
      <c r="Y246" s="33"/>
      <c r="Z246" s="33"/>
      <c r="AA246" s="33"/>
      <c r="AB246" s="33"/>
      <c r="AC246" s="33"/>
      <c r="AD246" s="33"/>
      <c r="AE246" s="33"/>
      <c r="AR246" s="156" t="s">
        <v>143</v>
      </c>
      <c r="AT246" s="156" t="s">
        <v>138</v>
      </c>
      <c r="AU246" s="156" t="s">
        <v>84</v>
      </c>
      <c r="AY246" s="18" t="s">
        <v>136</v>
      </c>
      <c r="BE246" s="157">
        <f>IF(N246="základní",J246,0)</f>
        <v>0</v>
      </c>
      <c r="BF246" s="157">
        <f>IF(N246="snížená",J246,0)</f>
        <v>0</v>
      </c>
      <c r="BG246" s="157">
        <f>IF(N246="zákl. přenesená",J246,0)</f>
        <v>0</v>
      </c>
      <c r="BH246" s="157">
        <f>IF(N246="sníž. přenesená",J246,0)</f>
        <v>0</v>
      </c>
      <c r="BI246" s="157">
        <f>IF(N246="nulová",J246,0)</f>
        <v>0</v>
      </c>
      <c r="BJ246" s="18" t="s">
        <v>32</v>
      </c>
      <c r="BK246" s="157">
        <f>ROUND(I246*H246,2)</f>
        <v>0</v>
      </c>
      <c r="BL246" s="18" t="s">
        <v>143</v>
      </c>
      <c r="BM246" s="156" t="s">
        <v>1215</v>
      </c>
    </row>
    <row r="247" spans="1:47" s="2" customFormat="1" ht="11.25">
      <c r="A247" s="33"/>
      <c r="B247" s="34"/>
      <c r="C247" s="33"/>
      <c r="D247" s="158" t="s">
        <v>145</v>
      </c>
      <c r="E247" s="33"/>
      <c r="F247" s="159" t="s">
        <v>1216</v>
      </c>
      <c r="G247" s="33"/>
      <c r="H247" s="33"/>
      <c r="I247" s="160"/>
      <c r="J247" s="33"/>
      <c r="K247" s="33"/>
      <c r="L247" s="34"/>
      <c r="M247" s="161"/>
      <c r="N247" s="162"/>
      <c r="O247" s="59"/>
      <c r="P247" s="59"/>
      <c r="Q247" s="59"/>
      <c r="R247" s="59"/>
      <c r="S247" s="59"/>
      <c r="T247" s="60"/>
      <c r="U247" s="33"/>
      <c r="V247" s="33"/>
      <c r="W247" s="33"/>
      <c r="X247" s="33"/>
      <c r="Y247" s="33"/>
      <c r="Z247" s="33"/>
      <c r="AA247" s="33"/>
      <c r="AB247" s="33"/>
      <c r="AC247" s="33"/>
      <c r="AD247" s="33"/>
      <c r="AE247" s="33"/>
      <c r="AT247" s="18" t="s">
        <v>145</v>
      </c>
      <c r="AU247" s="18" t="s">
        <v>84</v>
      </c>
    </row>
    <row r="248" spans="2:51" s="14" customFormat="1" ht="11.25">
      <c r="B248" s="171"/>
      <c r="D248" s="164" t="s">
        <v>147</v>
      </c>
      <c r="F248" s="173" t="s">
        <v>1217</v>
      </c>
      <c r="H248" s="174">
        <v>339.312</v>
      </c>
      <c r="I248" s="175"/>
      <c r="L248" s="171"/>
      <c r="M248" s="176"/>
      <c r="N248" s="177"/>
      <c r="O248" s="177"/>
      <c r="P248" s="177"/>
      <c r="Q248" s="177"/>
      <c r="R248" s="177"/>
      <c r="S248" s="177"/>
      <c r="T248" s="178"/>
      <c r="AT248" s="172" t="s">
        <v>147</v>
      </c>
      <c r="AU248" s="172" t="s">
        <v>84</v>
      </c>
      <c r="AV248" s="14" t="s">
        <v>84</v>
      </c>
      <c r="AW248" s="14" t="s">
        <v>3</v>
      </c>
      <c r="AX248" s="14" t="s">
        <v>32</v>
      </c>
      <c r="AY248" s="172" t="s">
        <v>136</v>
      </c>
    </row>
    <row r="249" spans="1:65" s="2" customFormat="1" ht="24.2" customHeight="1">
      <c r="A249" s="33"/>
      <c r="B249" s="144"/>
      <c r="C249" s="145" t="s">
        <v>338</v>
      </c>
      <c r="D249" s="145" t="s">
        <v>138</v>
      </c>
      <c r="E249" s="146" t="s">
        <v>1218</v>
      </c>
      <c r="F249" s="147" t="s">
        <v>1219</v>
      </c>
      <c r="G249" s="148" t="s">
        <v>214</v>
      </c>
      <c r="H249" s="149">
        <v>4.452</v>
      </c>
      <c r="I249" s="150"/>
      <c r="J249" s="151">
        <f>ROUND(I249*H249,2)</f>
        <v>0</v>
      </c>
      <c r="K249" s="147" t="s">
        <v>1</v>
      </c>
      <c r="L249" s="34"/>
      <c r="M249" s="152" t="s">
        <v>1</v>
      </c>
      <c r="N249" s="153" t="s">
        <v>40</v>
      </c>
      <c r="O249" s="59"/>
      <c r="P249" s="154">
        <f>O249*H249</f>
        <v>0</v>
      </c>
      <c r="Q249" s="154">
        <v>0</v>
      </c>
      <c r="R249" s="154">
        <f>Q249*H249</f>
        <v>0</v>
      </c>
      <c r="S249" s="154">
        <v>0</v>
      </c>
      <c r="T249" s="155">
        <f>S249*H249</f>
        <v>0</v>
      </c>
      <c r="U249" s="33"/>
      <c r="V249" s="33"/>
      <c r="W249" s="33"/>
      <c r="X249" s="33"/>
      <c r="Y249" s="33"/>
      <c r="Z249" s="33"/>
      <c r="AA249" s="33"/>
      <c r="AB249" s="33"/>
      <c r="AC249" s="33"/>
      <c r="AD249" s="33"/>
      <c r="AE249" s="33"/>
      <c r="AR249" s="156" t="s">
        <v>143</v>
      </c>
      <c r="AT249" s="156" t="s">
        <v>138</v>
      </c>
      <c r="AU249" s="156" t="s">
        <v>84</v>
      </c>
      <c r="AY249" s="18" t="s">
        <v>136</v>
      </c>
      <c r="BE249" s="157">
        <f>IF(N249="základní",J249,0)</f>
        <v>0</v>
      </c>
      <c r="BF249" s="157">
        <f>IF(N249="snížená",J249,0)</f>
        <v>0</v>
      </c>
      <c r="BG249" s="157">
        <f>IF(N249="zákl. přenesená",J249,0)</f>
        <v>0</v>
      </c>
      <c r="BH249" s="157">
        <f>IF(N249="sníž. přenesená",J249,0)</f>
        <v>0</v>
      </c>
      <c r="BI249" s="157">
        <f>IF(N249="nulová",J249,0)</f>
        <v>0</v>
      </c>
      <c r="BJ249" s="18" t="s">
        <v>32</v>
      </c>
      <c r="BK249" s="157">
        <f>ROUND(I249*H249,2)</f>
        <v>0</v>
      </c>
      <c r="BL249" s="18" t="s">
        <v>143</v>
      </c>
      <c r="BM249" s="156" t="s">
        <v>1220</v>
      </c>
    </row>
    <row r="250" spans="1:65" s="2" customFormat="1" ht="24.2" customHeight="1">
      <c r="A250" s="33"/>
      <c r="B250" s="144"/>
      <c r="C250" s="145" t="s">
        <v>348</v>
      </c>
      <c r="D250" s="145" t="s">
        <v>138</v>
      </c>
      <c r="E250" s="146" t="s">
        <v>1221</v>
      </c>
      <c r="F250" s="147" t="s">
        <v>1222</v>
      </c>
      <c r="G250" s="148" t="s">
        <v>214</v>
      </c>
      <c r="H250" s="149">
        <v>4.15</v>
      </c>
      <c r="I250" s="150"/>
      <c r="J250" s="151">
        <f>ROUND(I250*H250,2)</f>
        <v>0</v>
      </c>
      <c r="K250" s="147" t="s">
        <v>1</v>
      </c>
      <c r="L250" s="34"/>
      <c r="M250" s="152" t="s">
        <v>1</v>
      </c>
      <c r="N250" s="153" t="s">
        <v>40</v>
      </c>
      <c r="O250" s="59"/>
      <c r="P250" s="154">
        <f>O250*H250</f>
        <v>0</v>
      </c>
      <c r="Q250" s="154">
        <v>0</v>
      </c>
      <c r="R250" s="154">
        <f>Q250*H250</f>
        <v>0</v>
      </c>
      <c r="S250" s="154">
        <v>0</v>
      </c>
      <c r="T250" s="155">
        <f>S250*H250</f>
        <v>0</v>
      </c>
      <c r="U250" s="33"/>
      <c r="V250" s="33"/>
      <c r="W250" s="33"/>
      <c r="X250" s="33"/>
      <c r="Y250" s="33"/>
      <c r="Z250" s="33"/>
      <c r="AA250" s="33"/>
      <c r="AB250" s="33"/>
      <c r="AC250" s="33"/>
      <c r="AD250" s="33"/>
      <c r="AE250" s="33"/>
      <c r="AR250" s="156" t="s">
        <v>143</v>
      </c>
      <c r="AT250" s="156" t="s">
        <v>138</v>
      </c>
      <c r="AU250" s="156" t="s">
        <v>84</v>
      </c>
      <c r="AY250" s="18" t="s">
        <v>136</v>
      </c>
      <c r="BE250" s="157">
        <f>IF(N250="základní",J250,0)</f>
        <v>0</v>
      </c>
      <c r="BF250" s="157">
        <f>IF(N250="snížená",J250,0)</f>
        <v>0</v>
      </c>
      <c r="BG250" s="157">
        <f>IF(N250="zákl. přenesená",J250,0)</f>
        <v>0</v>
      </c>
      <c r="BH250" s="157">
        <f>IF(N250="sníž. přenesená",J250,0)</f>
        <v>0</v>
      </c>
      <c r="BI250" s="157">
        <f>IF(N250="nulová",J250,0)</f>
        <v>0</v>
      </c>
      <c r="BJ250" s="18" t="s">
        <v>32</v>
      </c>
      <c r="BK250" s="157">
        <f>ROUND(I250*H250,2)</f>
        <v>0</v>
      </c>
      <c r="BL250" s="18" t="s">
        <v>143</v>
      </c>
      <c r="BM250" s="156" t="s">
        <v>1223</v>
      </c>
    </row>
    <row r="251" spans="2:51" s="14" customFormat="1" ht="11.25">
      <c r="B251" s="171"/>
      <c r="D251" s="164" t="s">
        <v>147</v>
      </c>
      <c r="E251" s="172" t="s">
        <v>1</v>
      </c>
      <c r="F251" s="173" t="s">
        <v>1224</v>
      </c>
      <c r="H251" s="174">
        <v>4.15</v>
      </c>
      <c r="I251" s="175"/>
      <c r="L251" s="171"/>
      <c r="M251" s="176"/>
      <c r="N251" s="177"/>
      <c r="O251" s="177"/>
      <c r="P251" s="177"/>
      <c r="Q251" s="177"/>
      <c r="R251" s="177"/>
      <c r="S251" s="177"/>
      <c r="T251" s="178"/>
      <c r="AT251" s="172" t="s">
        <v>147</v>
      </c>
      <c r="AU251" s="172" t="s">
        <v>84</v>
      </c>
      <c r="AV251" s="14" t="s">
        <v>84</v>
      </c>
      <c r="AW251" s="14" t="s">
        <v>31</v>
      </c>
      <c r="AX251" s="14" t="s">
        <v>75</v>
      </c>
      <c r="AY251" s="172" t="s">
        <v>136</v>
      </c>
    </row>
    <row r="252" spans="2:51" s="15" customFormat="1" ht="11.25">
      <c r="B252" s="179"/>
      <c r="D252" s="164" t="s">
        <v>147</v>
      </c>
      <c r="E252" s="180" t="s">
        <v>1</v>
      </c>
      <c r="F252" s="181" t="s">
        <v>151</v>
      </c>
      <c r="H252" s="182">
        <v>4.15</v>
      </c>
      <c r="I252" s="183"/>
      <c r="L252" s="179"/>
      <c r="M252" s="184"/>
      <c r="N252" s="185"/>
      <c r="O252" s="185"/>
      <c r="P252" s="185"/>
      <c r="Q252" s="185"/>
      <c r="R252" s="185"/>
      <c r="S252" s="185"/>
      <c r="T252" s="186"/>
      <c r="AT252" s="180" t="s">
        <v>147</v>
      </c>
      <c r="AU252" s="180" t="s">
        <v>84</v>
      </c>
      <c r="AV252" s="15" t="s">
        <v>143</v>
      </c>
      <c r="AW252" s="15" t="s">
        <v>31</v>
      </c>
      <c r="AX252" s="15" t="s">
        <v>32</v>
      </c>
      <c r="AY252" s="180" t="s">
        <v>136</v>
      </c>
    </row>
    <row r="253" spans="1:65" s="2" customFormat="1" ht="24.2" customHeight="1">
      <c r="A253" s="33"/>
      <c r="B253" s="144"/>
      <c r="C253" s="145" t="s">
        <v>356</v>
      </c>
      <c r="D253" s="145" t="s">
        <v>138</v>
      </c>
      <c r="E253" s="146" t="s">
        <v>1225</v>
      </c>
      <c r="F253" s="147" t="s">
        <v>1226</v>
      </c>
      <c r="G253" s="148" t="s">
        <v>214</v>
      </c>
      <c r="H253" s="149">
        <v>12.605</v>
      </c>
      <c r="I253" s="150"/>
      <c r="J253" s="151">
        <f>ROUND(I253*H253,2)</f>
        <v>0</v>
      </c>
      <c r="K253" s="147" t="s">
        <v>1</v>
      </c>
      <c r="L253" s="34"/>
      <c r="M253" s="211" t="s">
        <v>1</v>
      </c>
      <c r="N253" s="212" t="s">
        <v>40</v>
      </c>
      <c r="O253" s="209"/>
      <c r="P253" s="213">
        <f>O253*H253</f>
        <v>0</v>
      </c>
      <c r="Q253" s="213">
        <v>0</v>
      </c>
      <c r="R253" s="213">
        <f>Q253*H253</f>
        <v>0</v>
      </c>
      <c r="S253" s="213">
        <v>0</v>
      </c>
      <c r="T253" s="214">
        <f>S253*H253</f>
        <v>0</v>
      </c>
      <c r="U253" s="33"/>
      <c r="V253" s="33"/>
      <c r="W253" s="33"/>
      <c r="X253" s="33"/>
      <c r="Y253" s="33"/>
      <c r="Z253" s="33"/>
      <c r="AA253" s="33"/>
      <c r="AB253" s="33"/>
      <c r="AC253" s="33"/>
      <c r="AD253" s="33"/>
      <c r="AE253" s="33"/>
      <c r="AR253" s="156" t="s">
        <v>143</v>
      </c>
      <c r="AT253" s="156" t="s">
        <v>138</v>
      </c>
      <c r="AU253" s="156" t="s">
        <v>84</v>
      </c>
      <c r="AY253" s="18" t="s">
        <v>136</v>
      </c>
      <c r="BE253" s="157">
        <f>IF(N253="základní",J253,0)</f>
        <v>0</v>
      </c>
      <c r="BF253" s="157">
        <f>IF(N253="snížená",J253,0)</f>
        <v>0</v>
      </c>
      <c r="BG253" s="157">
        <f>IF(N253="zákl. přenesená",J253,0)</f>
        <v>0</v>
      </c>
      <c r="BH253" s="157">
        <f>IF(N253="sníž. přenesená",J253,0)</f>
        <v>0</v>
      </c>
      <c r="BI253" s="157">
        <f>IF(N253="nulová",J253,0)</f>
        <v>0</v>
      </c>
      <c r="BJ253" s="18" t="s">
        <v>32</v>
      </c>
      <c r="BK253" s="157">
        <f>ROUND(I253*H253,2)</f>
        <v>0</v>
      </c>
      <c r="BL253" s="18" t="s">
        <v>143</v>
      </c>
      <c r="BM253" s="156" t="s">
        <v>1227</v>
      </c>
    </row>
    <row r="254" spans="1:31" s="2" customFormat="1" ht="6.95" customHeight="1">
      <c r="A254" s="33"/>
      <c r="B254" s="48"/>
      <c r="C254" s="49"/>
      <c r="D254" s="49"/>
      <c r="E254" s="49"/>
      <c r="F254" s="49"/>
      <c r="G254" s="49"/>
      <c r="H254" s="49"/>
      <c r="I254" s="49"/>
      <c r="J254" s="49"/>
      <c r="K254" s="49"/>
      <c r="L254" s="34"/>
      <c r="M254" s="33"/>
      <c r="O254" s="33"/>
      <c r="P254" s="33"/>
      <c r="Q254" s="33"/>
      <c r="R254" s="33"/>
      <c r="S254" s="33"/>
      <c r="T254" s="33"/>
      <c r="U254" s="33"/>
      <c r="V254" s="33"/>
      <c r="W254" s="33"/>
      <c r="X254" s="33"/>
      <c r="Y254" s="33"/>
      <c r="Z254" s="33"/>
      <c r="AA254" s="33"/>
      <c r="AB254" s="33"/>
      <c r="AC254" s="33"/>
      <c r="AD254" s="33"/>
      <c r="AE254" s="33"/>
    </row>
  </sheetData>
  <autoFilter ref="C120:K253"/>
  <mergeCells count="9">
    <mergeCell ref="E87:H87"/>
    <mergeCell ref="E111:H111"/>
    <mergeCell ref="E113:H113"/>
    <mergeCell ref="L2:V2"/>
    <mergeCell ref="E7:H7"/>
    <mergeCell ref="E9:H9"/>
    <mergeCell ref="E18:H18"/>
    <mergeCell ref="E27:H27"/>
    <mergeCell ref="E85:H85"/>
  </mergeCells>
  <hyperlinks>
    <hyperlink ref="F125" r:id="rId1" display="https://podminky.urs.cz/item/CS_URS_2022_02/111251101"/>
    <hyperlink ref="F133" r:id="rId2" display="https://podminky.urs.cz/item/CS_URS_2022_02/112101121"/>
    <hyperlink ref="F139" r:id="rId3" display="https://podminky.urs.cz/item/CS_URS_2022_02/112251101"/>
    <hyperlink ref="F141" r:id="rId4" display="https://podminky.urs.cz/item/CS_URS_2022_02/122251102"/>
    <hyperlink ref="F148" r:id="rId5" display="https://podminky.urs.cz/item/CS_URS_2022_02/162201405"/>
    <hyperlink ref="F150" r:id="rId6" display="https://podminky.urs.cz/item/CS_URS_2022_02/162201415"/>
    <hyperlink ref="F152" r:id="rId7" display="https://podminky.urs.cz/item/CS_URS_2022_02/162201421"/>
    <hyperlink ref="F154" r:id="rId8" display="https://podminky.urs.cz/item/CS_URS_2022_02/162301941"/>
    <hyperlink ref="F158" r:id="rId9" display="https://podminky.urs.cz/item/CS_URS_2022_02/162301961"/>
    <hyperlink ref="F162" r:id="rId10" display="https://podminky.urs.cz/item/CS_URS_2022_02/162301971"/>
    <hyperlink ref="F166" r:id="rId11" display="https://podminky.urs.cz/item/CS_URS_2022_02/162301501"/>
    <hyperlink ref="F174" r:id="rId12" display="https://podminky.urs.cz/item/CS_URS_2022_02/162301981"/>
    <hyperlink ref="F182" r:id="rId13" display="https://podminky.urs.cz/item/CS_URS_2022_02/162751117"/>
    <hyperlink ref="F188" r:id="rId14" display="https://podminky.urs.cz/item/CS_URS_2022_02/171251201"/>
    <hyperlink ref="F200" r:id="rId15" display="https://podminky.urs.cz/item/CS_URS_2022_02/871395819"/>
    <hyperlink ref="F218" r:id="rId16" display="https://podminky.urs.cz/item/CS_URS_2022_02/8913518R1"/>
    <hyperlink ref="F223" r:id="rId17" display="https://podminky.urs.cz/item/CS_URS_2022_02/899103211"/>
    <hyperlink ref="F230" r:id="rId18" display="https://podminky.urs.cz/item/CS_URS_2022_02/961044111"/>
    <hyperlink ref="F236" r:id="rId19" display="https://podminky.urs.cz/item/CS_URS_2022_02/963051113"/>
    <hyperlink ref="F243" r:id="rId20" display="https://podminky.urs.cz/item/CS_URS_2022_02/997013151"/>
    <hyperlink ref="F245" r:id="rId21" display="https://podminky.urs.cz/item/CS_URS_2022_02/997013501"/>
    <hyperlink ref="F247" r:id="rId22" display="https://podminky.urs.cz/item/CS_URS_2022_02/997013509"/>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01"/>
  <sheetViews>
    <sheetView showGridLines="0" workbookViewId="0" topLeftCell="A1">
      <selection activeCell="J12" sqref="J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6" t="s">
        <v>5</v>
      </c>
      <c r="M2" s="241"/>
      <c r="N2" s="241"/>
      <c r="O2" s="241"/>
      <c r="P2" s="241"/>
      <c r="Q2" s="241"/>
      <c r="R2" s="241"/>
      <c r="S2" s="241"/>
      <c r="T2" s="241"/>
      <c r="U2" s="241"/>
      <c r="V2" s="241"/>
      <c r="AT2" s="18" t="s">
        <v>97</v>
      </c>
    </row>
    <row r="3" spans="2:46" s="1" customFormat="1" ht="6.95" customHeight="1">
      <c r="B3" s="19"/>
      <c r="C3" s="20"/>
      <c r="D3" s="20"/>
      <c r="E3" s="20"/>
      <c r="F3" s="20"/>
      <c r="G3" s="20"/>
      <c r="H3" s="20"/>
      <c r="I3" s="20"/>
      <c r="J3" s="20"/>
      <c r="K3" s="20"/>
      <c r="L3" s="21"/>
      <c r="AT3" s="18" t="s">
        <v>84</v>
      </c>
    </row>
    <row r="4" spans="2:46" s="1" customFormat="1" ht="24.95" customHeight="1">
      <c r="B4" s="21"/>
      <c r="D4" s="22" t="s">
        <v>101</v>
      </c>
      <c r="L4" s="21"/>
      <c r="M4" s="94" t="s">
        <v>10</v>
      </c>
      <c r="AT4" s="18" t="s">
        <v>3</v>
      </c>
    </row>
    <row r="5" spans="2:12" s="1" customFormat="1" ht="6.95" customHeight="1">
      <c r="B5" s="21"/>
      <c r="L5" s="21"/>
    </row>
    <row r="6" spans="2:12" s="1" customFormat="1" ht="12" customHeight="1">
      <c r="B6" s="21"/>
      <c r="D6" s="28" t="s">
        <v>16</v>
      </c>
      <c r="L6" s="21"/>
    </row>
    <row r="7" spans="2:12" s="1" customFormat="1" ht="16.5" customHeight="1">
      <c r="B7" s="21"/>
      <c r="E7" s="257" t="str">
        <f>'Rekapitulace stavby'!K6</f>
        <v>Brno, Obvodová (Bystrcký most) drobná rekonstrukce vodovodu</v>
      </c>
      <c r="F7" s="258"/>
      <c r="G7" s="258"/>
      <c r="H7" s="258"/>
      <c r="L7" s="21"/>
    </row>
    <row r="8" spans="1:31" s="2" customFormat="1" ht="12" customHeight="1">
      <c r="A8" s="33"/>
      <c r="B8" s="34"/>
      <c r="C8" s="33"/>
      <c r="D8" s="28" t="s">
        <v>102</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18" t="s">
        <v>1228</v>
      </c>
      <c r="F9" s="259"/>
      <c r="G9" s="259"/>
      <c r="H9" s="25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23</v>
      </c>
      <c r="E14" s="33"/>
      <c r="F14" s="33"/>
      <c r="G14" s="33"/>
      <c r="H14" s="33"/>
      <c r="I14" s="28" t="s">
        <v>24</v>
      </c>
      <c r="J14" s="26" t="s">
        <v>1</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25</v>
      </c>
      <c r="F15" s="33"/>
      <c r="G15" s="33"/>
      <c r="H15" s="33"/>
      <c r="I15" s="28" t="s">
        <v>26</v>
      </c>
      <c r="J15" s="26" t="s">
        <v>1</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28" t="s">
        <v>24</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60" t="str">
        <f>'Rekapitulace stavby'!E14</f>
        <v>Vyplň údaj</v>
      </c>
      <c r="F18" s="240"/>
      <c r="G18" s="240"/>
      <c r="H18" s="240"/>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28" t="s">
        <v>24</v>
      </c>
      <c r="J20" s="26" t="s">
        <v>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30</v>
      </c>
      <c r="F21" s="33"/>
      <c r="G21" s="33"/>
      <c r="H21" s="33"/>
      <c r="I21" s="28" t="s">
        <v>26</v>
      </c>
      <c r="J21" s="26" t="s">
        <v>1</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33</v>
      </c>
      <c r="E23" s="33"/>
      <c r="F23" s="33"/>
      <c r="G23" s="33"/>
      <c r="H23" s="33"/>
      <c r="I23" s="28" t="s">
        <v>24</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34</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45" t="s">
        <v>1</v>
      </c>
      <c r="F27" s="245"/>
      <c r="G27" s="245"/>
      <c r="H27" s="245"/>
      <c r="I27" s="95"/>
      <c r="J27" s="95"/>
      <c r="K27" s="95"/>
      <c r="L27" s="97"/>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35</v>
      </c>
      <c r="E30" s="33"/>
      <c r="F30" s="33"/>
      <c r="G30" s="33"/>
      <c r="H30" s="33"/>
      <c r="I30" s="33"/>
      <c r="J30" s="72">
        <f>ROUND(J121,0)</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37</v>
      </c>
      <c r="G32" s="33"/>
      <c r="H32" s="33"/>
      <c r="I32" s="37" t="s">
        <v>36</v>
      </c>
      <c r="J32" s="37" t="s">
        <v>38</v>
      </c>
      <c r="K32" s="33"/>
      <c r="L32" s="43"/>
      <c r="S32" s="33"/>
      <c r="T32" s="33"/>
      <c r="U32" s="33"/>
      <c r="V32" s="33"/>
      <c r="W32" s="33"/>
      <c r="X32" s="33"/>
      <c r="Y32" s="33"/>
      <c r="Z32" s="33"/>
      <c r="AA32" s="33"/>
      <c r="AB32" s="33"/>
      <c r="AC32" s="33"/>
      <c r="AD32" s="33"/>
      <c r="AE32" s="33"/>
    </row>
    <row r="33" spans="1:31" s="2" customFormat="1" ht="14.45" customHeight="1">
      <c r="A33" s="33"/>
      <c r="B33" s="34"/>
      <c r="C33" s="33"/>
      <c r="D33" s="99" t="s">
        <v>39</v>
      </c>
      <c r="E33" s="28" t="s">
        <v>40</v>
      </c>
      <c r="F33" s="100">
        <f>ROUND((SUM(BE121:BE400)),0)</f>
        <v>0</v>
      </c>
      <c r="G33" s="33"/>
      <c r="H33" s="33"/>
      <c r="I33" s="101">
        <v>0.21</v>
      </c>
      <c r="J33" s="100">
        <f>ROUND(((SUM(BE121:BE400))*I33),0)</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41</v>
      </c>
      <c r="F34" s="100">
        <f>ROUND((SUM(BF121:BF400)),0)</f>
        <v>0</v>
      </c>
      <c r="G34" s="33"/>
      <c r="H34" s="33"/>
      <c r="I34" s="101">
        <v>0.12</v>
      </c>
      <c r="J34" s="100">
        <f>ROUND(((SUM(BF121:BF400))*I34),0)</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42</v>
      </c>
      <c r="F35" s="100">
        <f>ROUND((SUM(BG121:BG400)),0)</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43</v>
      </c>
      <c r="F36" s="100">
        <f>ROUND((SUM(BH121:BH400)),0)</f>
        <v>0</v>
      </c>
      <c r="G36" s="33"/>
      <c r="H36" s="33"/>
      <c r="I36" s="101">
        <v>0.12</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0">
        <f>ROUND((SUM(BI121:BI400)),0)</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45</v>
      </c>
      <c r="E39" s="61"/>
      <c r="F39" s="61"/>
      <c r="G39" s="104" t="s">
        <v>46</v>
      </c>
      <c r="H39" s="105" t="s">
        <v>47</v>
      </c>
      <c r="I39" s="61"/>
      <c r="J39" s="106">
        <f>SUM(J30:J37)</f>
        <v>0</v>
      </c>
      <c r="K39" s="107"/>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48</v>
      </c>
      <c r="E50" s="45"/>
      <c r="F50" s="45"/>
      <c r="G50" s="44" t="s">
        <v>49</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50</v>
      </c>
      <c r="E61" s="36"/>
      <c r="F61" s="108" t="s">
        <v>51</v>
      </c>
      <c r="G61" s="46" t="s">
        <v>50</v>
      </c>
      <c r="H61" s="36"/>
      <c r="I61" s="36"/>
      <c r="J61" s="109" t="s">
        <v>51</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52</v>
      </c>
      <c r="E65" s="47"/>
      <c r="F65" s="47"/>
      <c r="G65" s="44" t="s">
        <v>53</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50</v>
      </c>
      <c r="E76" s="36"/>
      <c r="F76" s="108" t="s">
        <v>51</v>
      </c>
      <c r="G76" s="46" t="s">
        <v>50</v>
      </c>
      <c r="H76" s="36"/>
      <c r="I76" s="36"/>
      <c r="J76" s="109" t="s">
        <v>51</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104</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7" t="str">
        <f>E7</f>
        <v>Brno, Obvodová (Bystrcký most) drobná rekonstrukce vodovodu</v>
      </c>
      <c r="F85" s="258"/>
      <c r="G85" s="258"/>
      <c r="H85" s="25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102</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8" t="str">
        <f>E9</f>
        <v>IO 04 - Obnova povrchu</v>
      </c>
      <c r="F87" s="259"/>
      <c r="G87" s="259"/>
      <c r="H87" s="25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40.15" customHeight="1">
      <c r="A91" s="33"/>
      <c r="B91" s="34"/>
      <c r="C91" s="28" t="s">
        <v>23</v>
      </c>
      <c r="D91" s="33"/>
      <c r="E91" s="33"/>
      <c r="F91" s="26" t="str">
        <f>E15</f>
        <v>Stat. město BRNO v zastoupení BVK</v>
      </c>
      <c r="G91" s="33"/>
      <c r="H91" s="33"/>
      <c r="I91" s="28" t="s">
        <v>29</v>
      </c>
      <c r="J91" s="31" t="str">
        <f>E21</f>
        <v>D PLUS PROJEKTOVÁ A INŽENÝRSKÁ a.s.</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33</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105</v>
      </c>
      <c r="D94" s="102"/>
      <c r="E94" s="102"/>
      <c r="F94" s="102"/>
      <c r="G94" s="102"/>
      <c r="H94" s="102"/>
      <c r="I94" s="102"/>
      <c r="J94" s="111" t="s">
        <v>106</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107</v>
      </c>
      <c r="D96" s="33"/>
      <c r="E96" s="33"/>
      <c r="F96" s="33"/>
      <c r="G96" s="33"/>
      <c r="H96" s="33"/>
      <c r="I96" s="33"/>
      <c r="J96" s="72">
        <f>J121</f>
        <v>0</v>
      </c>
      <c r="K96" s="33"/>
      <c r="L96" s="43"/>
      <c r="S96" s="33"/>
      <c r="T96" s="33"/>
      <c r="U96" s="33"/>
      <c r="V96" s="33"/>
      <c r="W96" s="33"/>
      <c r="X96" s="33"/>
      <c r="Y96" s="33"/>
      <c r="Z96" s="33"/>
      <c r="AA96" s="33"/>
      <c r="AB96" s="33"/>
      <c r="AC96" s="33"/>
      <c r="AD96" s="33"/>
      <c r="AE96" s="33"/>
      <c r="AU96" s="18" t="s">
        <v>108</v>
      </c>
    </row>
    <row r="97" spans="2:12" s="9" customFormat="1" ht="24.95" customHeight="1">
      <c r="B97" s="113"/>
      <c r="D97" s="114" t="s">
        <v>109</v>
      </c>
      <c r="E97" s="115"/>
      <c r="F97" s="115"/>
      <c r="G97" s="115"/>
      <c r="H97" s="115"/>
      <c r="I97" s="115"/>
      <c r="J97" s="116">
        <f>J122</f>
        <v>0</v>
      </c>
      <c r="L97" s="113"/>
    </row>
    <row r="98" spans="2:12" s="10" customFormat="1" ht="19.9" customHeight="1">
      <c r="B98" s="117"/>
      <c r="D98" s="118" t="s">
        <v>110</v>
      </c>
      <c r="E98" s="119"/>
      <c r="F98" s="119"/>
      <c r="G98" s="119"/>
      <c r="H98" s="119"/>
      <c r="I98" s="119"/>
      <c r="J98" s="120">
        <f>J123</f>
        <v>0</v>
      </c>
      <c r="L98" s="117"/>
    </row>
    <row r="99" spans="2:12" s="10" customFormat="1" ht="19.9" customHeight="1">
      <c r="B99" s="117"/>
      <c r="D99" s="118" t="s">
        <v>1229</v>
      </c>
      <c r="E99" s="119"/>
      <c r="F99" s="119"/>
      <c r="G99" s="119"/>
      <c r="H99" s="119"/>
      <c r="I99" s="119"/>
      <c r="J99" s="120">
        <f>J331</f>
        <v>0</v>
      </c>
      <c r="L99" s="117"/>
    </row>
    <row r="100" spans="2:12" s="10" customFormat="1" ht="19.9" customHeight="1">
      <c r="B100" s="117"/>
      <c r="D100" s="118" t="s">
        <v>115</v>
      </c>
      <c r="E100" s="119"/>
      <c r="F100" s="119"/>
      <c r="G100" s="119"/>
      <c r="H100" s="119"/>
      <c r="I100" s="119"/>
      <c r="J100" s="120">
        <f>J373</f>
        <v>0</v>
      </c>
      <c r="L100" s="117"/>
    </row>
    <row r="101" spans="2:12" s="10" customFormat="1" ht="19.9" customHeight="1">
      <c r="B101" s="117"/>
      <c r="D101" s="118" t="s">
        <v>117</v>
      </c>
      <c r="E101" s="119"/>
      <c r="F101" s="119"/>
      <c r="G101" s="119"/>
      <c r="H101" s="119"/>
      <c r="I101" s="119"/>
      <c r="J101" s="120">
        <f>J398</f>
        <v>0</v>
      </c>
      <c r="L101" s="117"/>
    </row>
    <row r="102" spans="1:31" s="2" customFormat="1" ht="21.75" customHeight="1">
      <c r="A102" s="33"/>
      <c r="B102" s="34"/>
      <c r="C102" s="33"/>
      <c r="D102" s="33"/>
      <c r="E102" s="33"/>
      <c r="F102" s="33"/>
      <c r="G102" s="33"/>
      <c r="H102" s="33"/>
      <c r="I102" s="33"/>
      <c r="J102" s="33"/>
      <c r="K102" s="33"/>
      <c r="L102" s="43"/>
      <c r="S102" s="33"/>
      <c r="T102" s="33"/>
      <c r="U102" s="33"/>
      <c r="V102" s="33"/>
      <c r="W102" s="33"/>
      <c r="X102" s="33"/>
      <c r="Y102" s="33"/>
      <c r="Z102" s="33"/>
      <c r="AA102" s="33"/>
      <c r="AB102" s="33"/>
      <c r="AC102" s="33"/>
      <c r="AD102" s="33"/>
      <c r="AE102" s="33"/>
    </row>
    <row r="103" spans="1:31" s="2" customFormat="1" ht="6.95" customHeight="1">
      <c r="A103" s="33"/>
      <c r="B103" s="48"/>
      <c r="C103" s="49"/>
      <c r="D103" s="49"/>
      <c r="E103" s="49"/>
      <c r="F103" s="49"/>
      <c r="G103" s="49"/>
      <c r="H103" s="49"/>
      <c r="I103" s="49"/>
      <c r="J103" s="49"/>
      <c r="K103" s="49"/>
      <c r="L103" s="43"/>
      <c r="S103" s="33"/>
      <c r="T103" s="33"/>
      <c r="U103" s="33"/>
      <c r="V103" s="33"/>
      <c r="W103" s="33"/>
      <c r="X103" s="33"/>
      <c r="Y103" s="33"/>
      <c r="Z103" s="33"/>
      <c r="AA103" s="33"/>
      <c r="AB103" s="33"/>
      <c r="AC103" s="33"/>
      <c r="AD103" s="33"/>
      <c r="AE103" s="33"/>
    </row>
    <row r="107" spans="1:31" s="2" customFormat="1" ht="6.95" customHeight="1">
      <c r="A107" s="33"/>
      <c r="B107" s="50"/>
      <c r="C107" s="51"/>
      <c r="D107" s="51"/>
      <c r="E107" s="51"/>
      <c r="F107" s="51"/>
      <c r="G107" s="51"/>
      <c r="H107" s="51"/>
      <c r="I107" s="51"/>
      <c r="J107" s="51"/>
      <c r="K107" s="51"/>
      <c r="L107" s="43"/>
      <c r="S107" s="33"/>
      <c r="T107" s="33"/>
      <c r="U107" s="33"/>
      <c r="V107" s="33"/>
      <c r="W107" s="33"/>
      <c r="X107" s="33"/>
      <c r="Y107" s="33"/>
      <c r="Z107" s="33"/>
      <c r="AA107" s="33"/>
      <c r="AB107" s="33"/>
      <c r="AC107" s="33"/>
      <c r="AD107" s="33"/>
      <c r="AE107" s="33"/>
    </row>
    <row r="108" spans="1:31" s="2" customFormat="1" ht="24.95" customHeight="1">
      <c r="A108" s="33"/>
      <c r="B108" s="34"/>
      <c r="C108" s="22" t="s">
        <v>121</v>
      </c>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6.9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2" customHeight="1">
      <c r="A110" s="33"/>
      <c r="B110" s="34"/>
      <c r="C110" s="28" t="s">
        <v>16</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6.5" customHeight="1">
      <c r="A111" s="33"/>
      <c r="B111" s="34"/>
      <c r="C111" s="33"/>
      <c r="D111" s="33"/>
      <c r="E111" s="257" t="str">
        <f>E7</f>
        <v>Brno, Obvodová (Bystrcký most) drobná rekonstrukce vodovodu</v>
      </c>
      <c r="F111" s="258"/>
      <c r="G111" s="258"/>
      <c r="H111" s="258"/>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102</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6.5" customHeight="1">
      <c r="A113" s="33"/>
      <c r="B113" s="34"/>
      <c r="C113" s="33"/>
      <c r="D113" s="33"/>
      <c r="E113" s="218" t="str">
        <f>E9</f>
        <v>IO 04 - Obnova povrchu</v>
      </c>
      <c r="F113" s="259"/>
      <c r="G113" s="259"/>
      <c r="H113" s="259"/>
      <c r="I113" s="33"/>
      <c r="J113" s="33"/>
      <c r="K113" s="33"/>
      <c r="L113" s="43"/>
      <c r="S113" s="33"/>
      <c r="T113" s="33"/>
      <c r="U113" s="33"/>
      <c r="V113" s="33"/>
      <c r="W113" s="33"/>
      <c r="X113" s="33"/>
      <c r="Y113" s="33"/>
      <c r="Z113" s="33"/>
      <c r="AA113" s="33"/>
      <c r="AB113" s="33"/>
      <c r="AC113" s="33"/>
      <c r="AD113" s="33"/>
      <c r="AE113" s="33"/>
    </row>
    <row r="114" spans="1:31" s="2" customFormat="1" ht="6.95" customHeight="1">
      <c r="A114" s="33"/>
      <c r="B114" s="34"/>
      <c r="C114" s="33"/>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20</v>
      </c>
      <c r="D115" s="33"/>
      <c r="E115" s="33"/>
      <c r="F115" s="26" t="str">
        <f>F12</f>
        <v xml:space="preserve"> </v>
      </c>
      <c r="G115" s="33"/>
      <c r="H115" s="33"/>
      <c r="I115" s="28" t="s">
        <v>22</v>
      </c>
      <c r="J115" s="56" t="str">
        <f>IF(J12="","",J12)</f>
        <v/>
      </c>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40.15" customHeight="1">
      <c r="A117" s="33"/>
      <c r="B117" s="34"/>
      <c r="C117" s="28" t="s">
        <v>23</v>
      </c>
      <c r="D117" s="33"/>
      <c r="E117" s="33"/>
      <c r="F117" s="26" t="str">
        <f>E15</f>
        <v>Stat. město BRNO v zastoupení BVK</v>
      </c>
      <c r="G117" s="33"/>
      <c r="H117" s="33"/>
      <c r="I117" s="28" t="s">
        <v>29</v>
      </c>
      <c r="J117" s="31" t="str">
        <f>E21</f>
        <v>D PLUS PROJEKTOVÁ A INŽENÝRSKÁ a.s.</v>
      </c>
      <c r="K117" s="33"/>
      <c r="L117" s="43"/>
      <c r="S117" s="33"/>
      <c r="T117" s="33"/>
      <c r="U117" s="33"/>
      <c r="V117" s="33"/>
      <c r="W117" s="33"/>
      <c r="X117" s="33"/>
      <c r="Y117" s="33"/>
      <c r="Z117" s="33"/>
      <c r="AA117" s="33"/>
      <c r="AB117" s="33"/>
      <c r="AC117" s="33"/>
      <c r="AD117" s="33"/>
      <c r="AE117" s="33"/>
    </row>
    <row r="118" spans="1:31" s="2" customFormat="1" ht="15.2" customHeight="1">
      <c r="A118" s="33"/>
      <c r="B118" s="34"/>
      <c r="C118" s="28" t="s">
        <v>27</v>
      </c>
      <c r="D118" s="33"/>
      <c r="E118" s="33"/>
      <c r="F118" s="26" t="str">
        <f>IF(E18="","",E18)</f>
        <v>Vyplň údaj</v>
      </c>
      <c r="G118" s="33"/>
      <c r="H118" s="33"/>
      <c r="I118" s="28" t="s">
        <v>33</v>
      </c>
      <c r="J118" s="31" t="str">
        <f>E24</f>
        <v xml:space="preserve"> </v>
      </c>
      <c r="K118" s="33"/>
      <c r="L118" s="43"/>
      <c r="S118" s="33"/>
      <c r="T118" s="33"/>
      <c r="U118" s="33"/>
      <c r="V118" s="33"/>
      <c r="W118" s="33"/>
      <c r="X118" s="33"/>
      <c r="Y118" s="33"/>
      <c r="Z118" s="33"/>
      <c r="AA118" s="33"/>
      <c r="AB118" s="33"/>
      <c r="AC118" s="33"/>
      <c r="AD118" s="33"/>
      <c r="AE118" s="33"/>
    </row>
    <row r="119" spans="1:31" s="2" customFormat="1" ht="10.3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11" customFormat="1" ht="29.25" customHeight="1">
      <c r="A120" s="121"/>
      <c r="B120" s="122"/>
      <c r="C120" s="123" t="s">
        <v>122</v>
      </c>
      <c r="D120" s="124" t="s">
        <v>60</v>
      </c>
      <c r="E120" s="124" t="s">
        <v>56</v>
      </c>
      <c r="F120" s="124" t="s">
        <v>57</v>
      </c>
      <c r="G120" s="124" t="s">
        <v>123</v>
      </c>
      <c r="H120" s="124" t="s">
        <v>124</v>
      </c>
      <c r="I120" s="124" t="s">
        <v>125</v>
      </c>
      <c r="J120" s="124" t="s">
        <v>106</v>
      </c>
      <c r="K120" s="125" t="s">
        <v>126</v>
      </c>
      <c r="L120" s="126"/>
      <c r="M120" s="63" t="s">
        <v>1</v>
      </c>
      <c r="N120" s="64" t="s">
        <v>39</v>
      </c>
      <c r="O120" s="64" t="s">
        <v>127</v>
      </c>
      <c r="P120" s="64" t="s">
        <v>128</v>
      </c>
      <c r="Q120" s="64" t="s">
        <v>129</v>
      </c>
      <c r="R120" s="64" t="s">
        <v>130</v>
      </c>
      <c r="S120" s="64" t="s">
        <v>131</v>
      </c>
      <c r="T120" s="65" t="s">
        <v>132</v>
      </c>
      <c r="U120" s="121"/>
      <c r="V120" s="121"/>
      <c r="W120" s="121"/>
      <c r="X120" s="121"/>
      <c r="Y120" s="121"/>
      <c r="Z120" s="121"/>
      <c r="AA120" s="121"/>
      <c r="AB120" s="121"/>
      <c r="AC120" s="121"/>
      <c r="AD120" s="121"/>
      <c r="AE120" s="121"/>
    </row>
    <row r="121" spans="1:63" s="2" customFormat="1" ht="22.9" customHeight="1">
      <c r="A121" s="33"/>
      <c r="B121" s="34"/>
      <c r="C121" s="70" t="s">
        <v>133</v>
      </c>
      <c r="D121" s="33"/>
      <c r="E121" s="33"/>
      <c r="F121" s="33"/>
      <c r="G121" s="33"/>
      <c r="H121" s="33"/>
      <c r="I121" s="33"/>
      <c r="J121" s="127">
        <f>BK121</f>
        <v>0</v>
      </c>
      <c r="K121" s="33"/>
      <c r="L121" s="34"/>
      <c r="M121" s="66"/>
      <c r="N121" s="57"/>
      <c r="O121" s="67"/>
      <c r="P121" s="128">
        <f>P122</f>
        <v>0</v>
      </c>
      <c r="Q121" s="67"/>
      <c r="R121" s="128">
        <f>R122</f>
        <v>14.398814</v>
      </c>
      <c r="S121" s="67"/>
      <c r="T121" s="129">
        <f>T122</f>
        <v>0</v>
      </c>
      <c r="U121" s="33"/>
      <c r="V121" s="33"/>
      <c r="W121" s="33"/>
      <c r="X121" s="33"/>
      <c r="Y121" s="33"/>
      <c r="Z121" s="33"/>
      <c r="AA121" s="33"/>
      <c r="AB121" s="33"/>
      <c r="AC121" s="33"/>
      <c r="AD121" s="33"/>
      <c r="AE121" s="33"/>
      <c r="AT121" s="18" t="s">
        <v>74</v>
      </c>
      <c r="AU121" s="18" t="s">
        <v>108</v>
      </c>
      <c r="BK121" s="130">
        <f>BK122</f>
        <v>0</v>
      </c>
    </row>
    <row r="122" spans="2:63" s="12" customFormat="1" ht="25.9" customHeight="1">
      <c r="B122" s="131"/>
      <c r="D122" s="132" t="s">
        <v>74</v>
      </c>
      <c r="E122" s="133" t="s">
        <v>134</v>
      </c>
      <c r="F122" s="133" t="s">
        <v>135</v>
      </c>
      <c r="I122" s="134"/>
      <c r="J122" s="135">
        <f>BK122</f>
        <v>0</v>
      </c>
      <c r="L122" s="131"/>
      <c r="M122" s="136"/>
      <c r="N122" s="137"/>
      <c r="O122" s="137"/>
      <c r="P122" s="138">
        <f>P123+P331+P373+P398</f>
        <v>0</v>
      </c>
      <c r="Q122" s="137"/>
      <c r="R122" s="138">
        <f>R123+R331+R373+R398</f>
        <v>14.398814</v>
      </c>
      <c r="S122" s="137"/>
      <c r="T122" s="139">
        <f>T123+T331+T373+T398</f>
        <v>0</v>
      </c>
      <c r="AR122" s="132" t="s">
        <v>32</v>
      </c>
      <c r="AT122" s="140" t="s">
        <v>74</v>
      </c>
      <c r="AU122" s="140" t="s">
        <v>75</v>
      </c>
      <c r="AY122" s="132" t="s">
        <v>136</v>
      </c>
      <c r="BK122" s="141">
        <f>BK123+BK331+BK373+BK398</f>
        <v>0</v>
      </c>
    </row>
    <row r="123" spans="2:63" s="12" customFormat="1" ht="22.9" customHeight="1">
      <c r="B123" s="131"/>
      <c r="D123" s="132" t="s">
        <v>74</v>
      </c>
      <c r="E123" s="142" t="s">
        <v>32</v>
      </c>
      <c r="F123" s="142" t="s">
        <v>137</v>
      </c>
      <c r="I123" s="134"/>
      <c r="J123" s="143">
        <f>BK123</f>
        <v>0</v>
      </c>
      <c r="L123" s="131"/>
      <c r="M123" s="136"/>
      <c r="N123" s="137"/>
      <c r="O123" s="137"/>
      <c r="P123" s="138">
        <f>SUM(P124:P330)</f>
        <v>0</v>
      </c>
      <c r="Q123" s="137"/>
      <c r="R123" s="138">
        <f>SUM(R124:R330)</f>
        <v>1.272574</v>
      </c>
      <c r="S123" s="137"/>
      <c r="T123" s="139">
        <f>SUM(T124:T330)</f>
        <v>0</v>
      </c>
      <c r="AR123" s="132" t="s">
        <v>32</v>
      </c>
      <c r="AT123" s="140" t="s">
        <v>74</v>
      </c>
      <c r="AU123" s="140" t="s">
        <v>32</v>
      </c>
      <c r="AY123" s="132" t="s">
        <v>136</v>
      </c>
      <c r="BK123" s="141">
        <f>SUM(BK124:BK330)</f>
        <v>0</v>
      </c>
    </row>
    <row r="124" spans="1:65" s="2" customFormat="1" ht="24.2" customHeight="1">
      <c r="A124" s="33"/>
      <c r="B124" s="144"/>
      <c r="C124" s="145" t="s">
        <v>32</v>
      </c>
      <c r="D124" s="145" t="s">
        <v>138</v>
      </c>
      <c r="E124" s="146" t="s">
        <v>1230</v>
      </c>
      <c r="F124" s="147" t="s">
        <v>1231</v>
      </c>
      <c r="G124" s="148" t="s">
        <v>141</v>
      </c>
      <c r="H124" s="149">
        <v>10</v>
      </c>
      <c r="I124" s="150"/>
      <c r="J124" s="151">
        <f>ROUND(I124*H124,2)</f>
        <v>0</v>
      </c>
      <c r="K124" s="147" t="s">
        <v>142</v>
      </c>
      <c r="L124" s="34"/>
      <c r="M124" s="152" t="s">
        <v>1</v>
      </c>
      <c r="N124" s="153" t="s">
        <v>40</v>
      </c>
      <c r="O124" s="59"/>
      <c r="P124" s="154">
        <f>O124*H124</f>
        <v>0</v>
      </c>
      <c r="Q124" s="154">
        <v>0</v>
      </c>
      <c r="R124" s="154">
        <f>Q124*H124</f>
        <v>0</v>
      </c>
      <c r="S124" s="154">
        <v>0</v>
      </c>
      <c r="T124" s="155">
        <f>S124*H124</f>
        <v>0</v>
      </c>
      <c r="U124" s="33"/>
      <c r="V124" s="33"/>
      <c r="W124" s="33"/>
      <c r="X124" s="33"/>
      <c r="Y124" s="33"/>
      <c r="Z124" s="33"/>
      <c r="AA124" s="33"/>
      <c r="AB124" s="33"/>
      <c r="AC124" s="33"/>
      <c r="AD124" s="33"/>
      <c r="AE124" s="33"/>
      <c r="AR124" s="156" t="s">
        <v>143</v>
      </c>
      <c r="AT124" s="156" t="s">
        <v>138</v>
      </c>
      <c r="AU124" s="156" t="s">
        <v>84</v>
      </c>
      <c r="AY124" s="18" t="s">
        <v>136</v>
      </c>
      <c r="BE124" s="157">
        <f>IF(N124="základní",J124,0)</f>
        <v>0</v>
      </c>
      <c r="BF124" s="157">
        <f>IF(N124="snížená",J124,0)</f>
        <v>0</v>
      </c>
      <c r="BG124" s="157">
        <f>IF(N124="zákl. přenesená",J124,0)</f>
        <v>0</v>
      </c>
      <c r="BH124" s="157">
        <f>IF(N124="sníž. přenesená",J124,0)</f>
        <v>0</v>
      </c>
      <c r="BI124" s="157">
        <f>IF(N124="nulová",J124,0)</f>
        <v>0</v>
      </c>
      <c r="BJ124" s="18" t="s">
        <v>32</v>
      </c>
      <c r="BK124" s="157">
        <f>ROUND(I124*H124,2)</f>
        <v>0</v>
      </c>
      <c r="BL124" s="18" t="s">
        <v>143</v>
      </c>
      <c r="BM124" s="156" t="s">
        <v>1232</v>
      </c>
    </row>
    <row r="125" spans="1:47" s="2" customFormat="1" ht="11.25">
      <c r="A125" s="33"/>
      <c r="B125" s="34"/>
      <c r="C125" s="33"/>
      <c r="D125" s="158" t="s">
        <v>145</v>
      </c>
      <c r="E125" s="33"/>
      <c r="F125" s="159" t="s">
        <v>1233</v>
      </c>
      <c r="G125" s="33"/>
      <c r="H125" s="33"/>
      <c r="I125" s="160"/>
      <c r="J125" s="33"/>
      <c r="K125" s="33"/>
      <c r="L125" s="34"/>
      <c r="M125" s="161"/>
      <c r="N125" s="162"/>
      <c r="O125" s="59"/>
      <c r="P125" s="59"/>
      <c r="Q125" s="59"/>
      <c r="R125" s="59"/>
      <c r="S125" s="59"/>
      <c r="T125" s="60"/>
      <c r="U125" s="33"/>
      <c r="V125" s="33"/>
      <c r="W125" s="33"/>
      <c r="X125" s="33"/>
      <c r="Y125" s="33"/>
      <c r="Z125" s="33"/>
      <c r="AA125" s="33"/>
      <c r="AB125" s="33"/>
      <c r="AC125" s="33"/>
      <c r="AD125" s="33"/>
      <c r="AE125" s="33"/>
      <c r="AT125" s="18" t="s">
        <v>145</v>
      </c>
      <c r="AU125" s="18" t="s">
        <v>84</v>
      </c>
    </row>
    <row r="126" spans="2:51" s="13" customFormat="1" ht="11.25">
      <c r="B126" s="163"/>
      <c r="D126" s="164" t="s">
        <v>147</v>
      </c>
      <c r="E126" s="165" t="s">
        <v>1</v>
      </c>
      <c r="F126" s="166" t="s">
        <v>1234</v>
      </c>
      <c r="H126" s="165" t="s">
        <v>1</v>
      </c>
      <c r="I126" s="167"/>
      <c r="L126" s="163"/>
      <c r="M126" s="168"/>
      <c r="N126" s="169"/>
      <c r="O126" s="169"/>
      <c r="P126" s="169"/>
      <c r="Q126" s="169"/>
      <c r="R126" s="169"/>
      <c r="S126" s="169"/>
      <c r="T126" s="170"/>
      <c r="AT126" s="165" t="s">
        <v>147</v>
      </c>
      <c r="AU126" s="165" t="s">
        <v>84</v>
      </c>
      <c r="AV126" s="13" t="s">
        <v>32</v>
      </c>
      <c r="AW126" s="13" t="s">
        <v>31</v>
      </c>
      <c r="AX126" s="13" t="s">
        <v>75</v>
      </c>
      <c r="AY126" s="165" t="s">
        <v>136</v>
      </c>
    </row>
    <row r="127" spans="2:51" s="13" customFormat="1" ht="11.25">
      <c r="B127" s="163"/>
      <c r="D127" s="164" t="s">
        <v>147</v>
      </c>
      <c r="E127" s="165" t="s">
        <v>1</v>
      </c>
      <c r="F127" s="166" t="s">
        <v>1235</v>
      </c>
      <c r="H127" s="165" t="s">
        <v>1</v>
      </c>
      <c r="I127" s="167"/>
      <c r="L127" s="163"/>
      <c r="M127" s="168"/>
      <c r="N127" s="169"/>
      <c r="O127" s="169"/>
      <c r="P127" s="169"/>
      <c r="Q127" s="169"/>
      <c r="R127" s="169"/>
      <c r="S127" s="169"/>
      <c r="T127" s="170"/>
      <c r="AT127" s="165" t="s">
        <v>147</v>
      </c>
      <c r="AU127" s="165" t="s">
        <v>84</v>
      </c>
      <c r="AV127" s="13" t="s">
        <v>32</v>
      </c>
      <c r="AW127" s="13" t="s">
        <v>31</v>
      </c>
      <c r="AX127" s="13" t="s">
        <v>75</v>
      </c>
      <c r="AY127" s="165" t="s">
        <v>136</v>
      </c>
    </row>
    <row r="128" spans="2:51" s="13" customFormat="1" ht="11.25">
      <c r="B128" s="163"/>
      <c r="D128" s="164" t="s">
        <v>147</v>
      </c>
      <c r="E128" s="165" t="s">
        <v>1</v>
      </c>
      <c r="F128" s="166" t="s">
        <v>1236</v>
      </c>
      <c r="H128" s="165" t="s">
        <v>1</v>
      </c>
      <c r="I128" s="167"/>
      <c r="L128" s="163"/>
      <c r="M128" s="168"/>
      <c r="N128" s="169"/>
      <c r="O128" s="169"/>
      <c r="P128" s="169"/>
      <c r="Q128" s="169"/>
      <c r="R128" s="169"/>
      <c r="S128" s="169"/>
      <c r="T128" s="170"/>
      <c r="AT128" s="165" t="s">
        <v>147</v>
      </c>
      <c r="AU128" s="165" t="s">
        <v>84</v>
      </c>
      <c r="AV128" s="13" t="s">
        <v>32</v>
      </c>
      <c r="AW128" s="13" t="s">
        <v>31</v>
      </c>
      <c r="AX128" s="13" t="s">
        <v>75</v>
      </c>
      <c r="AY128" s="165" t="s">
        <v>136</v>
      </c>
    </row>
    <row r="129" spans="2:51" s="14" customFormat="1" ht="11.25">
      <c r="B129" s="171"/>
      <c r="D129" s="164" t="s">
        <v>147</v>
      </c>
      <c r="E129" s="172" t="s">
        <v>1</v>
      </c>
      <c r="F129" s="173" t="s">
        <v>1103</v>
      </c>
      <c r="H129" s="174">
        <v>10</v>
      </c>
      <c r="I129" s="175"/>
      <c r="L129" s="171"/>
      <c r="M129" s="176"/>
      <c r="N129" s="177"/>
      <c r="O129" s="177"/>
      <c r="P129" s="177"/>
      <c r="Q129" s="177"/>
      <c r="R129" s="177"/>
      <c r="S129" s="177"/>
      <c r="T129" s="178"/>
      <c r="AT129" s="172" t="s">
        <v>147</v>
      </c>
      <c r="AU129" s="172" t="s">
        <v>84</v>
      </c>
      <c r="AV129" s="14" t="s">
        <v>84</v>
      </c>
      <c r="AW129" s="14" t="s">
        <v>31</v>
      </c>
      <c r="AX129" s="14" t="s">
        <v>75</v>
      </c>
      <c r="AY129" s="172" t="s">
        <v>136</v>
      </c>
    </row>
    <row r="130" spans="2:51" s="15" customFormat="1" ht="11.25">
      <c r="B130" s="179"/>
      <c r="D130" s="164" t="s">
        <v>147</v>
      </c>
      <c r="E130" s="180" t="s">
        <v>1</v>
      </c>
      <c r="F130" s="181" t="s">
        <v>151</v>
      </c>
      <c r="H130" s="182">
        <v>10</v>
      </c>
      <c r="I130" s="183"/>
      <c r="L130" s="179"/>
      <c r="M130" s="184"/>
      <c r="N130" s="185"/>
      <c r="O130" s="185"/>
      <c r="P130" s="185"/>
      <c r="Q130" s="185"/>
      <c r="R130" s="185"/>
      <c r="S130" s="185"/>
      <c r="T130" s="186"/>
      <c r="AT130" s="180" t="s">
        <v>147</v>
      </c>
      <c r="AU130" s="180" t="s">
        <v>84</v>
      </c>
      <c r="AV130" s="15" t="s">
        <v>143</v>
      </c>
      <c r="AW130" s="15" t="s">
        <v>31</v>
      </c>
      <c r="AX130" s="15" t="s">
        <v>32</v>
      </c>
      <c r="AY130" s="180" t="s">
        <v>136</v>
      </c>
    </row>
    <row r="131" spans="1:65" s="2" customFormat="1" ht="24.2" customHeight="1">
      <c r="A131" s="33"/>
      <c r="B131" s="144"/>
      <c r="C131" s="145" t="s">
        <v>84</v>
      </c>
      <c r="D131" s="145" t="s">
        <v>138</v>
      </c>
      <c r="E131" s="146" t="s">
        <v>1237</v>
      </c>
      <c r="F131" s="147" t="s">
        <v>1238</v>
      </c>
      <c r="G131" s="148" t="s">
        <v>141</v>
      </c>
      <c r="H131" s="149">
        <v>34</v>
      </c>
      <c r="I131" s="150"/>
      <c r="J131" s="151">
        <f>ROUND(I131*H131,2)</f>
        <v>0</v>
      </c>
      <c r="K131" s="147" t="s">
        <v>142</v>
      </c>
      <c r="L131" s="34"/>
      <c r="M131" s="152" t="s">
        <v>1</v>
      </c>
      <c r="N131" s="153" t="s">
        <v>40</v>
      </c>
      <c r="O131" s="59"/>
      <c r="P131" s="154">
        <f>O131*H131</f>
        <v>0</v>
      </c>
      <c r="Q131" s="154">
        <v>0</v>
      </c>
      <c r="R131" s="154">
        <f>Q131*H131</f>
        <v>0</v>
      </c>
      <c r="S131" s="154">
        <v>0</v>
      </c>
      <c r="T131" s="155">
        <f>S131*H131</f>
        <v>0</v>
      </c>
      <c r="U131" s="33"/>
      <c r="V131" s="33"/>
      <c r="W131" s="33"/>
      <c r="X131" s="33"/>
      <c r="Y131" s="33"/>
      <c r="Z131" s="33"/>
      <c r="AA131" s="33"/>
      <c r="AB131" s="33"/>
      <c r="AC131" s="33"/>
      <c r="AD131" s="33"/>
      <c r="AE131" s="33"/>
      <c r="AR131" s="156" t="s">
        <v>143</v>
      </c>
      <c r="AT131" s="156" t="s">
        <v>138</v>
      </c>
      <c r="AU131" s="156" t="s">
        <v>84</v>
      </c>
      <c r="AY131" s="18" t="s">
        <v>136</v>
      </c>
      <c r="BE131" s="157">
        <f>IF(N131="základní",J131,0)</f>
        <v>0</v>
      </c>
      <c r="BF131" s="157">
        <f>IF(N131="snížená",J131,0)</f>
        <v>0</v>
      </c>
      <c r="BG131" s="157">
        <f>IF(N131="zákl. přenesená",J131,0)</f>
        <v>0</v>
      </c>
      <c r="BH131" s="157">
        <f>IF(N131="sníž. přenesená",J131,0)</f>
        <v>0</v>
      </c>
      <c r="BI131" s="157">
        <f>IF(N131="nulová",J131,0)</f>
        <v>0</v>
      </c>
      <c r="BJ131" s="18" t="s">
        <v>32</v>
      </c>
      <c r="BK131" s="157">
        <f>ROUND(I131*H131,2)</f>
        <v>0</v>
      </c>
      <c r="BL131" s="18" t="s">
        <v>143</v>
      </c>
      <c r="BM131" s="156" t="s">
        <v>1239</v>
      </c>
    </row>
    <row r="132" spans="1:47" s="2" customFormat="1" ht="11.25">
      <c r="A132" s="33"/>
      <c r="B132" s="34"/>
      <c r="C132" s="33"/>
      <c r="D132" s="158" t="s">
        <v>145</v>
      </c>
      <c r="E132" s="33"/>
      <c r="F132" s="159" t="s">
        <v>1240</v>
      </c>
      <c r="G132" s="33"/>
      <c r="H132" s="33"/>
      <c r="I132" s="160"/>
      <c r="J132" s="33"/>
      <c r="K132" s="33"/>
      <c r="L132" s="34"/>
      <c r="M132" s="161"/>
      <c r="N132" s="162"/>
      <c r="O132" s="59"/>
      <c r="P132" s="59"/>
      <c r="Q132" s="59"/>
      <c r="R132" s="59"/>
      <c r="S132" s="59"/>
      <c r="T132" s="60"/>
      <c r="U132" s="33"/>
      <c r="V132" s="33"/>
      <c r="W132" s="33"/>
      <c r="X132" s="33"/>
      <c r="Y132" s="33"/>
      <c r="Z132" s="33"/>
      <c r="AA132" s="33"/>
      <c r="AB132" s="33"/>
      <c r="AC132" s="33"/>
      <c r="AD132" s="33"/>
      <c r="AE132" s="33"/>
      <c r="AT132" s="18" t="s">
        <v>145</v>
      </c>
      <c r="AU132" s="18" t="s">
        <v>84</v>
      </c>
    </row>
    <row r="133" spans="2:51" s="13" customFormat="1" ht="11.25">
      <c r="B133" s="163"/>
      <c r="D133" s="164" t="s">
        <v>147</v>
      </c>
      <c r="E133" s="165" t="s">
        <v>1</v>
      </c>
      <c r="F133" s="166" t="s">
        <v>1234</v>
      </c>
      <c r="H133" s="165" t="s">
        <v>1</v>
      </c>
      <c r="I133" s="167"/>
      <c r="L133" s="163"/>
      <c r="M133" s="168"/>
      <c r="N133" s="169"/>
      <c r="O133" s="169"/>
      <c r="P133" s="169"/>
      <c r="Q133" s="169"/>
      <c r="R133" s="169"/>
      <c r="S133" s="169"/>
      <c r="T133" s="170"/>
      <c r="AT133" s="165" t="s">
        <v>147</v>
      </c>
      <c r="AU133" s="165" t="s">
        <v>84</v>
      </c>
      <c r="AV133" s="13" t="s">
        <v>32</v>
      </c>
      <c r="AW133" s="13" t="s">
        <v>31</v>
      </c>
      <c r="AX133" s="13" t="s">
        <v>75</v>
      </c>
      <c r="AY133" s="165" t="s">
        <v>136</v>
      </c>
    </row>
    <row r="134" spans="2:51" s="13" customFormat="1" ht="11.25">
      <c r="B134" s="163"/>
      <c r="D134" s="164" t="s">
        <v>147</v>
      </c>
      <c r="E134" s="165" t="s">
        <v>1</v>
      </c>
      <c r="F134" s="166" t="s">
        <v>1235</v>
      </c>
      <c r="H134" s="165" t="s">
        <v>1</v>
      </c>
      <c r="I134" s="167"/>
      <c r="L134" s="163"/>
      <c r="M134" s="168"/>
      <c r="N134" s="169"/>
      <c r="O134" s="169"/>
      <c r="P134" s="169"/>
      <c r="Q134" s="169"/>
      <c r="R134" s="169"/>
      <c r="S134" s="169"/>
      <c r="T134" s="170"/>
      <c r="AT134" s="165" t="s">
        <v>147</v>
      </c>
      <c r="AU134" s="165" t="s">
        <v>84</v>
      </c>
      <c r="AV134" s="13" t="s">
        <v>32</v>
      </c>
      <c r="AW134" s="13" t="s">
        <v>31</v>
      </c>
      <c r="AX134" s="13" t="s">
        <v>75</v>
      </c>
      <c r="AY134" s="165" t="s">
        <v>136</v>
      </c>
    </row>
    <row r="135" spans="2:51" s="13" customFormat="1" ht="11.25">
      <c r="B135" s="163"/>
      <c r="D135" s="164" t="s">
        <v>147</v>
      </c>
      <c r="E135" s="165" t="s">
        <v>1</v>
      </c>
      <c r="F135" s="166" t="s">
        <v>1241</v>
      </c>
      <c r="H135" s="165" t="s">
        <v>1</v>
      </c>
      <c r="I135" s="167"/>
      <c r="L135" s="163"/>
      <c r="M135" s="168"/>
      <c r="N135" s="169"/>
      <c r="O135" s="169"/>
      <c r="P135" s="169"/>
      <c r="Q135" s="169"/>
      <c r="R135" s="169"/>
      <c r="S135" s="169"/>
      <c r="T135" s="170"/>
      <c r="AT135" s="165" t="s">
        <v>147</v>
      </c>
      <c r="AU135" s="165" t="s">
        <v>84</v>
      </c>
      <c r="AV135" s="13" t="s">
        <v>32</v>
      </c>
      <c r="AW135" s="13" t="s">
        <v>31</v>
      </c>
      <c r="AX135" s="13" t="s">
        <v>75</v>
      </c>
      <c r="AY135" s="165" t="s">
        <v>136</v>
      </c>
    </row>
    <row r="136" spans="2:51" s="14" customFormat="1" ht="11.25">
      <c r="B136" s="171"/>
      <c r="D136" s="164" t="s">
        <v>147</v>
      </c>
      <c r="E136" s="172" t="s">
        <v>1</v>
      </c>
      <c r="F136" s="173" t="s">
        <v>287</v>
      </c>
      <c r="H136" s="174">
        <v>34</v>
      </c>
      <c r="I136" s="175"/>
      <c r="L136" s="171"/>
      <c r="M136" s="176"/>
      <c r="N136" s="177"/>
      <c r="O136" s="177"/>
      <c r="P136" s="177"/>
      <c r="Q136" s="177"/>
      <c r="R136" s="177"/>
      <c r="S136" s="177"/>
      <c r="T136" s="178"/>
      <c r="AT136" s="172" t="s">
        <v>147</v>
      </c>
      <c r="AU136" s="172" t="s">
        <v>84</v>
      </c>
      <c r="AV136" s="14" t="s">
        <v>84</v>
      </c>
      <c r="AW136" s="14" t="s">
        <v>31</v>
      </c>
      <c r="AX136" s="14" t="s">
        <v>75</v>
      </c>
      <c r="AY136" s="172" t="s">
        <v>136</v>
      </c>
    </row>
    <row r="137" spans="2:51" s="15" customFormat="1" ht="11.25">
      <c r="B137" s="179"/>
      <c r="D137" s="164" t="s">
        <v>147</v>
      </c>
      <c r="E137" s="180" t="s">
        <v>1</v>
      </c>
      <c r="F137" s="181" t="s">
        <v>151</v>
      </c>
      <c r="H137" s="182">
        <v>34</v>
      </c>
      <c r="I137" s="183"/>
      <c r="L137" s="179"/>
      <c r="M137" s="184"/>
      <c r="N137" s="185"/>
      <c r="O137" s="185"/>
      <c r="P137" s="185"/>
      <c r="Q137" s="185"/>
      <c r="R137" s="185"/>
      <c r="S137" s="185"/>
      <c r="T137" s="186"/>
      <c r="AT137" s="180" t="s">
        <v>147</v>
      </c>
      <c r="AU137" s="180" t="s">
        <v>84</v>
      </c>
      <c r="AV137" s="15" t="s">
        <v>143</v>
      </c>
      <c r="AW137" s="15" t="s">
        <v>31</v>
      </c>
      <c r="AX137" s="15" t="s">
        <v>32</v>
      </c>
      <c r="AY137" s="180" t="s">
        <v>136</v>
      </c>
    </row>
    <row r="138" spans="1:65" s="2" customFormat="1" ht="21.75" customHeight="1">
      <c r="A138" s="33"/>
      <c r="B138" s="144"/>
      <c r="C138" s="145" t="s">
        <v>158</v>
      </c>
      <c r="D138" s="145" t="s">
        <v>138</v>
      </c>
      <c r="E138" s="146" t="s">
        <v>255</v>
      </c>
      <c r="F138" s="147" t="s">
        <v>256</v>
      </c>
      <c r="G138" s="148" t="s">
        <v>173</v>
      </c>
      <c r="H138" s="149">
        <v>34</v>
      </c>
      <c r="I138" s="150"/>
      <c r="J138" s="151">
        <f>ROUND(I138*H138,2)</f>
        <v>0</v>
      </c>
      <c r="K138" s="147" t="s">
        <v>142</v>
      </c>
      <c r="L138" s="34"/>
      <c r="M138" s="152" t="s">
        <v>1</v>
      </c>
      <c r="N138" s="153" t="s">
        <v>40</v>
      </c>
      <c r="O138" s="59"/>
      <c r="P138" s="154">
        <f>O138*H138</f>
        <v>0</v>
      </c>
      <c r="Q138" s="154">
        <v>0</v>
      </c>
      <c r="R138" s="154">
        <f>Q138*H138</f>
        <v>0</v>
      </c>
      <c r="S138" s="154">
        <v>0</v>
      </c>
      <c r="T138" s="155">
        <f>S138*H138</f>
        <v>0</v>
      </c>
      <c r="U138" s="33"/>
      <c r="V138" s="33"/>
      <c r="W138" s="33"/>
      <c r="X138" s="33"/>
      <c r="Y138" s="33"/>
      <c r="Z138" s="33"/>
      <c r="AA138" s="33"/>
      <c r="AB138" s="33"/>
      <c r="AC138" s="33"/>
      <c r="AD138" s="33"/>
      <c r="AE138" s="33"/>
      <c r="AR138" s="156" t="s">
        <v>143</v>
      </c>
      <c r="AT138" s="156" t="s">
        <v>138</v>
      </c>
      <c r="AU138" s="156" t="s">
        <v>84</v>
      </c>
      <c r="AY138" s="18" t="s">
        <v>136</v>
      </c>
      <c r="BE138" s="157">
        <f>IF(N138="základní",J138,0)</f>
        <v>0</v>
      </c>
      <c r="BF138" s="157">
        <f>IF(N138="snížená",J138,0)</f>
        <v>0</v>
      </c>
      <c r="BG138" s="157">
        <f>IF(N138="zákl. přenesená",J138,0)</f>
        <v>0</v>
      </c>
      <c r="BH138" s="157">
        <f>IF(N138="sníž. přenesená",J138,0)</f>
        <v>0</v>
      </c>
      <c r="BI138" s="157">
        <f>IF(N138="nulová",J138,0)</f>
        <v>0</v>
      </c>
      <c r="BJ138" s="18" t="s">
        <v>32</v>
      </c>
      <c r="BK138" s="157">
        <f>ROUND(I138*H138,2)</f>
        <v>0</v>
      </c>
      <c r="BL138" s="18" t="s">
        <v>143</v>
      </c>
      <c r="BM138" s="156" t="s">
        <v>1242</v>
      </c>
    </row>
    <row r="139" spans="1:47" s="2" customFormat="1" ht="11.25">
      <c r="A139" s="33"/>
      <c r="B139" s="34"/>
      <c r="C139" s="33"/>
      <c r="D139" s="158" t="s">
        <v>145</v>
      </c>
      <c r="E139" s="33"/>
      <c r="F139" s="159" t="s">
        <v>258</v>
      </c>
      <c r="G139" s="33"/>
      <c r="H139" s="33"/>
      <c r="I139" s="160"/>
      <c r="J139" s="33"/>
      <c r="K139" s="33"/>
      <c r="L139" s="34"/>
      <c r="M139" s="161"/>
      <c r="N139" s="162"/>
      <c r="O139" s="59"/>
      <c r="P139" s="59"/>
      <c r="Q139" s="59"/>
      <c r="R139" s="59"/>
      <c r="S139" s="59"/>
      <c r="T139" s="60"/>
      <c r="U139" s="33"/>
      <c r="V139" s="33"/>
      <c r="W139" s="33"/>
      <c r="X139" s="33"/>
      <c r="Y139" s="33"/>
      <c r="Z139" s="33"/>
      <c r="AA139" s="33"/>
      <c r="AB139" s="33"/>
      <c r="AC139" s="33"/>
      <c r="AD139" s="33"/>
      <c r="AE139" s="33"/>
      <c r="AT139" s="18" t="s">
        <v>145</v>
      </c>
      <c r="AU139" s="18" t="s">
        <v>84</v>
      </c>
    </row>
    <row r="140" spans="2:51" s="13" customFormat="1" ht="11.25">
      <c r="B140" s="163"/>
      <c r="D140" s="164" t="s">
        <v>147</v>
      </c>
      <c r="E140" s="165" t="s">
        <v>1</v>
      </c>
      <c r="F140" s="166" t="s">
        <v>286</v>
      </c>
      <c r="H140" s="165" t="s">
        <v>1</v>
      </c>
      <c r="I140" s="167"/>
      <c r="L140" s="163"/>
      <c r="M140" s="168"/>
      <c r="N140" s="169"/>
      <c r="O140" s="169"/>
      <c r="P140" s="169"/>
      <c r="Q140" s="169"/>
      <c r="R140" s="169"/>
      <c r="S140" s="169"/>
      <c r="T140" s="170"/>
      <c r="AT140" s="165" t="s">
        <v>147</v>
      </c>
      <c r="AU140" s="165" t="s">
        <v>84</v>
      </c>
      <c r="AV140" s="13" t="s">
        <v>32</v>
      </c>
      <c r="AW140" s="13" t="s">
        <v>31</v>
      </c>
      <c r="AX140" s="13" t="s">
        <v>75</v>
      </c>
      <c r="AY140" s="165" t="s">
        <v>136</v>
      </c>
    </row>
    <row r="141" spans="2:51" s="14" customFormat="1" ht="11.25">
      <c r="B141" s="171"/>
      <c r="D141" s="164" t="s">
        <v>147</v>
      </c>
      <c r="E141" s="172" t="s">
        <v>1</v>
      </c>
      <c r="F141" s="173" t="s">
        <v>1243</v>
      </c>
      <c r="H141" s="174">
        <v>34</v>
      </c>
      <c r="I141" s="175"/>
      <c r="L141" s="171"/>
      <c r="M141" s="176"/>
      <c r="N141" s="177"/>
      <c r="O141" s="177"/>
      <c r="P141" s="177"/>
      <c r="Q141" s="177"/>
      <c r="R141" s="177"/>
      <c r="S141" s="177"/>
      <c r="T141" s="178"/>
      <c r="AT141" s="172" t="s">
        <v>147</v>
      </c>
      <c r="AU141" s="172" t="s">
        <v>84</v>
      </c>
      <c r="AV141" s="14" t="s">
        <v>84</v>
      </c>
      <c r="AW141" s="14" t="s">
        <v>31</v>
      </c>
      <c r="AX141" s="14" t="s">
        <v>75</v>
      </c>
      <c r="AY141" s="172" t="s">
        <v>136</v>
      </c>
    </row>
    <row r="142" spans="2:51" s="15" customFormat="1" ht="11.25">
      <c r="B142" s="179"/>
      <c r="D142" s="164" t="s">
        <v>147</v>
      </c>
      <c r="E142" s="180" t="s">
        <v>1</v>
      </c>
      <c r="F142" s="181" t="s">
        <v>151</v>
      </c>
      <c r="H142" s="182">
        <v>34</v>
      </c>
      <c r="I142" s="183"/>
      <c r="L142" s="179"/>
      <c r="M142" s="184"/>
      <c r="N142" s="185"/>
      <c r="O142" s="185"/>
      <c r="P142" s="185"/>
      <c r="Q142" s="185"/>
      <c r="R142" s="185"/>
      <c r="S142" s="185"/>
      <c r="T142" s="186"/>
      <c r="AT142" s="180" t="s">
        <v>147</v>
      </c>
      <c r="AU142" s="180" t="s">
        <v>84</v>
      </c>
      <c r="AV142" s="15" t="s">
        <v>143</v>
      </c>
      <c r="AW142" s="15" t="s">
        <v>31</v>
      </c>
      <c r="AX142" s="15" t="s">
        <v>32</v>
      </c>
      <c r="AY142" s="180" t="s">
        <v>136</v>
      </c>
    </row>
    <row r="143" spans="1:65" s="2" customFormat="1" ht="16.5" customHeight="1">
      <c r="A143" s="33"/>
      <c r="B143" s="144"/>
      <c r="C143" s="145" t="s">
        <v>143</v>
      </c>
      <c r="D143" s="145" t="s">
        <v>138</v>
      </c>
      <c r="E143" s="146" t="s">
        <v>318</v>
      </c>
      <c r="F143" s="147" t="s">
        <v>319</v>
      </c>
      <c r="G143" s="148" t="s">
        <v>173</v>
      </c>
      <c r="H143" s="149">
        <v>34</v>
      </c>
      <c r="I143" s="150"/>
      <c r="J143" s="151">
        <f>ROUND(I143*H143,2)</f>
        <v>0</v>
      </c>
      <c r="K143" s="147" t="s">
        <v>142</v>
      </c>
      <c r="L143" s="34"/>
      <c r="M143" s="152" t="s">
        <v>1</v>
      </c>
      <c r="N143" s="153" t="s">
        <v>40</v>
      </c>
      <c r="O143" s="59"/>
      <c r="P143" s="154">
        <f>O143*H143</f>
        <v>0</v>
      </c>
      <c r="Q143" s="154">
        <v>0</v>
      </c>
      <c r="R143" s="154">
        <f>Q143*H143</f>
        <v>0</v>
      </c>
      <c r="S143" s="154">
        <v>0</v>
      </c>
      <c r="T143" s="155">
        <f>S143*H143</f>
        <v>0</v>
      </c>
      <c r="U143" s="33"/>
      <c r="V143" s="33"/>
      <c r="W143" s="33"/>
      <c r="X143" s="33"/>
      <c r="Y143" s="33"/>
      <c r="Z143" s="33"/>
      <c r="AA143" s="33"/>
      <c r="AB143" s="33"/>
      <c r="AC143" s="33"/>
      <c r="AD143" s="33"/>
      <c r="AE143" s="33"/>
      <c r="AR143" s="156" t="s">
        <v>143</v>
      </c>
      <c r="AT143" s="156" t="s">
        <v>138</v>
      </c>
      <c r="AU143" s="156" t="s">
        <v>84</v>
      </c>
      <c r="AY143" s="18" t="s">
        <v>136</v>
      </c>
      <c r="BE143" s="157">
        <f>IF(N143="základní",J143,0)</f>
        <v>0</v>
      </c>
      <c r="BF143" s="157">
        <f>IF(N143="snížená",J143,0)</f>
        <v>0</v>
      </c>
      <c r="BG143" s="157">
        <f>IF(N143="zákl. přenesená",J143,0)</f>
        <v>0</v>
      </c>
      <c r="BH143" s="157">
        <f>IF(N143="sníž. přenesená",J143,0)</f>
        <v>0</v>
      </c>
      <c r="BI143" s="157">
        <f>IF(N143="nulová",J143,0)</f>
        <v>0</v>
      </c>
      <c r="BJ143" s="18" t="s">
        <v>32</v>
      </c>
      <c r="BK143" s="157">
        <f>ROUND(I143*H143,2)</f>
        <v>0</v>
      </c>
      <c r="BL143" s="18" t="s">
        <v>143</v>
      </c>
      <c r="BM143" s="156" t="s">
        <v>1244</v>
      </c>
    </row>
    <row r="144" spans="1:47" s="2" customFormat="1" ht="11.25">
      <c r="A144" s="33"/>
      <c r="B144" s="34"/>
      <c r="C144" s="33"/>
      <c r="D144" s="158" t="s">
        <v>145</v>
      </c>
      <c r="E144" s="33"/>
      <c r="F144" s="159" t="s">
        <v>321</v>
      </c>
      <c r="G144" s="33"/>
      <c r="H144" s="33"/>
      <c r="I144" s="160"/>
      <c r="J144" s="33"/>
      <c r="K144" s="33"/>
      <c r="L144" s="34"/>
      <c r="M144" s="161"/>
      <c r="N144" s="162"/>
      <c r="O144" s="59"/>
      <c r="P144" s="59"/>
      <c r="Q144" s="59"/>
      <c r="R144" s="59"/>
      <c r="S144" s="59"/>
      <c r="T144" s="60"/>
      <c r="U144" s="33"/>
      <c r="V144" s="33"/>
      <c r="W144" s="33"/>
      <c r="X144" s="33"/>
      <c r="Y144" s="33"/>
      <c r="Z144" s="33"/>
      <c r="AA144" s="33"/>
      <c r="AB144" s="33"/>
      <c r="AC144" s="33"/>
      <c r="AD144" s="33"/>
      <c r="AE144" s="33"/>
      <c r="AT144" s="18" t="s">
        <v>145</v>
      </c>
      <c r="AU144" s="18" t="s">
        <v>84</v>
      </c>
    </row>
    <row r="145" spans="1:65" s="2" customFormat="1" ht="21.75" customHeight="1">
      <c r="A145" s="33"/>
      <c r="B145" s="144"/>
      <c r="C145" s="145" t="s">
        <v>170</v>
      </c>
      <c r="D145" s="145" t="s">
        <v>138</v>
      </c>
      <c r="E145" s="146" t="s">
        <v>1245</v>
      </c>
      <c r="F145" s="147" t="s">
        <v>1246</v>
      </c>
      <c r="G145" s="148" t="s">
        <v>141</v>
      </c>
      <c r="H145" s="149">
        <v>170</v>
      </c>
      <c r="I145" s="150"/>
      <c r="J145" s="151">
        <f>ROUND(I145*H145,2)</f>
        <v>0</v>
      </c>
      <c r="K145" s="147" t="s">
        <v>142</v>
      </c>
      <c r="L145" s="34"/>
      <c r="M145" s="152" t="s">
        <v>1</v>
      </c>
      <c r="N145" s="153" t="s">
        <v>40</v>
      </c>
      <c r="O145" s="59"/>
      <c r="P145" s="154">
        <f>O145*H145</f>
        <v>0</v>
      </c>
      <c r="Q145" s="154">
        <v>0</v>
      </c>
      <c r="R145" s="154">
        <f>Q145*H145</f>
        <v>0</v>
      </c>
      <c r="S145" s="154">
        <v>0</v>
      </c>
      <c r="T145" s="155">
        <f>S145*H145</f>
        <v>0</v>
      </c>
      <c r="U145" s="33"/>
      <c r="V145" s="33"/>
      <c r="W145" s="33"/>
      <c r="X145" s="33"/>
      <c r="Y145" s="33"/>
      <c r="Z145" s="33"/>
      <c r="AA145" s="33"/>
      <c r="AB145" s="33"/>
      <c r="AC145" s="33"/>
      <c r="AD145" s="33"/>
      <c r="AE145" s="33"/>
      <c r="AR145" s="156" t="s">
        <v>143</v>
      </c>
      <c r="AT145" s="156" t="s">
        <v>138</v>
      </c>
      <c r="AU145" s="156" t="s">
        <v>84</v>
      </c>
      <c r="AY145" s="18" t="s">
        <v>136</v>
      </c>
      <c r="BE145" s="157">
        <f>IF(N145="základní",J145,0)</f>
        <v>0</v>
      </c>
      <c r="BF145" s="157">
        <f>IF(N145="snížená",J145,0)</f>
        <v>0</v>
      </c>
      <c r="BG145" s="157">
        <f>IF(N145="zákl. přenesená",J145,0)</f>
        <v>0</v>
      </c>
      <c r="BH145" s="157">
        <f>IF(N145="sníž. přenesená",J145,0)</f>
        <v>0</v>
      </c>
      <c r="BI145" s="157">
        <f>IF(N145="nulová",J145,0)</f>
        <v>0</v>
      </c>
      <c r="BJ145" s="18" t="s">
        <v>32</v>
      </c>
      <c r="BK145" s="157">
        <f>ROUND(I145*H145,2)</f>
        <v>0</v>
      </c>
      <c r="BL145" s="18" t="s">
        <v>143</v>
      </c>
      <c r="BM145" s="156" t="s">
        <v>1247</v>
      </c>
    </row>
    <row r="146" spans="1:47" s="2" customFormat="1" ht="11.25">
      <c r="A146" s="33"/>
      <c r="B146" s="34"/>
      <c r="C146" s="33"/>
      <c r="D146" s="158" t="s">
        <v>145</v>
      </c>
      <c r="E146" s="33"/>
      <c r="F146" s="159" t="s">
        <v>1248</v>
      </c>
      <c r="G146" s="33"/>
      <c r="H146" s="33"/>
      <c r="I146" s="160"/>
      <c r="J146" s="33"/>
      <c r="K146" s="33"/>
      <c r="L146" s="34"/>
      <c r="M146" s="161"/>
      <c r="N146" s="162"/>
      <c r="O146" s="59"/>
      <c r="P146" s="59"/>
      <c r="Q146" s="59"/>
      <c r="R146" s="59"/>
      <c r="S146" s="59"/>
      <c r="T146" s="60"/>
      <c r="U146" s="33"/>
      <c r="V146" s="33"/>
      <c r="W146" s="33"/>
      <c r="X146" s="33"/>
      <c r="Y146" s="33"/>
      <c r="Z146" s="33"/>
      <c r="AA146" s="33"/>
      <c r="AB146" s="33"/>
      <c r="AC146" s="33"/>
      <c r="AD146" s="33"/>
      <c r="AE146" s="33"/>
      <c r="AT146" s="18" t="s">
        <v>145</v>
      </c>
      <c r="AU146" s="18" t="s">
        <v>84</v>
      </c>
    </row>
    <row r="147" spans="2:51" s="13" customFormat="1" ht="11.25">
      <c r="B147" s="163"/>
      <c r="D147" s="164" t="s">
        <v>147</v>
      </c>
      <c r="E147" s="165" t="s">
        <v>1</v>
      </c>
      <c r="F147" s="166" t="s">
        <v>1249</v>
      </c>
      <c r="H147" s="165" t="s">
        <v>1</v>
      </c>
      <c r="I147" s="167"/>
      <c r="L147" s="163"/>
      <c r="M147" s="168"/>
      <c r="N147" s="169"/>
      <c r="O147" s="169"/>
      <c r="P147" s="169"/>
      <c r="Q147" s="169"/>
      <c r="R147" s="169"/>
      <c r="S147" s="169"/>
      <c r="T147" s="170"/>
      <c r="AT147" s="165" t="s">
        <v>147</v>
      </c>
      <c r="AU147" s="165" t="s">
        <v>84</v>
      </c>
      <c r="AV147" s="13" t="s">
        <v>32</v>
      </c>
      <c r="AW147" s="13" t="s">
        <v>31</v>
      </c>
      <c r="AX147" s="13" t="s">
        <v>75</v>
      </c>
      <c r="AY147" s="165" t="s">
        <v>136</v>
      </c>
    </row>
    <row r="148" spans="2:51" s="14" customFormat="1" ht="11.25">
      <c r="B148" s="171"/>
      <c r="D148" s="164" t="s">
        <v>147</v>
      </c>
      <c r="E148" s="172" t="s">
        <v>1</v>
      </c>
      <c r="F148" s="173" t="s">
        <v>169</v>
      </c>
      <c r="H148" s="174">
        <v>170</v>
      </c>
      <c r="I148" s="175"/>
      <c r="L148" s="171"/>
      <c r="M148" s="176"/>
      <c r="N148" s="177"/>
      <c r="O148" s="177"/>
      <c r="P148" s="177"/>
      <c r="Q148" s="177"/>
      <c r="R148" s="177"/>
      <c r="S148" s="177"/>
      <c r="T148" s="178"/>
      <c r="AT148" s="172" t="s">
        <v>147</v>
      </c>
      <c r="AU148" s="172" t="s">
        <v>84</v>
      </c>
      <c r="AV148" s="14" t="s">
        <v>84</v>
      </c>
      <c r="AW148" s="14" t="s">
        <v>31</v>
      </c>
      <c r="AX148" s="14" t="s">
        <v>75</v>
      </c>
      <c r="AY148" s="172" t="s">
        <v>136</v>
      </c>
    </row>
    <row r="149" spans="2:51" s="15" customFormat="1" ht="11.25">
      <c r="B149" s="179"/>
      <c r="D149" s="164" t="s">
        <v>147</v>
      </c>
      <c r="E149" s="180" t="s">
        <v>1</v>
      </c>
      <c r="F149" s="181" t="s">
        <v>151</v>
      </c>
      <c r="H149" s="182">
        <v>170</v>
      </c>
      <c r="I149" s="183"/>
      <c r="L149" s="179"/>
      <c r="M149" s="184"/>
      <c r="N149" s="185"/>
      <c r="O149" s="185"/>
      <c r="P149" s="185"/>
      <c r="Q149" s="185"/>
      <c r="R149" s="185"/>
      <c r="S149" s="185"/>
      <c r="T149" s="186"/>
      <c r="AT149" s="180" t="s">
        <v>147</v>
      </c>
      <c r="AU149" s="180" t="s">
        <v>84</v>
      </c>
      <c r="AV149" s="15" t="s">
        <v>143</v>
      </c>
      <c r="AW149" s="15" t="s">
        <v>31</v>
      </c>
      <c r="AX149" s="15" t="s">
        <v>32</v>
      </c>
      <c r="AY149" s="180" t="s">
        <v>136</v>
      </c>
    </row>
    <row r="150" spans="1:65" s="2" customFormat="1" ht="16.5" customHeight="1">
      <c r="A150" s="33"/>
      <c r="B150" s="144"/>
      <c r="C150" s="145" t="s">
        <v>182</v>
      </c>
      <c r="D150" s="145" t="s">
        <v>138</v>
      </c>
      <c r="E150" s="146" t="s">
        <v>1250</v>
      </c>
      <c r="F150" s="147" t="s">
        <v>1251</v>
      </c>
      <c r="G150" s="148" t="s">
        <v>141</v>
      </c>
      <c r="H150" s="149">
        <v>170</v>
      </c>
      <c r="I150" s="150"/>
      <c r="J150" s="151">
        <f>ROUND(I150*H150,2)</f>
        <v>0</v>
      </c>
      <c r="K150" s="147" t="s">
        <v>142</v>
      </c>
      <c r="L150" s="34"/>
      <c r="M150" s="152" t="s">
        <v>1</v>
      </c>
      <c r="N150" s="153" t="s">
        <v>40</v>
      </c>
      <c r="O150" s="59"/>
      <c r="P150" s="154">
        <f>O150*H150</f>
        <v>0</v>
      </c>
      <c r="Q150" s="154">
        <v>0</v>
      </c>
      <c r="R150" s="154">
        <f>Q150*H150</f>
        <v>0</v>
      </c>
      <c r="S150" s="154">
        <v>0</v>
      </c>
      <c r="T150" s="155">
        <f>S150*H150</f>
        <v>0</v>
      </c>
      <c r="U150" s="33"/>
      <c r="V150" s="33"/>
      <c r="W150" s="33"/>
      <c r="X150" s="33"/>
      <c r="Y150" s="33"/>
      <c r="Z150" s="33"/>
      <c r="AA150" s="33"/>
      <c r="AB150" s="33"/>
      <c r="AC150" s="33"/>
      <c r="AD150" s="33"/>
      <c r="AE150" s="33"/>
      <c r="AR150" s="156" t="s">
        <v>143</v>
      </c>
      <c r="AT150" s="156" t="s">
        <v>138</v>
      </c>
      <c r="AU150" s="156" t="s">
        <v>84</v>
      </c>
      <c r="AY150" s="18" t="s">
        <v>136</v>
      </c>
      <c r="BE150" s="157">
        <f>IF(N150="základní",J150,0)</f>
        <v>0</v>
      </c>
      <c r="BF150" s="157">
        <f>IF(N150="snížená",J150,0)</f>
        <v>0</v>
      </c>
      <c r="BG150" s="157">
        <f>IF(N150="zákl. přenesená",J150,0)</f>
        <v>0</v>
      </c>
      <c r="BH150" s="157">
        <f>IF(N150="sníž. přenesená",J150,0)</f>
        <v>0</v>
      </c>
      <c r="BI150" s="157">
        <f>IF(N150="nulová",J150,0)</f>
        <v>0</v>
      </c>
      <c r="BJ150" s="18" t="s">
        <v>32</v>
      </c>
      <c r="BK150" s="157">
        <f>ROUND(I150*H150,2)</f>
        <v>0</v>
      </c>
      <c r="BL150" s="18" t="s">
        <v>143</v>
      </c>
      <c r="BM150" s="156" t="s">
        <v>1252</v>
      </c>
    </row>
    <row r="151" spans="1:47" s="2" customFormat="1" ht="11.25">
      <c r="A151" s="33"/>
      <c r="B151" s="34"/>
      <c r="C151" s="33"/>
      <c r="D151" s="158" t="s">
        <v>145</v>
      </c>
      <c r="E151" s="33"/>
      <c r="F151" s="159" t="s">
        <v>1253</v>
      </c>
      <c r="G151" s="33"/>
      <c r="H151" s="33"/>
      <c r="I151" s="160"/>
      <c r="J151" s="33"/>
      <c r="K151" s="33"/>
      <c r="L151" s="34"/>
      <c r="M151" s="161"/>
      <c r="N151" s="162"/>
      <c r="O151" s="59"/>
      <c r="P151" s="59"/>
      <c r="Q151" s="59"/>
      <c r="R151" s="59"/>
      <c r="S151" s="59"/>
      <c r="T151" s="60"/>
      <c r="U151" s="33"/>
      <c r="V151" s="33"/>
      <c r="W151" s="33"/>
      <c r="X151" s="33"/>
      <c r="Y151" s="33"/>
      <c r="Z151" s="33"/>
      <c r="AA151" s="33"/>
      <c r="AB151" s="33"/>
      <c r="AC151" s="33"/>
      <c r="AD151" s="33"/>
      <c r="AE151" s="33"/>
      <c r="AT151" s="18" t="s">
        <v>145</v>
      </c>
      <c r="AU151" s="18" t="s">
        <v>84</v>
      </c>
    </row>
    <row r="152" spans="1:65" s="2" customFormat="1" ht="16.5" customHeight="1">
      <c r="A152" s="33"/>
      <c r="B152" s="144"/>
      <c r="C152" s="188" t="s">
        <v>190</v>
      </c>
      <c r="D152" s="188" t="s">
        <v>206</v>
      </c>
      <c r="E152" s="189" t="s">
        <v>1254</v>
      </c>
      <c r="F152" s="190" t="s">
        <v>1255</v>
      </c>
      <c r="G152" s="191" t="s">
        <v>793</v>
      </c>
      <c r="H152" s="192">
        <v>4.25</v>
      </c>
      <c r="I152" s="193"/>
      <c r="J152" s="194">
        <f>ROUND(I152*H152,2)</f>
        <v>0</v>
      </c>
      <c r="K152" s="190" t="s">
        <v>142</v>
      </c>
      <c r="L152" s="195"/>
      <c r="M152" s="196" t="s">
        <v>1</v>
      </c>
      <c r="N152" s="197" t="s">
        <v>40</v>
      </c>
      <c r="O152" s="59"/>
      <c r="P152" s="154">
        <f>O152*H152</f>
        <v>0</v>
      </c>
      <c r="Q152" s="154">
        <v>0.001</v>
      </c>
      <c r="R152" s="154">
        <f>Q152*H152</f>
        <v>0.00425</v>
      </c>
      <c r="S152" s="154">
        <v>0</v>
      </c>
      <c r="T152" s="155">
        <f>S152*H152</f>
        <v>0</v>
      </c>
      <c r="U152" s="33"/>
      <c r="V152" s="33"/>
      <c r="W152" s="33"/>
      <c r="X152" s="33"/>
      <c r="Y152" s="33"/>
      <c r="Z152" s="33"/>
      <c r="AA152" s="33"/>
      <c r="AB152" s="33"/>
      <c r="AC152" s="33"/>
      <c r="AD152" s="33"/>
      <c r="AE152" s="33"/>
      <c r="AR152" s="156" t="s">
        <v>195</v>
      </c>
      <c r="AT152" s="156" t="s">
        <v>206</v>
      </c>
      <c r="AU152" s="156" t="s">
        <v>84</v>
      </c>
      <c r="AY152" s="18" t="s">
        <v>136</v>
      </c>
      <c r="BE152" s="157">
        <f>IF(N152="základní",J152,0)</f>
        <v>0</v>
      </c>
      <c r="BF152" s="157">
        <f>IF(N152="snížená",J152,0)</f>
        <v>0</v>
      </c>
      <c r="BG152" s="157">
        <f>IF(N152="zákl. přenesená",J152,0)</f>
        <v>0</v>
      </c>
      <c r="BH152" s="157">
        <f>IF(N152="sníž. přenesená",J152,0)</f>
        <v>0</v>
      </c>
      <c r="BI152" s="157">
        <f>IF(N152="nulová",J152,0)</f>
        <v>0</v>
      </c>
      <c r="BJ152" s="18" t="s">
        <v>32</v>
      </c>
      <c r="BK152" s="157">
        <f>ROUND(I152*H152,2)</f>
        <v>0</v>
      </c>
      <c r="BL152" s="18" t="s">
        <v>143</v>
      </c>
      <c r="BM152" s="156" t="s">
        <v>1256</v>
      </c>
    </row>
    <row r="153" spans="2:51" s="14" customFormat="1" ht="11.25">
      <c r="B153" s="171"/>
      <c r="D153" s="164" t="s">
        <v>147</v>
      </c>
      <c r="F153" s="173" t="s">
        <v>1257</v>
      </c>
      <c r="H153" s="174">
        <v>4.25</v>
      </c>
      <c r="I153" s="175"/>
      <c r="L153" s="171"/>
      <c r="M153" s="176"/>
      <c r="N153" s="177"/>
      <c r="O153" s="177"/>
      <c r="P153" s="177"/>
      <c r="Q153" s="177"/>
      <c r="R153" s="177"/>
      <c r="S153" s="177"/>
      <c r="T153" s="178"/>
      <c r="AT153" s="172" t="s">
        <v>147</v>
      </c>
      <c r="AU153" s="172" t="s">
        <v>84</v>
      </c>
      <c r="AV153" s="14" t="s">
        <v>84</v>
      </c>
      <c r="AW153" s="14" t="s">
        <v>3</v>
      </c>
      <c r="AX153" s="14" t="s">
        <v>32</v>
      </c>
      <c r="AY153" s="172" t="s">
        <v>136</v>
      </c>
    </row>
    <row r="154" spans="1:65" s="2" customFormat="1" ht="16.5" customHeight="1">
      <c r="A154" s="33"/>
      <c r="B154" s="144"/>
      <c r="C154" s="145" t="s">
        <v>195</v>
      </c>
      <c r="D154" s="145" t="s">
        <v>138</v>
      </c>
      <c r="E154" s="146" t="s">
        <v>1258</v>
      </c>
      <c r="F154" s="147" t="s">
        <v>1259</v>
      </c>
      <c r="G154" s="148" t="s">
        <v>141</v>
      </c>
      <c r="H154" s="149">
        <v>179</v>
      </c>
      <c r="I154" s="150"/>
      <c r="J154" s="151">
        <f>ROUND(I154*H154,2)</f>
        <v>0</v>
      </c>
      <c r="K154" s="147" t="s">
        <v>142</v>
      </c>
      <c r="L154" s="34"/>
      <c r="M154" s="152" t="s">
        <v>1</v>
      </c>
      <c r="N154" s="153" t="s">
        <v>40</v>
      </c>
      <c r="O154" s="59"/>
      <c r="P154" s="154">
        <f>O154*H154</f>
        <v>0</v>
      </c>
      <c r="Q154" s="154">
        <v>0</v>
      </c>
      <c r="R154" s="154">
        <f>Q154*H154</f>
        <v>0</v>
      </c>
      <c r="S154" s="154">
        <v>0</v>
      </c>
      <c r="T154" s="155">
        <f>S154*H154</f>
        <v>0</v>
      </c>
      <c r="U154" s="33"/>
      <c r="V154" s="33"/>
      <c r="W154" s="33"/>
      <c r="X154" s="33"/>
      <c r="Y154" s="33"/>
      <c r="Z154" s="33"/>
      <c r="AA154" s="33"/>
      <c r="AB154" s="33"/>
      <c r="AC154" s="33"/>
      <c r="AD154" s="33"/>
      <c r="AE154" s="33"/>
      <c r="AR154" s="156" t="s">
        <v>143</v>
      </c>
      <c r="AT154" s="156" t="s">
        <v>138</v>
      </c>
      <c r="AU154" s="156" t="s">
        <v>84</v>
      </c>
      <c r="AY154" s="18" t="s">
        <v>136</v>
      </c>
      <c r="BE154" s="157">
        <f>IF(N154="základní",J154,0)</f>
        <v>0</v>
      </c>
      <c r="BF154" s="157">
        <f>IF(N154="snížená",J154,0)</f>
        <v>0</v>
      </c>
      <c r="BG154" s="157">
        <f>IF(N154="zákl. přenesená",J154,0)</f>
        <v>0</v>
      </c>
      <c r="BH154" s="157">
        <f>IF(N154="sníž. přenesená",J154,0)</f>
        <v>0</v>
      </c>
      <c r="BI154" s="157">
        <f>IF(N154="nulová",J154,0)</f>
        <v>0</v>
      </c>
      <c r="BJ154" s="18" t="s">
        <v>32</v>
      </c>
      <c r="BK154" s="157">
        <f>ROUND(I154*H154,2)</f>
        <v>0</v>
      </c>
      <c r="BL154" s="18" t="s">
        <v>143</v>
      </c>
      <c r="BM154" s="156" t="s">
        <v>1260</v>
      </c>
    </row>
    <row r="155" spans="1:47" s="2" customFormat="1" ht="11.25">
      <c r="A155" s="33"/>
      <c r="B155" s="34"/>
      <c r="C155" s="33"/>
      <c r="D155" s="158" t="s">
        <v>145</v>
      </c>
      <c r="E155" s="33"/>
      <c r="F155" s="159" t="s">
        <v>1261</v>
      </c>
      <c r="G155" s="33"/>
      <c r="H155" s="33"/>
      <c r="I155" s="160"/>
      <c r="J155" s="33"/>
      <c r="K155" s="33"/>
      <c r="L155" s="34"/>
      <c r="M155" s="161"/>
      <c r="N155" s="162"/>
      <c r="O155" s="59"/>
      <c r="P155" s="59"/>
      <c r="Q155" s="59"/>
      <c r="R155" s="59"/>
      <c r="S155" s="59"/>
      <c r="T155" s="60"/>
      <c r="U155" s="33"/>
      <c r="V155" s="33"/>
      <c r="W155" s="33"/>
      <c r="X155" s="33"/>
      <c r="Y155" s="33"/>
      <c r="Z155" s="33"/>
      <c r="AA155" s="33"/>
      <c r="AB155" s="33"/>
      <c r="AC155" s="33"/>
      <c r="AD155" s="33"/>
      <c r="AE155" s="33"/>
      <c r="AT155" s="18" t="s">
        <v>145</v>
      </c>
      <c r="AU155" s="18" t="s">
        <v>84</v>
      </c>
    </row>
    <row r="156" spans="2:51" s="13" customFormat="1" ht="11.25">
      <c r="B156" s="163"/>
      <c r="D156" s="164" t="s">
        <v>147</v>
      </c>
      <c r="E156" s="165" t="s">
        <v>1</v>
      </c>
      <c r="F156" s="166" t="s">
        <v>1249</v>
      </c>
      <c r="H156" s="165" t="s">
        <v>1</v>
      </c>
      <c r="I156" s="167"/>
      <c r="L156" s="163"/>
      <c r="M156" s="168"/>
      <c r="N156" s="169"/>
      <c r="O156" s="169"/>
      <c r="P156" s="169"/>
      <c r="Q156" s="169"/>
      <c r="R156" s="169"/>
      <c r="S156" s="169"/>
      <c r="T156" s="170"/>
      <c r="AT156" s="165" t="s">
        <v>147</v>
      </c>
      <c r="AU156" s="165" t="s">
        <v>84</v>
      </c>
      <c r="AV156" s="13" t="s">
        <v>32</v>
      </c>
      <c r="AW156" s="13" t="s">
        <v>31</v>
      </c>
      <c r="AX156" s="13" t="s">
        <v>75</v>
      </c>
      <c r="AY156" s="165" t="s">
        <v>136</v>
      </c>
    </row>
    <row r="157" spans="2:51" s="14" customFormat="1" ht="11.25">
      <c r="B157" s="171"/>
      <c r="D157" s="164" t="s">
        <v>147</v>
      </c>
      <c r="E157" s="172" t="s">
        <v>1</v>
      </c>
      <c r="F157" s="173" t="s">
        <v>156</v>
      </c>
      <c r="H157" s="174">
        <v>7</v>
      </c>
      <c r="I157" s="175"/>
      <c r="L157" s="171"/>
      <c r="M157" s="176"/>
      <c r="N157" s="177"/>
      <c r="O157" s="177"/>
      <c r="P157" s="177"/>
      <c r="Q157" s="177"/>
      <c r="R157" s="177"/>
      <c r="S157" s="177"/>
      <c r="T157" s="178"/>
      <c r="AT157" s="172" t="s">
        <v>147</v>
      </c>
      <c r="AU157" s="172" t="s">
        <v>84</v>
      </c>
      <c r="AV157" s="14" t="s">
        <v>84</v>
      </c>
      <c r="AW157" s="14" t="s">
        <v>31</v>
      </c>
      <c r="AX157" s="14" t="s">
        <v>75</v>
      </c>
      <c r="AY157" s="172" t="s">
        <v>136</v>
      </c>
    </row>
    <row r="158" spans="2:51" s="14" customFormat="1" ht="11.25">
      <c r="B158" s="171"/>
      <c r="D158" s="164" t="s">
        <v>147</v>
      </c>
      <c r="E158" s="172" t="s">
        <v>1</v>
      </c>
      <c r="F158" s="173" t="s">
        <v>157</v>
      </c>
      <c r="H158" s="174">
        <v>2</v>
      </c>
      <c r="I158" s="175"/>
      <c r="L158" s="171"/>
      <c r="M158" s="176"/>
      <c r="N158" s="177"/>
      <c r="O158" s="177"/>
      <c r="P158" s="177"/>
      <c r="Q158" s="177"/>
      <c r="R158" s="177"/>
      <c r="S158" s="177"/>
      <c r="T158" s="178"/>
      <c r="AT158" s="172" t="s">
        <v>147</v>
      </c>
      <c r="AU158" s="172" t="s">
        <v>84</v>
      </c>
      <c r="AV158" s="14" t="s">
        <v>84</v>
      </c>
      <c r="AW158" s="14" t="s">
        <v>31</v>
      </c>
      <c r="AX158" s="14" t="s">
        <v>75</v>
      </c>
      <c r="AY158" s="172" t="s">
        <v>136</v>
      </c>
    </row>
    <row r="159" spans="2:51" s="14" customFormat="1" ht="11.25">
      <c r="B159" s="171"/>
      <c r="D159" s="164" t="s">
        <v>147</v>
      </c>
      <c r="E159" s="172" t="s">
        <v>1</v>
      </c>
      <c r="F159" s="173" t="s">
        <v>1262</v>
      </c>
      <c r="H159" s="174">
        <v>170</v>
      </c>
      <c r="I159" s="175"/>
      <c r="L159" s="171"/>
      <c r="M159" s="176"/>
      <c r="N159" s="177"/>
      <c r="O159" s="177"/>
      <c r="P159" s="177"/>
      <c r="Q159" s="177"/>
      <c r="R159" s="177"/>
      <c r="S159" s="177"/>
      <c r="T159" s="178"/>
      <c r="AT159" s="172" t="s">
        <v>147</v>
      </c>
      <c r="AU159" s="172" t="s">
        <v>84</v>
      </c>
      <c r="AV159" s="14" t="s">
        <v>84</v>
      </c>
      <c r="AW159" s="14" t="s">
        <v>31</v>
      </c>
      <c r="AX159" s="14" t="s">
        <v>75</v>
      </c>
      <c r="AY159" s="172" t="s">
        <v>136</v>
      </c>
    </row>
    <row r="160" spans="2:51" s="15" customFormat="1" ht="11.25">
      <c r="B160" s="179"/>
      <c r="D160" s="164" t="s">
        <v>147</v>
      </c>
      <c r="E160" s="180" t="s">
        <v>1</v>
      </c>
      <c r="F160" s="181" t="s">
        <v>151</v>
      </c>
      <c r="H160" s="182">
        <v>179</v>
      </c>
      <c r="I160" s="183"/>
      <c r="L160" s="179"/>
      <c r="M160" s="184"/>
      <c r="N160" s="185"/>
      <c r="O160" s="185"/>
      <c r="P160" s="185"/>
      <c r="Q160" s="185"/>
      <c r="R160" s="185"/>
      <c r="S160" s="185"/>
      <c r="T160" s="186"/>
      <c r="AT160" s="180" t="s">
        <v>147</v>
      </c>
      <c r="AU160" s="180" t="s">
        <v>84</v>
      </c>
      <c r="AV160" s="15" t="s">
        <v>143</v>
      </c>
      <c r="AW160" s="15" t="s">
        <v>31</v>
      </c>
      <c r="AX160" s="15" t="s">
        <v>32</v>
      </c>
      <c r="AY160" s="180" t="s">
        <v>136</v>
      </c>
    </row>
    <row r="161" spans="1:65" s="2" customFormat="1" ht="21.75" customHeight="1">
      <c r="A161" s="33"/>
      <c r="B161" s="144"/>
      <c r="C161" s="145" t="s">
        <v>205</v>
      </c>
      <c r="D161" s="145" t="s">
        <v>138</v>
      </c>
      <c r="E161" s="146" t="s">
        <v>1263</v>
      </c>
      <c r="F161" s="147" t="s">
        <v>1264</v>
      </c>
      <c r="G161" s="148" t="s">
        <v>447</v>
      </c>
      <c r="H161" s="149">
        <v>21</v>
      </c>
      <c r="I161" s="150"/>
      <c r="J161" s="151">
        <f>ROUND(I161*H161,2)</f>
        <v>0</v>
      </c>
      <c r="K161" s="147" t="s">
        <v>142</v>
      </c>
      <c r="L161" s="34"/>
      <c r="M161" s="152" t="s">
        <v>1</v>
      </c>
      <c r="N161" s="153" t="s">
        <v>40</v>
      </c>
      <c r="O161" s="59"/>
      <c r="P161" s="154">
        <f>O161*H161</f>
        <v>0</v>
      </c>
      <c r="Q161" s="154">
        <v>0</v>
      </c>
      <c r="R161" s="154">
        <f>Q161*H161</f>
        <v>0</v>
      </c>
      <c r="S161" s="154">
        <v>0</v>
      </c>
      <c r="T161" s="155">
        <f>S161*H161</f>
        <v>0</v>
      </c>
      <c r="U161" s="33"/>
      <c r="V161" s="33"/>
      <c r="W161" s="33"/>
      <c r="X161" s="33"/>
      <c r="Y161" s="33"/>
      <c r="Z161" s="33"/>
      <c r="AA161" s="33"/>
      <c r="AB161" s="33"/>
      <c r="AC161" s="33"/>
      <c r="AD161" s="33"/>
      <c r="AE161" s="33"/>
      <c r="AR161" s="156" t="s">
        <v>143</v>
      </c>
      <c r="AT161" s="156" t="s">
        <v>138</v>
      </c>
      <c r="AU161" s="156" t="s">
        <v>84</v>
      </c>
      <c r="AY161" s="18" t="s">
        <v>136</v>
      </c>
      <c r="BE161" s="157">
        <f>IF(N161="základní",J161,0)</f>
        <v>0</v>
      </c>
      <c r="BF161" s="157">
        <f>IF(N161="snížená",J161,0)</f>
        <v>0</v>
      </c>
      <c r="BG161" s="157">
        <f>IF(N161="zákl. přenesená",J161,0)</f>
        <v>0</v>
      </c>
      <c r="BH161" s="157">
        <f>IF(N161="sníž. přenesená",J161,0)</f>
        <v>0</v>
      </c>
      <c r="BI161" s="157">
        <f>IF(N161="nulová",J161,0)</f>
        <v>0</v>
      </c>
      <c r="BJ161" s="18" t="s">
        <v>32</v>
      </c>
      <c r="BK161" s="157">
        <f>ROUND(I161*H161,2)</f>
        <v>0</v>
      </c>
      <c r="BL161" s="18" t="s">
        <v>143</v>
      </c>
      <c r="BM161" s="156" t="s">
        <v>1265</v>
      </c>
    </row>
    <row r="162" spans="1:47" s="2" customFormat="1" ht="11.25">
      <c r="A162" s="33"/>
      <c r="B162" s="34"/>
      <c r="C162" s="33"/>
      <c r="D162" s="158" t="s">
        <v>145</v>
      </c>
      <c r="E162" s="33"/>
      <c r="F162" s="159" t="s">
        <v>1266</v>
      </c>
      <c r="G162" s="33"/>
      <c r="H162" s="33"/>
      <c r="I162" s="160"/>
      <c r="J162" s="33"/>
      <c r="K162" s="33"/>
      <c r="L162" s="34"/>
      <c r="M162" s="161"/>
      <c r="N162" s="162"/>
      <c r="O162" s="59"/>
      <c r="P162" s="59"/>
      <c r="Q162" s="59"/>
      <c r="R162" s="59"/>
      <c r="S162" s="59"/>
      <c r="T162" s="60"/>
      <c r="U162" s="33"/>
      <c r="V162" s="33"/>
      <c r="W162" s="33"/>
      <c r="X162" s="33"/>
      <c r="Y162" s="33"/>
      <c r="Z162" s="33"/>
      <c r="AA162" s="33"/>
      <c r="AB162" s="33"/>
      <c r="AC162" s="33"/>
      <c r="AD162" s="33"/>
      <c r="AE162" s="33"/>
      <c r="AT162" s="18" t="s">
        <v>145</v>
      </c>
      <c r="AU162" s="18" t="s">
        <v>84</v>
      </c>
    </row>
    <row r="163" spans="2:51" s="13" customFormat="1" ht="11.25">
      <c r="B163" s="163"/>
      <c r="D163" s="164" t="s">
        <v>147</v>
      </c>
      <c r="E163" s="165" t="s">
        <v>1</v>
      </c>
      <c r="F163" s="166" t="s">
        <v>1234</v>
      </c>
      <c r="H163" s="165" t="s">
        <v>1</v>
      </c>
      <c r="I163" s="167"/>
      <c r="L163" s="163"/>
      <c r="M163" s="168"/>
      <c r="N163" s="169"/>
      <c r="O163" s="169"/>
      <c r="P163" s="169"/>
      <c r="Q163" s="169"/>
      <c r="R163" s="169"/>
      <c r="S163" s="169"/>
      <c r="T163" s="170"/>
      <c r="AT163" s="165" t="s">
        <v>147</v>
      </c>
      <c r="AU163" s="165" t="s">
        <v>84</v>
      </c>
      <c r="AV163" s="13" t="s">
        <v>32</v>
      </c>
      <c r="AW163" s="13" t="s">
        <v>31</v>
      </c>
      <c r="AX163" s="13" t="s">
        <v>75</v>
      </c>
      <c r="AY163" s="165" t="s">
        <v>136</v>
      </c>
    </row>
    <row r="164" spans="2:51" s="13" customFormat="1" ht="11.25">
      <c r="B164" s="163"/>
      <c r="D164" s="164" t="s">
        <v>147</v>
      </c>
      <c r="E164" s="165" t="s">
        <v>1</v>
      </c>
      <c r="F164" s="166" t="s">
        <v>1235</v>
      </c>
      <c r="H164" s="165" t="s">
        <v>1</v>
      </c>
      <c r="I164" s="167"/>
      <c r="L164" s="163"/>
      <c r="M164" s="168"/>
      <c r="N164" s="169"/>
      <c r="O164" s="169"/>
      <c r="P164" s="169"/>
      <c r="Q164" s="169"/>
      <c r="R164" s="169"/>
      <c r="S164" s="169"/>
      <c r="T164" s="170"/>
      <c r="AT164" s="165" t="s">
        <v>147</v>
      </c>
      <c r="AU164" s="165" t="s">
        <v>84</v>
      </c>
      <c r="AV164" s="13" t="s">
        <v>32</v>
      </c>
      <c r="AW164" s="13" t="s">
        <v>31</v>
      </c>
      <c r="AX164" s="13" t="s">
        <v>75</v>
      </c>
      <c r="AY164" s="165" t="s">
        <v>136</v>
      </c>
    </row>
    <row r="165" spans="2:51" s="13" customFormat="1" ht="11.25">
      <c r="B165" s="163"/>
      <c r="D165" s="164" t="s">
        <v>147</v>
      </c>
      <c r="E165" s="165" t="s">
        <v>1</v>
      </c>
      <c r="F165" s="166" t="s">
        <v>1241</v>
      </c>
      <c r="H165" s="165" t="s">
        <v>1</v>
      </c>
      <c r="I165" s="167"/>
      <c r="L165" s="163"/>
      <c r="M165" s="168"/>
      <c r="N165" s="169"/>
      <c r="O165" s="169"/>
      <c r="P165" s="169"/>
      <c r="Q165" s="169"/>
      <c r="R165" s="169"/>
      <c r="S165" s="169"/>
      <c r="T165" s="170"/>
      <c r="AT165" s="165" t="s">
        <v>147</v>
      </c>
      <c r="AU165" s="165" t="s">
        <v>84</v>
      </c>
      <c r="AV165" s="13" t="s">
        <v>32</v>
      </c>
      <c r="AW165" s="13" t="s">
        <v>31</v>
      </c>
      <c r="AX165" s="13" t="s">
        <v>75</v>
      </c>
      <c r="AY165" s="165" t="s">
        <v>136</v>
      </c>
    </row>
    <row r="166" spans="2:51" s="14" customFormat="1" ht="11.25">
      <c r="B166" s="171"/>
      <c r="D166" s="164" t="s">
        <v>147</v>
      </c>
      <c r="E166" s="172" t="s">
        <v>1</v>
      </c>
      <c r="F166" s="173" t="s">
        <v>1267</v>
      </c>
      <c r="H166" s="174">
        <v>18</v>
      </c>
      <c r="I166" s="175"/>
      <c r="L166" s="171"/>
      <c r="M166" s="176"/>
      <c r="N166" s="177"/>
      <c r="O166" s="177"/>
      <c r="P166" s="177"/>
      <c r="Q166" s="177"/>
      <c r="R166" s="177"/>
      <c r="S166" s="177"/>
      <c r="T166" s="178"/>
      <c r="AT166" s="172" t="s">
        <v>147</v>
      </c>
      <c r="AU166" s="172" t="s">
        <v>84</v>
      </c>
      <c r="AV166" s="14" t="s">
        <v>84</v>
      </c>
      <c r="AW166" s="14" t="s">
        <v>31</v>
      </c>
      <c r="AX166" s="14" t="s">
        <v>75</v>
      </c>
      <c r="AY166" s="172" t="s">
        <v>136</v>
      </c>
    </row>
    <row r="167" spans="2:51" s="13" customFormat="1" ht="11.25">
      <c r="B167" s="163"/>
      <c r="D167" s="164" t="s">
        <v>147</v>
      </c>
      <c r="E167" s="165" t="s">
        <v>1</v>
      </c>
      <c r="F167" s="166" t="s">
        <v>1236</v>
      </c>
      <c r="H167" s="165" t="s">
        <v>1</v>
      </c>
      <c r="I167" s="167"/>
      <c r="L167" s="163"/>
      <c r="M167" s="168"/>
      <c r="N167" s="169"/>
      <c r="O167" s="169"/>
      <c r="P167" s="169"/>
      <c r="Q167" s="169"/>
      <c r="R167" s="169"/>
      <c r="S167" s="169"/>
      <c r="T167" s="170"/>
      <c r="AT167" s="165" t="s">
        <v>147</v>
      </c>
      <c r="AU167" s="165" t="s">
        <v>84</v>
      </c>
      <c r="AV167" s="13" t="s">
        <v>32</v>
      </c>
      <c r="AW167" s="13" t="s">
        <v>31</v>
      </c>
      <c r="AX167" s="13" t="s">
        <v>75</v>
      </c>
      <c r="AY167" s="165" t="s">
        <v>136</v>
      </c>
    </row>
    <row r="168" spans="2:51" s="14" customFormat="1" ht="11.25">
      <c r="B168" s="171"/>
      <c r="D168" s="164" t="s">
        <v>147</v>
      </c>
      <c r="E168" s="172" t="s">
        <v>1</v>
      </c>
      <c r="F168" s="173" t="s">
        <v>1170</v>
      </c>
      <c r="H168" s="174">
        <v>3</v>
      </c>
      <c r="I168" s="175"/>
      <c r="L168" s="171"/>
      <c r="M168" s="176"/>
      <c r="N168" s="177"/>
      <c r="O168" s="177"/>
      <c r="P168" s="177"/>
      <c r="Q168" s="177"/>
      <c r="R168" s="177"/>
      <c r="S168" s="177"/>
      <c r="T168" s="178"/>
      <c r="AT168" s="172" t="s">
        <v>147</v>
      </c>
      <c r="AU168" s="172" t="s">
        <v>84</v>
      </c>
      <c r="AV168" s="14" t="s">
        <v>84</v>
      </c>
      <c r="AW168" s="14" t="s">
        <v>31</v>
      </c>
      <c r="AX168" s="14" t="s">
        <v>75</v>
      </c>
      <c r="AY168" s="172" t="s">
        <v>136</v>
      </c>
    </row>
    <row r="169" spans="2:51" s="15" customFormat="1" ht="11.25">
      <c r="B169" s="179"/>
      <c r="D169" s="164" t="s">
        <v>147</v>
      </c>
      <c r="E169" s="180" t="s">
        <v>1</v>
      </c>
      <c r="F169" s="181" t="s">
        <v>151</v>
      </c>
      <c r="H169" s="182">
        <v>21</v>
      </c>
      <c r="I169" s="183"/>
      <c r="L169" s="179"/>
      <c r="M169" s="184"/>
      <c r="N169" s="185"/>
      <c r="O169" s="185"/>
      <c r="P169" s="185"/>
      <c r="Q169" s="185"/>
      <c r="R169" s="185"/>
      <c r="S169" s="185"/>
      <c r="T169" s="186"/>
      <c r="AT169" s="180" t="s">
        <v>147</v>
      </c>
      <c r="AU169" s="180" t="s">
        <v>84</v>
      </c>
      <c r="AV169" s="15" t="s">
        <v>143</v>
      </c>
      <c r="AW169" s="15" t="s">
        <v>31</v>
      </c>
      <c r="AX169" s="15" t="s">
        <v>32</v>
      </c>
      <c r="AY169" s="180" t="s">
        <v>136</v>
      </c>
    </row>
    <row r="170" spans="1:65" s="2" customFormat="1" ht="16.5" customHeight="1">
      <c r="A170" s="33"/>
      <c r="B170" s="144"/>
      <c r="C170" s="188" t="s">
        <v>211</v>
      </c>
      <c r="D170" s="188" t="s">
        <v>206</v>
      </c>
      <c r="E170" s="189" t="s">
        <v>1268</v>
      </c>
      <c r="F170" s="190" t="s">
        <v>1269</v>
      </c>
      <c r="G170" s="191" t="s">
        <v>173</v>
      </c>
      <c r="H170" s="192">
        <v>0.525</v>
      </c>
      <c r="I170" s="193"/>
      <c r="J170" s="194">
        <f>ROUND(I170*H170,2)</f>
        <v>0</v>
      </c>
      <c r="K170" s="190" t="s">
        <v>142</v>
      </c>
      <c r="L170" s="195"/>
      <c r="M170" s="196" t="s">
        <v>1</v>
      </c>
      <c r="N170" s="197" t="s">
        <v>40</v>
      </c>
      <c r="O170" s="59"/>
      <c r="P170" s="154">
        <f>O170*H170</f>
        <v>0</v>
      </c>
      <c r="Q170" s="154">
        <v>0.22</v>
      </c>
      <c r="R170" s="154">
        <f>Q170*H170</f>
        <v>0.1155</v>
      </c>
      <c r="S170" s="154">
        <v>0</v>
      </c>
      <c r="T170" s="155">
        <f>S170*H170</f>
        <v>0</v>
      </c>
      <c r="U170" s="33"/>
      <c r="V170" s="33"/>
      <c r="W170" s="33"/>
      <c r="X170" s="33"/>
      <c r="Y170" s="33"/>
      <c r="Z170" s="33"/>
      <c r="AA170" s="33"/>
      <c r="AB170" s="33"/>
      <c r="AC170" s="33"/>
      <c r="AD170" s="33"/>
      <c r="AE170" s="33"/>
      <c r="AR170" s="156" t="s">
        <v>195</v>
      </c>
      <c r="AT170" s="156" t="s">
        <v>206</v>
      </c>
      <c r="AU170" s="156" t="s">
        <v>84</v>
      </c>
      <c r="AY170" s="18" t="s">
        <v>136</v>
      </c>
      <c r="BE170" s="157">
        <f>IF(N170="základní",J170,0)</f>
        <v>0</v>
      </c>
      <c r="BF170" s="157">
        <f>IF(N170="snížená",J170,0)</f>
        <v>0</v>
      </c>
      <c r="BG170" s="157">
        <f>IF(N170="zákl. přenesená",J170,0)</f>
        <v>0</v>
      </c>
      <c r="BH170" s="157">
        <f>IF(N170="sníž. přenesená",J170,0)</f>
        <v>0</v>
      </c>
      <c r="BI170" s="157">
        <f>IF(N170="nulová",J170,0)</f>
        <v>0</v>
      </c>
      <c r="BJ170" s="18" t="s">
        <v>32</v>
      </c>
      <c r="BK170" s="157">
        <f>ROUND(I170*H170,2)</f>
        <v>0</v>
      </c>
      <c r="BL170" s="18" t="s">
        <v>143</v>
      </c>
      <c r="BM170" s="156" t="s">
        <v>1270</v>
      </c>
    </row>
    <row r="171" spans="2:51" s="14" customFormat="1" ht="11.25">
      <c r="B171" s="171"/>
      <c r="D171" s="164" t="s">
        <v>147</v>
      </c>
      <c r="F171" s="173" t="s">
        <v>1271</v>
      </c>
      <c r="H171" s="174">
        <v>0.525</v>
      </c>
      <c r="I171" s="175"/>
      <c r="L171" s="171"/>
      <c r="M171" s="176"/>
      <c r="N171" s="177"/>
      <c r="O171" s="177"/>
      <c r="P171" s="177"/>
      <c r="Q171" s="177"/>
      <c r="R171" s="177"/>
      <c r="S171" s="177"/>
      <c r="T171" s="178"/>
      <c r="AT171" s="172" t="s">
        <v>147</v>
      </c>
      <c r="AU171" s="172" t="s">
        <v>84</v>
      </c>
      <c r="AV171" s="14" t="s">
        <v>84</v>
      </c>
      <c r="AW171" s="14" t="s">
        <v>3</v>
      </c>
      <c r="AX171" s="14" t="s">
        <v>32</v>
      </c>
      <c r="AY171" s="172" t="s">
        <v>136</v>
      </c>
    </row>
    <row r="172" spans="1:65" s="2" customFormat="1" ht="21.75" customHeight="1">
      <c r="A172" s="33"/>
      <c r="B172" s="144"/>
      <c r="C172" s="145" t="s">
        <v>218</v>
      </c>
      <c r="D172" s="145" t="s">
        <v>138</v>
      </c>
      <c r="E172" s="146" t="s">
        <v>1272</v>
      </c>
      <c r="F172" s="147" t="s">
        <v>1273</v>
      </c>
      <c r="G172" s="148" t="s">
        <v>447</v>
      </c>
      <c r="H172" s="149">
        <v>1</v>
      </c>
      <c r="I172" s="150"/>
      <c r="J172" s="151">
        <f>ROUND(I172*H172,2)</f>
        <v>0</v>
      </c>
      <c r="K172" s="147" t="s">
        <v>142</v>
      </c>
      <c r="L172" s="34"/>
      <c r="M172" s="152" t="s">
        <v>1</v>
      </c>
      <c r="N172" s="153" t="s">
        <v>40</v>
      </c>
      <c r="O172" s="59"/>
      <c r="P172" s="154">
        <f>O172*H172</f>
        <v>0</v>
      </c>
      <c r="Q172" s="154">
        <v>0</v>
      </c>
      <c r="R172" s="154">
        <f>Q172*H172</f>
        <v>0</v>
      </c>
      <c r="S172" s="154">
        <v>0</v>
      </c>
      <c r="T172" s="155">
        <f>S172*H172</f>
        <v>0</v>
      </c>
      <c r="U172" s="33"/>
      <c r="V172" s="33"/>
      <c r="W172" s="33"/>
      <c r="X172" s="33"/>
      <c r="Y172" s="33"/>
      <c r="Z172" s="33"/>
      <c r="AA172" s="33"/>
      <c r="AB172" s="33"/>
      <c r="AC172" s="33"/>
      <c r="AD172" s="33"/>
      <c r="AE172" s="33"/>
      <c r="AR172" s="156" t="s">
        <v>143</v>
      </c>
      <c r="AT172" s="156" t="s">
        <v>138</v>
      </c>
      <c r="AU172" s="156" t="s">
        <v>84</v>
      </c>
      <c r="AY172" s="18" t="s">
        <v>136</v>
      </c>
      <c r="BE172" s="157">
        <f>IF(N172="základní",J172,0)</f>
        <v>0</v>
      </c>
      <c r="BF172" s="157">
        <f>IF(N172="snížená",J172,0)</f>
        <v>0</v>
      </c>
      <c r="BG172" s="157">
        <f>IF(N172="zákl. přenesená",J172,0)</f>
        <v>0</v>
      </c>
      <c r="BH172" s="157">
        <f>IF(N172="sníž. přenesená",J172,0)</f>
        <v>0</v>
      </c>
      <c r="BI172" s="157">
        <f>IF(N172="nulová",J172,0)</f>
        <v>0</v>
      </c>
      <c r="BJ172" s="18" t="s">
        <v>32</v>
      </c>
      <c r="BK172" s="157">
        <f>ROUND(I172*H172,2)</f>
        <v>0</v>
      </c>
      <c r="BL172" s="18" t="s">
        <v>143</v>
      </c>
      <c r="BM172" s="156" t="s">
        <v>1274</v>
      </c>
    </row>
    <row r="173" spans="1:47" s="2" customFormat="1" ht="11.25">
      <c r="A173" s="33"/>
      <c r="B173" s="34"/>
      <c r="C173" s="33"/>
      <c r="D173" s="158" t="s">
        <v>145</v>
      </c>
      <c r="E173" s="33"/>
      <c r="F173" s="159" t="s">
        <v>1275</v>
      </c>
      <c r="G173" s="33"/>
      <c r="H173" s="33"/>
      <c r="I173" s="160"/>
      <c r="J173" s="33"/>
      <c r="K173" s="33"/>
      <c r="L173" s="34"/>
      <c r="M173" s="161"/>
      <c r="N173" s="162"/>
      <c r="O173" s="59"/>
      <c r="P173" s="59"/>
      <c r="Q173" s="59"/>
      <c r="R173" s="59"/>
      <c r="S173" s="59"/>
      <c r="T173" s="60"/>
      <c r="U173" s="33"/>
      <c r="V173" s="33"/>
      <c r="W173" s="33"/>
      <c r="X173" s="33"/>
      <c r="Y173" s="33"/>
      <c r="Z173" s="33"/>
      <c r="AA173" s="33"/>
      <c r="AB173" s="33"/>
      <c r="AC173" s="33"/>
      <c r="AD173" s="33"/>
      <c r="AE173" s="33"/>
      <c r="AT173" s="18" t="s">
        <v>145</v>
      </c>
      <c r="AU173" s="18" t="s">
        <v>84</v>
      </c>
    </row>
    <row r="174" spans="2:51" s="13" customFormat="1" ht="11.25">
      <c r="B174" s="163"/>
      <c r="D174" s="164" t="s">
        <v>147</v>
      </c>
      <c r="E174" s="165" t="s">
        <v>1</v>
      </c>
      <c r="F174" s="166" t="s">
        <v>1234</v>
      </c>
      <c r="H174" s="165" t="s">
        <v>1</v>
      </c>
      <c r="I174" s="167"/>
      <c r="L174" s="163"/>
      <c r="M174" s="168"/>
      <c r="N174" s="169"/>
      <c r="O174" s="169"/>
      <c r="P174" s="169"/>
      <c r="Q174" s="169"/>
      <c r="R174" s="169"/>
      <c r="S174" s="169"/>
      <c r="T174" s="170"/>
      <c r="AT174" s="165" t="s">
        <v>147</v>
      </c>
      <c r="AU174" s="165" t="s">
        <v>84</v>
      </c>
      <c r="AV174" s="13" t="s">
        <v>32</v>
      </c>
      <c r="AW174" s="13" t="s">
        <v>31</v>
      </c>
      <c r="AX174" s="13" t="s">
        <v>75</v>
      </c>
      <c r="AY174" s="165" t="s">
        <v>136</v>
      </c>
    </row>
    <row r="175" spans="2:51" s="13" customFormat="1" ht="11.25">
      <c r="B175" s="163"/>
      <c r="D175" s="164" t="s">
        <v>147</v>
      </c>
      <c r="E175" s="165" t="s">
        <v>1</v>
      </c>
      <c r="F175" s="166" t="s">
        <v>1276</v>
      </c>
      <c r="H175" s="165" t="s">
        <v>1</v>
      </c>
      <c r="I175" s="167"/>
      <c r="L175" s="163"/>
      <c r="M175" s="168"/>
      <c r="N175" s="169"/>
      <c r="O175" s="169"/>
      <c r="P175" s="169"/>
      <c r="Q175" s="169"/>
      <c r="R175" s="169"/>
      <c r="S175" s="169"/>
      <c r="T175" s="170"/>
      <c r="AT175" s="165" t="s">
        <v>147</v>
      </c>
      <c r="AU175" s="165" t="s">
        <v>84</v>
      </c>
      <c r="AV175" s="13" t="s">
        <v>32</v>
      </c>
      <c r="AW175" s="13" t="s">
        <v>31</v>
      </c>
      <c r="AX175" s="13" t="s">
        <v>75</v>
      </c>
      <c r="AY175" s="165" t="s">
        <v>136</v>
      </c>
    </row>
    <row r="176" spans="2:51" s="14" customFormat="1" ht="11.25">
      <c r="B176" s="171"/>
      <c r="D176" s="164" t="s">
        <v>147</v>
      </c>
      <c r="E176" s="172" t="s">
        <v>1</v>
      </c>
      <c r="F176" s="173" t="s">
        <v>387</v>
      </c>
      <c r="H176" s="174">
        <v>1</v>
      </c>
      <c r="I176" s="175"/>
      <c r="L176" s="171"/>
      <c r="M176" s="176"/>
      <c r="N176" s="177"/>
      <c r="O176" s="177"/>
      <c r="P176" s="177"/>
      <c r="Q176" s="177"/>
      <c r="R176" s="177"/>
      <c r="S176" s="177"/>
      <c r="T176" s="178"/>
      <c r="AT176" s="172" t="s">
        <v>147</v>
      </c>
      <c r="AU176" s="172" t="s">
        <v>84</v>
      </c>
      <c r="AV176" s="14" t="s">
        <v>84</v>
      </c>
      <c r="AW176" s="14" t="s">
        <v>31</v>
      </c>
      <c r="AX176" s="14" t="s">
        <v>75</v>
      </c>
      <c r="AY176" s="172" t="s">
        <v>136</v>
      </c>
    </row>
    <row r="177" spans="2:51" s="15" customFormat="1" ht="11.25">
      <c r="B177" s="179"/>
      <c r="D177" s="164" t="s">
        <v>147</v>
      </c>
      <c r="E177" s="180" t="s">
        <v>1</v>
      </c>
      <c r="F177" s="181" t="s">
        <v>151</v>
      </c>
      <c r="H177" s="182">
        <v>1</v>
      </c>
      <c r="I177" s="183"/>
      <c r="L177" s="179"/>
      <c r="M177" s="184"/>
      <c r="N177" s="185"/>
      <c r="O177" s="185"/>
      <c r="P177" s="185"/>
      <c r="Q177" s="185"/>
      <c r="R177" s="185"/>
      <c r="S177" s="185"/>
      <c r="T177" s="186"/>
      <c r="AT177" s="180" t="s">
        <v>147</v>
      </c>
      <c r="AU177" s="180" t="s">
        <v>84</v>
      </c>
      <c r="AV177" s="15" t="s">
        <v>143</v>
      </c>
      <c r="AW177" s="15" t="s">
        <v>31</v>
      </c>
      <c r="AX177" s="15" t="s">
        <v>32</v>
      </c>
      <c r="AY177" s="180" t="s">
        <v>136</v>
      </c>
    </row>
    <row r="178" spans="1:65" s="2" customFormat="1" ht="16.5" customHeight="1">
      <c r="A178" s="33"/>
      <c r="B178" s="144"/>
      <c r="C178" s="188" t="s">
        <v>8</v>
      </c>
      <c r="D178" s="188" t="s">
        <v>206</v>
      </c>
      <c r="E178" s="189" t="s">
        <v>1268</v>
      </c>
      <c r="F178" s="190" t="s">
        <v>1269</v>
      </c>
      <c r="G178" s="191" t="s">
        <v>173</v>
      </c>
      <c r="H178" s="192">
        <v>0.2</v>
      </c>
      <c r="I178" s="193"/>
      <c r="J178" s="194">
        <f>ROUND(I178*H178,2)</f>
        <v>0</v>
      </c>
      <c r="K178" s="190" t="s">
        <v>142</v>
      </c>
      <c r="L178" s="195"/>
      <c r="M178" s="196" t="s">
        <v>1</v>
      </c>
      <c r="N178" s="197" t="s">
        <v>40</v>
      </c>
      <c r="O178" s="59"/>
      <c r="P178" s="154">
        <f>O178*H178</f>
        <v>0</v>
      </c>
      <c r="Q178" s="154">
        <v>0.22</v>
      </c>
      <c r="R178" s="154">
        <f>Q178*H178</f>
        <v>0.044000000000000004</v>
      </c>
      <c r="S178" s="154">
        <v>0</v>
      </c>
      <c r="T178" s="155">
        <f>S178*H178</f>
        <v>0</v>
      </c>
      <c r="U178" s="33"/>
      <c r="V178" s="33"/>
      <c r="W178" s="33"/>
      <c r="X178" s="33"/>
      <c r="Y178" s="33"/>
      <c r="Z178" s="33"/>
      <c r="AA178" s="33"/>
      <c r="AB178" s="33"/>
      <c r="AC178" s="33"/>
      <c r="AD178" s="33"/>
      <c r="AE178" s="33"/>
      <c r="AR178" s="156" t="s">
        <v>195</v>
      </c>
      <c r="AT178" s="156" t="s">
        <v>206</v>
      </c>
      <c r="AU178" s="156" t="s">
        <v>84</v>
      </c>
      <c r="AY178" s="18" t="s">
        <v>136</v>
      </c>
      <c r="BE178" s="157">
        <f>IF(N178="základní",J178,0)</f>
        <v>0</v>
      </c>
      <c r="BF178" s="157">
        <f>IF(N178="snížená",J178,0)</f>
        <v>0</v>
      </c>
      <c r="BG178" s="157">
        <f>IF(N178="zákl. přenesená",J178,0)</f>
        <v>0</v>
      </c>
      <c r="BH178" s="157">
        <f>IF(N178="sníž. přenesená",J178,0)</f>
        <v>0</v>
      </c>
      <c r="BI178" s="157">
        <f>IF(N178="nulová",J178,0)</f>
        <v>0</v>
      </c>
      <c r="BJ178" s="18" t="s">
        <v>32</v>
      </c>
      <c r="BK178" s="157">
        <f>ROUND(I178*H178,2)</f>
        <v>0</v>
      </c>
      <c r="BL178" s="18" t="s">
        <v>143</v>
      </c>
      <c r="BM178" s="156" t="s">
        <v>1277</v>
      </c>
    </row>
    <row r="179" spans="2:51" s="14" customFormat="1" ht="11.25">
      <c r="B179" s="171"/>
      <c r="D179" s="164" t="s">
        <v>147</v>
      </c>
      <c r="F179" s="173" t="s">
        <v>1278</v>
      </c>
      <c r="H179" s="174">
        <v>0.2</v>
      </c>
      <c r="I179" s="175"/>
      <c r="L179" s="171"/>
      <c r="M179" s="176"/>
      <c r="N179" s="177"/>
      <c r="O179" s="177"/>
      <c r="P179" s="177"/>
      <c r="Q179" s="177"/>
      <c r="R179" s="177"/>
      <c r="S179" s="177"/>
      <c r="T179" s="178"/>
      <c r="AT179" s="172" t="s">
        <v>147</v>
      </c>
      <c r="AU179" s="172" t="s">
        <v>84</v>
      </c>
      <c r="AV179" s="14" t="s">
        <v>84</v>
      </c>
      <c r="AW179" s="14" t="s">
        <v>3</v>
      </c>
      <c r="AX179" s="14" t="s">
        <v>32</v>
      </c>
      <c r="AY179" s="172" t="s">
        <v>136</v>
      </c>
    </row>
    <row r="180" spans="1:65" s="2" customFormat="1" ht="16.5" customHeight="1">
      <c r="A180" s="33"/>
      <c r="B180" s="144"/>
      <c r="C180" s="145" t="s">
        <v>229</v>
      </c>
      <c r="D180" s="145" t="s">
        <v>138</v>
      </c>
      <c r="E180" s="146" t="s">
        <v>1279</v>
      </c>
      <c r="F180" s="147" t="s">
        <v>1280</v>
      </c>
      <c r="G180" s="148" t="s">
        <v>141</v>
      </c>
      <c r="H180" s="149">
        <v>44</v>
      </c>
      <c r="I180" s="150"/>
      <c r="J180" s="151">
        <f>ROUND(I180*H180,2)</f>
        <v>0</v>
      </c>
      <c r="K180" s="147" t="s">
        <v>1</v>
      </c>
      <c r="L180" s="34"/>
      <c r="M180" s="152" t="s">
        <v>1</v>
      </c>
      <c r="N180" s="153" t="s">
        <v>40</v>
      </c>
      <c r="O180" s="59"/>
      <c r="P180" s="154">
        <f>O180*H180</f>
        <v>0</v>
      </c>
      <c r="Q180" s="154">
        <v>0</v>
      </c>
      <c r="R180" s="154">
        <f>Q180*H180</f>
        <v>0</v>
      </c>
      <c r="S180" s="154">
        <v>0</v>
      </c>
      <c r="T180" s="155">
        <f>S180*H180</f>
        <v>0</v>
      </c>
      <c r="U180" s="33"/>
      <c r="V180" s="33"/>
      <c r="W180" s="33"/>
      <c r="X180" s="33"/>
      <c r="Y180" s="33"/>
      <c r="Z180" s="33"/>
      <c r="AA180" s="33"/>
      <c r="AB180" s="33"/>
      <c r="AC180" s="33"/>
      <c r="AD180" s="33"/>
      <c r="AE180" s="33"/>
      <c r="AR180" s="156" t="s">
        <v>143</v>
      </c>
      <c r="AT180" s="156" t="s">
        <v>138</v>
      </c>
      <c r="AU180" s="156" t="s">
        <v>84</v>
      </c>
      <c r="AY180" s="18" t="s">
        <v>136</v>
      </c>
      <c r="BE180" s="157">
        <f>IF(N180="základní",J180,0)</f>
        <v>0</v>
      </c>
      <c r="BF180" s="157">
        <f>IF(N180="snížená",J180,0)</f>
        <v>0</v>
      </c>
      <c r="BG180" s="157">
        <f>IF(N180="zákl. přenesená",J180,0)</f>
        <v>0</v>
      </c>
      <c r="BH180" s="157">
        <f>IF(N180="sníž. přenesená",J180,0)</f>
        <v>0</v>
      </c>
      <c r="BI180" s="157">
        <f>IF(N180="nulová",J180,0)</f>
        <v>0</v>
      </c>
      <c r="BJ180" s="18" t="s">
        <v>32</v>
      </c>
      <c r="BK180" s="157">
        <f>ROUND(I180*H180,2)</f>
        <v>0</v>
      </c>
      <c r="BL180" s="18" t="s">
        <v>143</v>
      </c>
      <c r="BM180" s="156" t="s">
        <v>1281</v>
      </c>
    </row>
    <row r="181" spans="2:51" s="13" customFormat="1" ht="11.25">
      <c r="B181" s="163"/>
      <c r="D181" s="164" t="s">
        <v>147</v>
      </c>
      <c r="E181" s="165" t="s">
        <v>1</v>
      </c>
      <c r="F181" s="166" t="s">
        <v>1234</v>
      </c>
      <c r="H181" s="165" t="s">
        <v>1</v>
      </c>
      <c r="I181" s="167"/>
      <c r="L181" s="163"/>
      <c r="M181" s="168"/>
      <c r="N181" s="169"/>
      <c r="O181" s="169"/>
      <c r="P181" s="169"/>
      <c r="Q181" s="169"/>
      <c r="R181" s="169"/>
      <c r="S181" s="169"/>
      <c r="T181" s="170"/>
      <c r="AT181" s="165" t="s">
        <v>147</v>
      </c>
      <c r="AU181" s="165" t="s">
        <v>84</v>
      </c>
      <c r="AV181" s="13" t="s">
        <v>32</v>
      </c>
      <c r="AW181" s="13" t="s">
        <v>31</v>
      </c>
      <c r="AX181" s="13" t="s">
        <v>75</v>
      </c>
      <c r="AY181" s="165" t="s">
        <v>136</v>
      </c>
    </row>
    <row r="182" spans="2:51" s="13" customFormat="1" ht="11.25">
      <c r="B182" s="163"/>
      <c r="D182" s="164" t="s">
        <v>147</v>
      </c>
      <c r="E182" s="165" t="s">
        <v>1</v>
      </c>
      <c r="F182" s="166" t="s">
        <v>1235</v>
      </c>
      <c r="H182" s="165" t="s">
        <v>1</v>
      </c>
      <c r="I182" s="167"/>
      <c r="L182" s="163"/>
      <c r="M182" s="168"/>
      <c r="N182" s="169"/>
      <c r="O182" s="169"/>
      <c r="P182" s="169"/>
      <c r="Q182" s="169"/>
      <c r="R182" s="169"/>
      <c r="S182" s="169"/>
      <c r="T182" s="170"/>
      <c r="AT182" s="165" t="s">
        <v>147</v>
      </c>
      <c r="AU182" s="165" t="s">
        <v>84</v>
      </c>
      <c r="AV182" s="13" t="s">
        <v>32</v>
      </c>
      <c r="AW182" s="13" t="s">
        <v>31</v>
      </c>
      <c r="AX182" s="13" t="s">
        <v>75</v>
      </c>
      <c r="AY182" s="165" t="s">
        <v>136</v>
      </c>
    </row>
    <row r="183" spans="2:51" s="13" customFormat="1" ht="11.25">
      <c r="B183" s="163"/>
      <c r="D183" s="164" t="s">
        <v>147</v>
      </c>
      <c r="E183" s="165" t="s">
        <v>1</v>
      </c>
      <c r="F183" s="166" t="s">
        <v>1241</v>
      </c>
      <c r="H183" s="165" t="s">
        <v>1</v>
      </c>
      <c r="I183" s="167"/>
      <c r="L183" s="163"/>
      <c r="M183" s="168"/>
      <c r="N183" s="169"/>
      <c r="O183" s="169"/>
      <c r="P183" s="169"/>
      <c r="Q183" s="169"/>
      <c r="R183" s="169"/>
      <c r="S183" s="169"/>
      <c r="T183" s="170"/>
      <c r="AT183" s="165" t="s">
        <v>147</v>
      </c>
      <c r="AU183" s="165" t="s">
        <v>84</v>
      </c>
      <c r="AV183" s="13" t="s">
        <v>32</v>
      </c>
      <c r="AW183" s="13" t="s">
        <v>31</v>
      </c>
      <c r="AX183" s="13" t="s">
        <v>75</v>
      </c>
      <c r="AY183" s="165" t="s">
        <v>136</v>
      </c>
    </row>
    <row r="184" spans="2:51" s="14" customFormat="1" ht="11.25">
      <c r="B184" s="171"/>
      <c r="D184" s="164" t="s">
        <v>147</v>
      </c>
      <c r="E184" s="172" t="s">
        <v>1</v>
      </c>
      <c r="F184" s="173" t="s">
        <v>287</v>
      </c>
      <c r="H184" s="174">
        <v>34</v>
      </c>
      <c r="I184" s="175"/>
      <c r="L184" s="171"/>
      <c r="M184" s="176"/>
      <c r="N184" s="177"/>
      <c r="O184" s="177"/>
      <c r="P184" s="177"/>
      <c r="Q184" s="177"/>
      <c r="R184" s="177"/>
      <c r="S184" s="177"/>
      <c r="T184" s="178"/>
      <c r="AT184" s="172" t="s">
        <v>147</v>
      </c>
      <c r="AU184" s="172" t="s">
        <v>84</v>
      </c>
      <c r="AV184" s="14" t="s">
        <v>84</v>
      </c>
      <c r="AW184" s="14" t="s">
        <v>31</v>
      </c>
      <c r="AX184" s="14" t="s">
        <v>75</v>
      </c>
      <c r="AY184" s="172" t="s">
        <v>136</v>
      </c>
    </row>
    <row r="185" spans="2:51" s="13" customFormat="1" ht="11.25">
      <c r="B185" s="163"/>
      <c r="D185" s="164" t="s">
        <v>147</v>
      </c>
      <c r="E185" s="165" t="s">
        <v>1</v>
      </c>
      <c r="F185" s="166" t="s">
        <v>1236</v>
      </c>
      <c r="H185" s="165" t="s">
        <v>1</v>
      </c>
      <c r="I185" s="167"/>
      <c r="L185" s="163"/>
      <c r="M185" s="168"/>
      <c r="N185" s="169"/>
      <c r="O185" s="169"/>
      <c r="P185" s="169"/>
      <c r="Q185" s="169"/>
      <c r="R185" s="169"/>
      <c r="S185" s="169"/>
      <c r="T185" s="170"/>
      <c r="AT185" s="165" t="s">
        <v>147</v>
      </c>
      <c r="AU185" s="165" t="s">
        <v>84</v>
      </c>
      <c r="AV185" s="13" t="s">
        <v>32</v>
      </c>
      <c r="AW185" s="13" t="s">
        <v>31</v>
      </c>
      <c r="AX185" s="13" t="s">
        <v>75</v>
      </c>
      <c r="AY185" s="165" t="s">
        <v>136</v>
      </c>
    </row>
    <row r="186" spans="2:51" s="14" customFormat="1" ht="11.25">
      <c r="B186" s="171"/>
      <c r="D186" s="164" t="s">
        <v>147</v>
      </c>
      <c r="E186" s="172" t="s">
        <v>1</v>
      </c>
      <c r="F186" s="173" t="s">
        <v>1103</v>
      </c>
      <c r="H186" s="174">
        <v>10</v>
      </c>
      <c r="I186" s="175"/>
      <c r="L186" s="171"/>
      <c r="M186" s="176"/>
      <c r="N186" s="177"/>
      <c r="O186" s="177"/>
      <c r="P186" s="177"/>
      <c r="Q186" s="177"/>
      <c r="R186" s="177"/>
      <c r="S186" s="177"/>
      <c r="T186" s="178"/>
      <c r="AT186" s="172" t="s">
        <v>147</v>
      </c>
      <c r="AU186" s="172" t="s">
        <v>84</v>
      </c>
      <c r="AV186" s="14" t="s">
        <v>84</v>
      </c>
      <c r="AW186" s="14" t="s">
        <v>31</v>
      </c>
      <c r="AX186" s="14" t="s">
        <v>75</v>
      </c>
      <c r="AY186" s="172" t="s">
        <v>136</v>
      </c>
    </row>
    <row r="187" spans="2:51" s="15" customFormat="1" ht="11.25">
      <c r="B187" s="179"/>
      <c r="D187" s="164" t="s">
        <v>147</v>
      </c>
      <c r="E187" s="180" t="s">
        <v>1</v>
      </c>
      <c r="F187" s="181" t="s">
        <v>151</v>
      </c>
      <c r="H187" s="182">
        <v>44</v>
      </c>
      <c r="I187" s="183"/>
      <c r="L187" s="179"/>
      <c r="M187" s="184"/>
      <c r="N187" s="185"/>
      <c r="O187" s="185"/>
      <c r="P187" s="185"/>
      <c r="Q187" s="185"/>
      <c r="R187" s="185"/>
      <c r="S187" s="185"/>
      <c r="T187" s="186"/>
      <c r="AT187" s="180" t="s">
        <v>147</v>
      </c>
      <c r="AU187" s="180" t="s">
        <v>84</v>
      </c>
      <c r="AV187" s="15" t="s">
        <v>143</v>
      </c>
      <c r="AW187" s="15" t="s">
        <v>31</v>
      </c>
      <c r="AX187" s="15" t="s">
        <v>32</v>
      </c>
      <c r="AY187" s="180" t="s">
        <v>136</v>
      </c>
    </row>
    <row r="188" spans="1:65" s="2" customFormat="1" ht="16.5" customHeight="1">
      <c r="A188" s="33"/>
      <c r="B188" s="144"/>
      <c r="C188" s="145" t="s">
        <v>234</v>
      </c>
      <c r="D188" s="145" t="s">
        <v>138</v>
      </c>
      <c r="E188" s="146" t="s">
        <v>1282</v>
      </c>
      <c r="F188" s="147" t="s">
        <v>1283</v>
      </c>
      <c r="G188" s="148" t="s">
        <v>198</v>
      </c>
      <c r="H188" s="149">
        <v>91</v>
      </c>
      <c r="I188" s="150"/>
      <c r="J188" s="151">
        <f>ROUND(I188*H188,2)</f>
        <v>0</v>
      </c>
      <c r="K188" s="147" t="s">
        <v>1</v>
      </c>
      <c r="L188" s="34"/>
      <c r="M188" s="152" t="s">
        <v>1</v>
      </c>
      <c r="N188" s="153" t="s">
        <v>40</v>
      </c>
      <c r="O188" s="59"/>
      <c r="P188" s="154">
        <f>O188*H188</f>
        <v>0</v>
      </c>
      <c r="Q188" s="154">
        <v>0</v>
      </c>
      <c r="R188" s="154">
        <f>Q188*H188</f>
        <v>0</v>
      </c>
      <c r="S188" s="154">
        <v>0</v>
      </c>
      <c r="T188" s="155">
        <f>S188*H188</f>
        <v>0</v>
      </c>
      <c r="U188" s="33"/>
      <c r="V188" s="33"/>
      <c r="W188" s="33"/>
      <c r="X188" s="33"/>
      <c r="Y188" s="33"/>
      <c r="Z188" s="33"/>
      <c r="AA188" s="33"/>
      <c r="AB188" s="33"/>
      <c r="AC188" s="33"/>
      <c r="AD188" s="33"/>
      <c r="AE188" s="33"/>
      <c r="AR188" s="156" t="s">
        <v>143</v>
      </c>
      <c r="AT188" s="156" t="s">
        <v>138</v>
      </c>
      <c r="AU188" s="156" t="s">
        <v>84</v>
      </c>
      <c r="AY188" s="18" t="s">
        <v>136</v>
      </c>
      <c r="BE188" s="157">
        <f>IF(N188="základní",J188,0)</f>
        <v>0</v>
      </c>
      <c r="BF188" s="157">
        <f>IF(N188="snížená",J188,0)</f>
        <v>0</v>
      </c>
      <c r="BG188" s="157">
        <f>IF(N188="zákl. přenesená",J188,0)</f>
        <v>0</v>
      </c>
      <c r="BH188" s="157">
        <f>IF(N188="sníž. přenesená",J188,0)</f>
        <v>0</v>
      </c>
      <c r="BI188" s="157">
        <f>IF(N188="nulová",J188,0)</f>
        <v>0</v>
      </c>
      <c r="BJ188" s="18" t="s">
        <v>32</v>
      </c>
      <c r="BK188" s="157">
        <f>ROUND(I188*H188,2)</f>
        <v>0</v>
      </c>
      <c r="BL188" s="18" t="s">
        <v>143</v>
      </c>
      <c r="BM188" s="156" t="s">
        <v>1284</v>
      </c>
    </row>
    <row r="189" spans="2:51" s="13" customFormat="1" ht="11.25">
      <c r="B189" s="163"/>
      <c r="D189" s="164" t="s">
        <v>147</v>
      </c>
      <c r="E189" s="165" t="s">
        <v>1</v>
      </c>
      <c r="F189" s="166" t="s">
        <v>1234</v>
      </c>
      <c r="H189" s="165" t="s">
        <v>1</v>
      </c>
      <c r="I189" s="167"/>
      <c r="L189" s="163"/>
      <c r="M189" s="168"/>
      <c r="N189" s="169"/>
      <c r="O189" s="169"/>
      <c r="P189" s="169"/>
      <c r="Q189" s="169"/>
      <c r="R189" s="169"/>
      <c r="S189" s="169"/>
      <c r="T189" s="170"/>
      <c r="AT189" s="165" t="s">
        <v>147</v>
      </c>
      <c r="AU189" s="165" t="s">
        <v>84</v>
      </c>
      <c r="AV189" s="13" t="s">
        <v>32</v>
      </c>
      <c r="AW189" s="13" t="s">
        <v>31</v>
      </c>
      <c r="AX189" s="13" t="s">
        <v>75</v>
      </c>
      <c r="AY189" s="165" t="s">
        <v>136</v>
      </c>
    </row>
    <row r="190" spans="2:51" s="13" customFormat="1" ht="11.25">
      <c r="B190" s="163"/>
      <c r="D190" s="164" t="s">
        <v>147</v>
      </c>
      <c r="E190" s="165" t="s">
        <v>1</v>
      </c>
      <c r="F190" s="166" t="s">
        <v>1235</v>
      </c>
      <c r="H190" s="165" t="s">
        <v>1</v>
      </c>
      <c r="I190" s="167"/>
      <c r="L190" s="163"/>
      <c r="M190" s="168"/>
      <c r="N190" s="169"/>
      <c r="O190" s="169"/>
      <c r="P190" s="169"/>
      <c r="Q190" s="169"/>
      <c r="R190" s="169"/>
      <c r="S190" s="169"/>
      <c r="T190" s="170"/>
      <c r="AT190" s="165" t="s">
        <v>147</v>
      </c>
      <c r="AU190" s="165" t="s">
        <v>84</v>
      </c>
      <c r="AV190" s="13" t="s">
        <v>32</v>
      </c>
      <c r="AW190" s="13" t="s">
        <v>31</v>
      </c>
      <c r="AX190" s="13" t="s">
        <v>75</v>
      </c>
      <c r="AY190" s="165" t="s">
        <v>136</v>
      </c>
    </row>
    <row r="191" spans="2:51" s="13" customFormat="1" ht="11.25">
      <c r="B191" s="163"/>
      <c r="D191" s="164" t="s">
        <v>147</v>
      </c>
      <c r="E191" s="165" t="s">
        <v>1</v>
      </c>
      <c r="F191" s="166" t="s">
        <v>1241</v>
      </c>
      <c r="H191" s="165" t="s">
        <v>1</v>
      </c>
      <c r="I191" s="167"/>
      <c r="L191" s="163"/>
      <c r="M191" s="168"/>
      <c r="N191" s="169"/>
      <c r="O191" s="169"/>
      <c r="P191" s="169"/>
      <c r="Q191" s="169"/>
      <c r="R191" s="169"/>
      <c r="S191" s="169"/>
      <c r="T191" s="170"/>
      <c r="AT191" s="165" t="s">
        <v>147</v>
      </c>
      <c r="AU191" s="165" t="s">
        <v>84</v>
      </c>
      <c r="AV191" s="13" t="s">
        <v>32</v>
      </c>
      <c r="AW191" s="13" t="s">
        <v>31</v>
      </c>
      <c r="AX191" s="13" t="s">
        <v>75</v>
      </c>
      <c r="AY191" s="165" t="s">
        <v>136</v>
      </c>
    </row>
    <row r="192" spans="2:51" s="14" customFormat="1" ht="11.25">
      <c r="B192" s="171"/>
      <c r="D192" s="164" t="s">
        <v>147</v>
      </c>
      <c r="E192" s="172" t="s">
        <v>1</v>
      </c>
      <c r="F192" s="173" t="s">
        <v>1285</v>
      </c>
      <c r="H192" s="174">
        <v>70</v>
      </c>
      <c r="I192" s="175"/>
      <c r="L192" s="171"/>
      <c r="M192" s="176"/>
      <c r="N192" s="177"/>
      <c r="O192" s="177"/>
      <c r="P192" s="177"/>
      <c r="Q192" s="177"/>
      <c r="R192" s="177"/>
      <c r="S192" s="177"/>
      <c r="T192" s="178"/>
      <c r="AT192" s="172" t="s">
        <v>147</v>
      </c>
      <c r="AU192" s="172" t="s">
        <v>84</v>
      </c>
      <c r="AV192" s="14" t="s">
        <v>84</v>
      </c>
      <c r="AW192" s="14" t="s">
        <v>31</v>
      </c>
      <c r="AX192" s="14" t="s">
        <v>75</v>
      </c>
      <c r="AY192" s="172" t="s">
        <v>136</v>
      </c>
    </row>
    <row r="193" spans="2:51" s="13" customFormat="1" ht="11.25">
      <c r="B193" s="163"/>
      <c r="D193" s="164" t="s">
        <v>147</v>
      </c>
      <c r="E193" s="165" t="s">
        <v>1</v>
      </c>
      <c r="F193" s="166" t="s">
        <v>1236</v>
      </c>
      <c r="H193" s="165" t="s">
        <v>1</v>
      </c>
      <c r="I193" s="167"/>
      <c r="L193" s="163"/>
      <c r="M193" s="168"/>
      <c r="N193" s="169"/>
      <c r="O193" s="169"/>
      <c r="P193" s="169"/>
      <c r="Q193" s="169"/>
      <c r="R193" s="169"/>
      <c r="S193" s="169"/>
      <c r="T193" s="170"/>
      <c r="AT193" s="165" t="s">
        <v>147</v>
      </c>
      <c r="AU193" s="165" t="s">
        <v>84</v>
      </c>
      <c r="AV193" s="13" t="s">
        <v>32</v>
      </c>
      <c r="AW193" s="13" t="s">
        <v>31</v>
      </c>
      <c r="AX193" s="13" t="s">
        <v>75</v>
      </c>
      <c r="AY193" s="165" t="s">
        <v>136</v>
      </c>
    </row>
    <row r="194" spans="2:51" s="14" customFormat="1" ht="11.25">
      <c r="B194" s="171"/>
      <c r="D194" s="164" t="s">
        <v>147</v>
      </c>
      <c r="E194" s="172" t="s">
        <v>1</v>
      </c>
      <c r="F194" s="173" t="s">
        <v>1286</v>
      </c>
      <c r="H194" s="174">
        <v>21</v>
      </c>
      <c r="I194" s="175"/>
      <c r="L194" s="171"/>
      <c r="M194" s="176"/>
      <c r="N194" s="177"/>
      <c r="O194" s="177"/>
      <c r="P194" s="177"/>
      <c r="Q194" s="177"/>
      <c r="R194" s="177"/>
      <c r="S194" s="177"/>
      <c r="T194" s="178"/>
      <c r="AT194" s="172" t="s">
        <v>147</v>
      </c>
      <c r="AU194" s="172" t="s">
        <v>84</v>
      </c>
      <c r="AV194" s="14" t="s">
        <v>84</v>
      </c>
      <c r="AW194" s="14" t="s">
        <v>31</v>
      </c>
      <c r="AX194" s="14" t="s">
        <v>75</v>
      </c>
      <c r="AY194" s="172" t="s">
        <v>136</v>
      </c>
    </row>
    <row r="195" spans="2:51" s="15" customFormat="1" ht="11.25">
      <c r="B195" s="179"/>
      <c r="D195" s="164" t="s">
        <v>147</v>
      </c>
      <c r="E195" s="180" t="s">
        <v>1</v>
      </c>
      <c r="F195" s="181" t="s">
        <v>151</v>
      </c>
      <c r="H195" s="182">
        <v>91</v>
      </c>
      <c r="I195" s="183"/>
      <c r="L195" s="179"/>
      <c r="M195" s="184"/>
      <c r="N195" s="185"/>
      <c r="O195" s="185"/>
      <c r="P195" s="185"/>
      <c r="Q195" s="185"/>
      <c r="R195" s="185"/>
      <c r="S195" s="185"/>
      <c r="T195" s="186"/>
      <c r="AT195" s="180" t="s">
        <v>147</v>
      </c>
      <c r="AU195" s="180" t="s">
        <v>84</v>
      </c>
      <c r="AV195" s="15" t="s">
        <v>143</v>
      </c>
      <c r="AW195" s="15" t="s">
        <v>31</v>
      </c>
      <c r="AX195" s="15" t="s">
        <v>32</v>
      </c>
      <c r="AY195" s="180" t="s">
        <v>136</v>
      </c>
    </row>
    <row r="196" spans="1:65" s="2" customFormat="1" ht="16.5" customHeight="1">
      <c r="A196" s="33"/>
      <c r="B196" s="144"/>
      <c r="C196" s="145" t="s">
        <v>241</v>
      </c>
      <c r="D196" s="145" t="s">
        <v>138</v>
      </c>
      <c r="E196" s="146" t="s">
        <v>1287</v>
      </c>
      <c r="F196" s="147" t="s">
        <v>1288</v>
      </c>
      <c r="G196" s="148" t="s">
        <v>447</v>
      </c>
      <c r="H196" s="149">
        <v>21</v>
      </c>
      <c r="I196" s="150"/>
      <c r="J196" s="151">
        <f>ROUND(I196*H196,2)</f>
        <v>0</v>
      </c>
      <c r="K196" s="147" t="s">
        <v>142</v>
      </c>
      <c r="L196" s="34"/>
      <c r="M196" s="152" t="s">
        <v>1</v>
      </c>
      <c r="N196" s="153" t="s">
        <v>40</v>
      </c>
      <c r="O196" s="59"/>
      <c r="P196" s="154">
        <f>O196*H196</f>
        <v>0</v>
      </c>
      <c r="Q196" s="154">
        <v>0</v>
      </c>
      <c r="R196" s="154">
        <f>Q196*H196</f>
        <v>0</v>
      </c>
      <c r="S196" s="154">
        <v>0</v>
      </c>
      <c r="T196" s="155">
        <f>S196*H196</f>
        <v>0</v>
      </c>
      <c r="U196" s="33"/>
      <c r="V196" s="33"/>
      <c r="W196" s="33"/>
      <c r="X196" s="33"/>
      <c r="Y196" s="33"/>
      <c r="Z196" s="33"/>
      <c r="AA196" s="33"/>
      <c r="AB196" s="33"/>
      <c r="AC196" s="33"/>
      <c r="AD196" s="33"/>
      <c r="AE196" s="33"/>
      <c r="AR196" s="156" t="s">
        <v>143</v>
      </c>
      <c r="AT196" s="156" t="s">
        <v>138</v>
      </c>
      <c r="AU196" s="156" t="s">
        <v>84</v>
      </c>
      <c r="AY196" s="18" t="s">
        <v>136</v>
      </c>
      <c r="BE196" s="157">
        <f>IF(N196="základní",J196,0)</f>
        <v>0</v>
      </c>
      <c r="BF196" s="157">
        <f>IF(N196="snížená",J196,0)</f>
        <v>0</v>
      </c>
      <c r="BG196" s="157">
        <f>IF(N196="zákl. přenesená",J196,0)</f>
        <v>0</v>
      </c>
      <c r="BH196" s="157">
        <f>IF(N196="sníž. přenesená",J196,0)</f>
        <v>0</v>
      </c>
      <c r="BI196" s="157">
        <f>IF(N196="nulová",J196,0)</f>
        <v>0</v>
      </c>
      <c r="BJ196" s="18" t="s">
        <v>32</v>
      </c>
      <c r="BK196" s="157">
        <f>ROUND(I196*H196,2)</f>
        <v>0</v>
      </c>
      <c r="BL196" s="18" t="s">
        <v>143</v>
      </c>
      <c r="BM196" s="156" t="s">
        <v>1289</v>
      </c>
    </row>
    <row r="197" spans="1:47" s="2" customFormat="1" ht="11.25">
      <c r="A197" s="33"/>
      <c r="B197" s="34"/>
      <c r="C197" s="33"/>
      <c r="D197" s="158" t="s">
        <v>145</v>
      </c>
      <c r="E197" s="33"/>
      <c r="F197" s="159" t="s">
        <v>1290</v>
      </c>
      <c r="G197" s="33"/>
      <c r="H197" s="33"/>
      <c r="I197" s="160"/>
      <c r="J197" s="33"/>
      <c r="K197" s="33"/>
      <c r="L197" s="34"/>
      <c r="M197" s="161"/>
      <c r="N197" s="162"/>
      <c r="O197" s="59"/>
      <c r="P197" s="59"/>
      <c r="Q197" s="59"/>
      <c r="R197" s="59"/>
      <c r="S197" s="59"/>
      <c r="T197" s="60"/>
      <c r="U197" s="33"/>
      <c r="V197" s="33"/>
      <c r="W197" s="33"/>
      <c r="X197" s="33"/>
      <c r="Y197" s="33"/>
      <c r="Z197" s="33"/>
      <c r="AA197" s="33"/>
      <c r="AB197" s="33"/>
      <c r="AC197" s="33"/>
      <c r="AD197" s="33"/>
      <c r="AE197" s="33"/>
      <c r="AT197" s="18" t="s">
        <v>145</v>
      </c>
      <c r="AU197" s="18" t="s">
        <v>84</v>
      </c>
    </row>
    <row r="198" spans="2:51" s="13" customFormat="1" ht="11.25">
      <c r="B198" s="163"/>
      <c r="D198" s="164" t="s">
        <v>147</v>
      </c>
      <c r="E198" s="165" t="s">
        <v>1</v>
      </c>
      <c r="F198" s="166" t="s">
        <v>1234</v>
      </c>
      <c r="H198" s="165" t="s">
        <v>1</v>
      </c>
      <c r="I198" s="167"/>
      <c r="L198" s="163"/>
      <c r="M198" s="168"/>
      <c r="N198" s="169"/>
      <c r="O198" s="169"/>
      <c r="P198" s="169"/>
      <c r="Q198" s="169"/>
      <c r="R198" s="169"/>
      <c r="S198" s="169"/>
      <c r="T198" s="170"/>
      <c r="AT198" s="165" t="s">
        <v>147</v>
      </c>
      <c r="AU198" s="165" t="s">
        <v>84</v>
      </c>
      <c r="AV198" s="13" t="s">
        <v>32</v>
      </c>
      <c r="AW198" s="13" t="s">
        <v>31</v>
      </c>
      <c r="AX198" s="13" t="s">
        <v>75</v>
      </c>
      <c r="AY198" s="165" t="s">
        <v>136</v>
      </c>
    </row>
    <row r="199" spans="2:51" s="13" customFormat="1" ht="11.25">
      <c r="B199" s="163"/>
      <c r="D199" s="164" t="s">
        <v>147</v>
      </c>
      <c r="E199" s="165" t="s">
        <v>1</v>
      </c>
      <c r="F199" s="166" t="s">
        <v>1235</v>
      </c>
      <c r="H199" s="165" t="s">
        <v>1</v>
      </c>
      <c r="I199" s="167"/>
      <c r="L199" s="163"/>
      <c r="M199" s="168"/>
      <c r="N199" s="169"/>
      <c r="O199" s="169"/>
      <c r="P199" s="169"/>
      <c r="Q199" s="169"/>
      <c r="R199" s="169"/>
      <c r="S199" s="169"/>
      <c r="T199" s="170"/>
      <c r="AT199" s="165" t="s">
        <v>147</v>
      </c>
      <c r="AU199" s="165" t="s">
        <v>84</v>
      </c>
      <c r="AV199" s="13" t="s">
        <v>32</v>
      </c>
      <c r="AW199" s="13" t="s">
        <v>31</v>
      </c>
      <c r="AX199" s="13" t="s">
        <v>75</v>
      </c>
      <c r="AY199" s="165" t="s">
        <v>136</v>
      </c>
    </row>
    <row r="200" spans="2:51" s="13" customFormat="1" ht="11.25">
      <c r="B200" s="163"/>
      <c r="D200" s="164" t="s">
        <v>147</v>
      </c>
      <c r="E200" s="165" t="s">
        <v>1</v>
      </c>
      <c r="F200" s="166" t="s">
        <v>1241</v>
      </c>
      <c r="H200" s="165" t="s">
        <v>1</v>
      </c>
      <c r="I200" s="167"/>
      <c r="L200" s="163"/>
      <c r="M200" s="168"/>
      <c r="N200" s="169"/>
      <c r="O200" s="169"/>
      <c r="P200" s="169"/>
      <c r="Q200" s="169"/>
      <c r="R200" s="169"/>
      <c r="S200" s="169"/>
      <c r="T200" s="170"/>
      <c r="AT200" s="165" t="s">
        <v>147</v>
      </c>
      <c r="AU200" s="165" t="s">
        <v>84</v>
      </c>
      <c r="AV200" s="13" t="s">
        <v>32</v>
      </c>
      <c r="AW200" s="13" t="s">
        <v>31</v>
      </c>
      <c r="AX200" s="13" t="s">
        <v>75</v>
      </c>
      <c r="AY200" s="165" t="s">
        <v>136</v>
      </c>
    </row>
    <row r="201" spans="2:51" s="14" customFormat="1" ht="11.25">
      <c r="B201" s="171"/>
      <c r="D201" s="164" t="s">
        <v>147</v>
      </c>
      <c r="E201" s="172" t="s">
        <v>1</v>
      </c>
      <c r="F201" s="173" t="s">
        <v>1267</v>
      </c>
      <c r="H201" s="174">
        <v>18</v>
      </c>
      <c r="I201" s="175"/>
      <c r="L201" s="171"/>
      <c r="M201" s="176"/>
      <c r="N201" s="177"/>
      <c r="O201" s="177"/>
      <c r="P201" s="177"/>
      <c r="Q201" s="177"/>
      <c r="R201" s="177"/>
      <c r="S201" s="177"/>
      <c r="T201" s="178"/>
      <c r="AT201" s="172" t="s">
        <v>147</v>
      </c>
      <c r="AU201" s="172" t="s">
        <v>84</v>
      </c>
      <c r="AV201" s="14" t="s">
        <v>84</v>
      </c>
      <c r="AW201" s="14" t="s">
        <v>31</v>
      </c>
      <c r="AX201" s="14" t="s">
        <v>75</v>
      </c>
      <c r="AY201" s="172" t="s">
        <v>136</v>
      </c>
    </row>
    <row r="202" spans="2:51" s="13" customFormat="1" ht="11.25">
      <c r="B202" s="163"/>
      <c r="D202" s="164" t="s">
        <v>147</v>
      </c>
      <c r="E202" s="165" t="s">
        <v>1</v>
      </c>
      <c r="F202" s="166" t="s">
        <v>1236</v>
      </c>
      <c r="H202" s="165" t="s">
        <v>1</v>
      </c>
      <c r="I202" s="167"/>
      <c r="L202" s="163"/>
      <c r="M202" s="168"/>
      <c r="N202" s="169"/>
      <c r="O202" s="169"/>
      <c r="P202" s="169"/>
      <c r="Q202" s="169"/>
      <c r="R202" s="169"/>
      <c r="S202" s="169"/>
      <c r="T202" s="170"/>
      <c r="AT202" s="165" t="s">
        <v>147</v>
      </c>
      <c r="AU202" s="165" t="s">
        <v>84</v>
      </c>
      <c r="AV202" s="13" t="s">
        <v>32</v>
      </c>
      <c r="AW202" s="13" t="s">
        <v>31</v>
      </c>
      <c r="AX202" s="13" t="s">
        <v>75</v>
      </c>
      <c r="AY202" s="165" t="s">
        <v>136</v>
      </c>
    </row>
    <row r="203" spans="2:51" s="14" customFormat="1" ht="11.25">
      <c r="B203" s="171"/>
      <c r="D203" s="164" t="s">
        <v>147</v>
      </c>
      <c r="E203" s="172" t="s">
        <v>1</v>
      </c>
      <c r="F203" s="173" t="s">
        <v>1170</v>
      </c>
      <c r="H203" s="174">
        <v>3</v>
      </c>
      <c r="I203" s="175"/>
      <c r="L203" s="171"/>
      <c r="M203" s="176"/>
      <c r="N203" s="177"/>
      <c r="O203" s="177"/>
      <c r="P203" s="177"/>
      <c r="Q203" s="177"/>
      <c r="R203" s="177"/>
      <c r="S203" s="177"/>
      <c r="T203" s="178"/>
      <c r="AT203" s="172" t="s">
        <v>147</v>
      </c>
      <c r="AU203" s="172" t="s">
        <v>84</v>
      </c>
      <c r="AV203" s="14" t="s">
        <v>84</v>
      </c>
      <c r="AW203" s="14" t="s">
        <v>31</v>
      </c>
      <c r="AX203" s="14" t="s">
        <v>75</v>
      </c>
      <c r="AY203" s="172" t="s">
        <v>136</v>
      </c>
    </row>
    <row r="204" spans="2:51" s="15" customFormat="1" ht="11.25">
      <c r="B204" s="179"/>
      <c r="D204" s="164" t="s">
        <v>147</v>
      </c>
      <c r="E204" s="180" t="s">
        <v>1</v>
      </c>
      <c r="F204" s="181" t="s">
        <v>151</v>
      </c>
      <c r="H204" s="182">
        <v>21</v>
      </c>
      <c r="I204" s="183"/>
      <c r="L204" s="179"/>
      <c r="M204" s="184"/>
      <c r="N204" s="185"/>
      <c r="O204" s="185"/>
      <c r="P204" s="185"/>
      <c r="Q204" s="185"/>
      <c r="R204" s="185"/>
      <c r="S204" s="185"/>
      <c r="T204" s="186"/>
      <c r="AT204" s="180" t="s">
        <v>147</v>
      </c>
      <c r="AU204" s="180" t="s">
        <v>84</v>
      </c>
      <c r="AV204" s="15" t="s">
        <v>143</v>
      </c>
      <c r="AW204" s="15" t="s">
        <v>31</v>
      </c>
      <c r="AX204" s="15" t="s">
        <v>32</v>
      </c>
      <c r="AY204" s="180" t="s">
        <v>136</v>
      </c>
    </row>
    <row r="205" spans="1:65" s="2" customFormat="1" ht="16.5" customHeight="1">
      <c r="A205" s="33"/>
      <c r="B205" s="144"/>
      <c r="C205" s="188" t="s">
        <v>249</v>
      </c>
      <c r="D205" s="188" t="s">
        <v>206</v>
      </c>
      <c r="E205" s="189" t="s">
        <v>1291</v>
      </c>
      <c r="F205" s="190" t="s">
        <v>1292</v>
      </c>
      <c r="G205" s="191" t="s">
        <v>447</v>
      </c>
      <c r="H205" s="192">
        <v>16</v>
      </c>
      <c r="I205" s="193"/>
      <c r="J205" s="194">
        <f>ROUND(I205*H205,2)</f>
        <v>0</v>
      </c>
      <c r="K205" s="190" t="s">
        <v>1</v>
      </c>
      <c r="L205" s="195"/>
      <c r="M205" s="196" t="s">
        <v>1</v>
      </c>
      <c r="N205" s="197" t="s">
        <v>40</v>
      </c>
      <c r="O205" s="59"/>
      <c r="P205" s="154">
        <f>O205*H205</f>
        <v>0</v>
      </c>
      <c r="Q205" s="154">
        <v>0</v>
      </c>
      <c r="R205" s="154">
        <f>Q205*H205</f>
        <v>0</v>
      </c>
      <c r="S205" s="154">
        <v>0</v>
      </c>
      <c r="T205" s="155">
        <f>S205*H205</f>
        <v>0</v>
      </c>
      <c r="U205" s="33"/>
      <c r="V205" s="33"/>
      <c r="W205" s="33"/>
      <c r="X205" s="33"/>
      <c r="Y205" s="33"/>
      <c r="Z205" s="33"/>
      <c r="AA205" s="33"/>
      <c r="AB205" s="33"/>
      <c r="AC205" s="33"/>
      <c r="AD205" s="33"/>
      <c r="AE205" s="33"/>
      <c r="AR205" s="156" t="s">
        <v>195</v>
      </c>
      <c r="AT205" s="156" t="s">
        <v>206</v>
      </c>
      <c r="AU205" s="156" t="s">
        <v>84</v>
      </c>
      <c r="AY205" s="18" t="s">
        <v>136</v>
      </c>
      <c r="BE205" s="157">
        <f>IF(N205="základní",J205,0)</f>
        <v>0</v>
      </c>
      <c r="BF205" s="157">
        <f>IF(N205="snížená",J205,0)</f>
        <v>0</v>
      </c>
      <c r="BG205" s="157">
        <f>IF(N205="zákl. přenesená",J205,0)</f>
        <v>0</v>
      </c>
      <c r="BH205" s="157">
        <f>IF(N205="sníž. přenesená",J205,0)</f>
        <v>0</v>
      </c>
      <c r="BI205" s="157">
        <f>IF(N205="nulová",J205,0)</f>
        <v>0</v>
      </c>
      <c r="BJ205" s="18" t="s">
        <v>32</v>
      </c>
      <c r="BK205" s="157">
        <f>ROUND(I205*H205,2)</f>
        <v>0</v>
      </c>
      <c r="BL205" s="18" t="s">
        <v>143</v>
      </c>
      <c r="BM205" s="156" t="s">
        <v>1293</v>
      </c>
    </row>
    <row r="206" spans="1:65" s="2" customFormat="1" ht="16.5" customHeight="1">
      <c r="A206" s="33"/>
      <c r="B206" s="144"/>
      <c r="C206" s="188" t="s">
        <v>254</v>
      </c>
      <c r="D206" s="188" t="s">
        <v>206</v>
      </c>
      <c r="E206" s="189" t="s">
        <v>1294</v>
      </c>
      <c r="F206" s="190" t="s">
        <v>1295</v>
      </c>
      <c r="G206" s="191" t="s">
        <v>447</v>
      </c>
      <c r="H206" s="192">
        <v>2</v>
      </c>
      <c r="I206" s="193"/>
      <c r="J206" s="194">
        <f>ROUND(I206*H206,2)</f>
        <v>0</v>
      </c>
      <c r="K206" s="190" t="s">
        <v>1</v>
      </c>
      <c r="L206" s="195"/>
      <c r="M206" s="196" t="s">
        <v>1</v>
      </c>
      <c r="N206" s="197" t="s">
        <v>40</v>
      </c>
      <c r="O206" s="59"/>
      <c r="P206" s="154">
        <f>O206*H206</f>
        <v>0</v>
      </c>
      <c r="Q206" s="154">
        <v>0</v>
      </c>
      <c r="R206" s="154">
        <f>Q206*H206</f>
        <v>0</v>
      </c>
      <c r="S206" s="154">
        <v>0</v>
      </c>
      <c r="T206" s="155">
        <f>S206*H206</f>
        <v>0</v>
      </c>
      <c r="U206" s="33"/>
      <c r="V206" s="33"/>
      <c r="W206" s="33"/>
      <c r="X206" s="33"/>
      <c r="Y206" s="33"/>
      <c r="Z206" s="33"/>
      <c r="AA206" s="33"/>
      <c r="AB206" s="33"/>
      <c r="AC206" s="33"/>
      <c r="AD206" s="33"/>
      <c r="AE206" s="33"/>
      <c r="AR206" s="156" t="s">
        <v>195</v>
      </c>
      <c r="AT206" s="156" t="s">
        <v>206</v>
      </c>
      <c r="AU206" s="156" t="s">
        <v>84</v>
      </c>
      <c r="AY206" s="18" t="s">
        <v>136</v>
      </c>
      <c r="BE206" s="157">
        <f>IF(N206="základní",J206,0)</f>
        <v>0</v>
      </c>
      <c r="BF206" s="157">
        <f>IF(N206="snížená",J206,0)</f>
        <v>0</v>
      </c>
      <c r="BG206" s="157">
        <f>IF(N206="zákl. přenesená",J206,0)</f>
        <v>0</v>
      </c>
      <c r="BH206" s="157">
        <f>IF(N206="sníž. přenesená",J206,0)</f>
        <v>0</v>
      </c>
      <c r="BI206" s="157">
        <f>IF(N206="nulová",J206,0)</f>
        <v>0</v>
      </c>
      <c r="BJ206" s="18" t="s">
        <v>32</v>
      </c>
      <c r="BK206" s="157">
        <f>ROUND(I206*H206,2)</f>
        <v>0</v>
      </c>
      <c r="BL206" s="18" t="s">
        <v>143</v>
      </c>
      <c r="BM206" s="156" t="s">
        <v>1296</v>
      </c>
    </row>
    <row r="207" spans="1:65" s="2" customFormat="1" ht="16.5" customHeight="1">
      <c r="A207" s="33"/>
      <c r="B207" s="144"/>
      <c r="C207" s="188" t="s">
        <v>267</v>
      </c>
      <c r="D207" s="188" t="s">
        <v>206</v>
      </c>
      <c r="E207" s="189" t="s">
        <v>1297</v>
      </c>
      <c r="F207" s="190" t="s">
        <v>1298</v>
      </c>
      <c r="G207" s="191" t="s">
        <v>447</v>
      </c>
      <c r="H207" s="192">
        <v>3</v>
      </c>
      <c r="I207" s="193"/>
      <c r="J207" s="194">
        <f>ROUND(I207*H207,2)</f>
        <v>0</v>
      </c>
      <c r="K207" s="190" t="s">
        <v>1</v>
      </c>
      <c r="L207" s="195"/>
      <c r="M207" s="196" t="s">
        <v>1</v>
      </c>
      <c r="N207" s="197" t="s">
        <v>40</v>
      </c>
      <c r="O207" s="59"/>
      <c r="P207" s="154">
        <f>O207*H207</f>
        <v>0</v>
      </c>
      <c r="Q207" s="154">
        <v>0</v>
      </c>
      <c r="R207" s="154">
        <f>Q207*H207</f>
        <v>0</v>
      </c>
      <c r="S207" s="154">
        <v>0</v>
      </c>
      <c r="T207" s="155">
        <f>S207*H207</f>
        <v>0</v>
      </c>
      <c r="U207" s="33"/>
      <c r="V207" s="33"/>
      <c r="W207" s="33"/>
      <c r="X207" s="33"/>
      <c r="Y207" s="33"/>
      <c r="Z207" s="33"/>
      <c r="AA207" s="33"/>
      <c r="AB207" s="33"/>
      <c r="AC207" s="33"/>
      <c r="AD207" s="33"/>
      <c r="AE207" s="33"/>
      <c r="AR207" s="156" t="s">
        <v>195</v>
      </c>
      <c r="AT207" s="156" t="s">
        <v>206</v>
      </c>
      <c r="AU207" s="156" t="s">
        <v>84</v>
      </c>
      <c r="AY207" s="18" t="s">
        <v>136</v>
      </c>
      <c r="BE207" s="157">
        <f>IF(N207="základní",J207,0)</f>
        <v>0</v>
      </c>
      <c r="BF207" s="157">
        <f>IF(N207="snížená",J207,0)</f>
        <v>0</v>
      </c>
      <c r="BG207" s="157">
        <f>IF(N207="zákl. přenesená",J207,0)</f>
        <v>0</v>
      </c>
      <c r="BH207" s="157">
        <f>IF(N207="sníž. přenesená",J207,0)</f>
        <v>0</v>
      </c>
      <c r="BI207" s="157">
        <f>IF(N207="nulová",J207,0)</f>
        <v>0</v>
      </c>
      <c r="BJ207" s="18" t="s">
        <v>32</v>
      </c>
      <c r="BK207" s="157">
        <f>ROUND(I207*H207,2)</f>
        <v>0</v>
      </c>
      <c r="BL207" s="18" t="s">
        <v>143</v>
      </c>
      <c r="BM207" s="156" t="s">
        <v>1299</v>
      </c>
    </row>
    <row r="208" spans="1:65" s="2" customFormat="1" ht="16.5" customHeight="1">
      <c r="A208" s="33"/>
      <c r="B208" s="144"/>
      <c r="C208" s="145" t="s">
        <v>275</v>
      </c>
      <c r="D208" s="145" t="s">
        <v>138</v>
      </c>
      <c r="E208" s="146" t="s">
        <v>1300</v>
      </c>
      <c r="F208" s="147" t="s">
        <v>1301</v>
      </c>
      <c r="G208" s="148" t="s">
        <v>447</v>
      </c>
      <c r="H208" s="149">
        <v>1</v>
      </c>
      <c r="I208" s="150"/>
      <c r="J208" s="151">
        <f>ROUND(I208*H208,2)</f>
        <v>0</v>
      </c>
      <c r="K208" s="147" t="s">
        <v>142</v>
      </c>
      <c r="L208" s="34"/>
      <c r="M208" s="152" t="s">
        <v>1</v>
      </c>
      <c r="N208" s="153" t="s">
        <v>40</v>
      </c>
      <c r="O208" s="59"/>
      <c r="P208" s="154">
        <f>O208*H208</f>
        <v>0</v>
      </c>
      <c r="Q208" s="154">
        <v>0</v>
      </c>
      <c r="R208" s="154">
        <f>Q208*H208</f>
        <v>0</v>
      </c>
      <c r="S208" s="154">
        <v>0</v>
      </c>
      <c r="T208" s="155">
        <f>S208*H208</f>
        <v>0</v>
      </c>
      <c r="U208" s="33"/>
      <c r="V208" s="33"/>
      <c r="W208" s="33"/>
      <c r="X208" s="33"/>
      <c r="Y208" s="33"/>
      <c r="Z208" s="33"/>
      <c r="AA208" s="33"/>
      <c r="AB208" s="33"/>
      <c r="AC208" s="33"/>
      <c r="AD208" s="33"/>
      <c r="AE208" s="33"/>
      <c r="AR208" s="156" t="s">
        <v>143</v>
      </c>
      <c r="AT208" s="156" t="s">
        <v>138</v>
      </c>
      <c r="AU208" s="156" t="s">
        <v>84</v>
      </c>
      <c r="AY208" s="18" t="s">
        <v>136</v>
      </c>
      <c r="BE208" s="157">
        <f>IF(N208="základní",J208,0)</f>
        <v>0</v>
      </c>
      <c r="BF208" s="157">
        <f>IF(N208="snížená",J208,0)</f>
        <v>0</v>
      </c>
      <c r="BG208" s="157">
        <f>IF(N208="zákl. přenesená",J208,0)</f>
        <v>0</v>
      </c>
      <c r="BH208" s="157">
        <f>IF(N208="sníž. přenesená",J208,0)</f>
        <v>0</v>
      </c>
      <c r="BI208" s="157">
        <f>IF(N208="nulová",J208,0)</f>
        <v>0</v>
      </c>
      <c r="BJ208" s="18" t="s">
        <v>32</v>
      </c>
      <c r="BK208" s="157">
        <f>ROUND(I208*H208,2)</f>
        <v>0</v>
      </c>
      <c r="BL208" s="18" t="s">
        <v>143</v>
      </c>
      <c r="BM208" s="156" t="s">
        <v>1302</v>
      </c>
    </row>
    <row r="209" spans="1:47" s="2" customFormat="1" ht="11.25">
      <c r="A209" s="33"/>
      <c r="B209" s="34"/>
      <c r="C209" s="33"/>
      <c r="D209" s="158" t="s">
        <v>145</v>
      </c>
      <c r="E209" s="33"/>
      <c r="F209" s="159" t="s">
        <v>1303</v>
      </c>
      <c r="G209" s="33"/>
      <c r="H209" s="33"/>
      <c r="I209" s="160"/>
      <c r="J209" s="33"/>
      <c r="K209" s="33"/>
      <c r="L209" s="34"/>
      <c r="M209" s="161"/>
      <c r="N209" s="162"/>
      <c r="O209" s="59"/>
      <c r="P209" s="59"/>
      <c r="Q209" s="59"/>
      <c r="R209" s="59"/>
      <c r="S209" s="59"/>
      <c r="T209" s="60"/>
      <c r="U209" s="33"/>
      <c r="V209" s="33"/>
      <c r="W209" s="33"/>
      <c r="X209" s="33"/>
      <c r="Y209" s="33"/>
      <c r="Z209" s="33"/>
      <c r="AA209" s="33"/>
      <c r="AB209" s="33"/>
      <c r="AC209" s="33"/>
      <c r="AD209" s="33"/>
      <c r="AE209" s="33"/>
      <c r="AT209" s="18" t="s">
        <v>145</v>
      </c>
      <c r="AU209" s="18" t="s">
        <v>84</v>
      </c>
    </row>
    <row r="210" spans="2:51" s="13" customFormat="1" ht="11.25">
      <c r="B210" s="163"/>
      <c r="D210" s="164" t="s">
        <v>147</v>
      </c>
      <c r="E210" s="165" t="s">
        <v>1</v>
      </c>
      <c r="F210" s="166" t="s">
        <v>1234</v>
      </c>
      <c r="H210" s="165" t="s">
        <v>1</v>
      </c>
      <c r="I210" s="167"/>
      <c r="L210" s="163"/>
      <c r="M210" s="168"/>
      <c r="N210" s="169"/>
      <c r="O210" s="169"/>
      <c r="P210" s="169"/>
      <c r="Q210" s="169"/>
      <c r="R210" s="169"/>
      <c r="S210" s="169"/>
      <c r="T210" s="170"/>
      <c r="AT210" s="165" t="s">
        <v>147</v>
      </c>
      <c r="AU210" s="165" t="s">
        <v>84</v>
      </c>
      <c r="AV210" s="13" t="s">
        <v>32</v>
      </c>
      <c r="AW210" s="13" t="s">
        <v>31</v>
      </c>
      <c r="AX210" s="13" t="s">
        <v>75</v>
      </c>
      <c r="AY210" s="165" t="s">
        <v>136</v>
      </c>
    </row>
    <row r="211" spans="2:51" s="13" customFormat="1" ht="11.25">
      <c r="B211" s="163"/>
      <c r="D211" s="164" t="s">
        <v>147</v>
      </c>
      <c r="E211" s="165" t="s">
        <v>1</v>
      </c>
      <c r="F211" s="166" t="s">
        <v>1276</v>
      </c>
      <c r="H211" s="165" t="s">
        <v>1</v>
      </c>
      <c r="I211" s="167"/>
      <c r="L211" s="163"/>
      <c r="M211" s="168"/>
      <c r="N211" s="169"/>
      <c r="O211" s="169"/>
      <c r="P211" s="169"/>
      <c r="Q211" s="169"/>
      <c r="R211" s="169"/>
      <c r="S211" s="169"/>
      <c r="T211" s="170"/>
      <c r="AT211" s="165" t="s">
        <v>147</v>
      </c>
      <c r="AU211" s="165" t="s">
        <v>84</v>
      </c>
      <c r="AV211" s="13" t="s">
        <v>32</v>
      </c>
      <c r="AW211" s="13" t="s">
        <v>31</v>
      </c>
      <c r="AX211" s="13" t="s">
        <v>75</v>
      </c>
      <c r="AY211" s="165" t="s">
        <v>136</v>
      </c>
    </row>
    <row r="212" spans="2:51" s="14" customFormat="1" ht="11.25">
      <c r="B212" s="171"/>
      <c r="D212" s="164" t="s">
        <v>147</v>
      </c>
      <c r="E212" s="172" t="s">
        <v>1</v>
      </c>
      <c r="F212" s="173" t="s">
        <v>387</v>
      </c>
      <c r="H212" s="174">
        <v>1</v>
      </c>
      <c r="I212" s="175"/>
      <c r="L212" s="171"/>
      <c r="M212" s="176"/>
      <c r="N212" s="177"/>
      <c r="O212" s="177"/>
      <c r="P212" s="177"/>
      <c r="Q212" s="177"/>
      <c r="R212" s="177"/>
      <c r="S212" s="177"/>
      <c r="T212" s="178"/>
      <c r="AT212" s="172" t="s">
        <v>147</v>
      </c>
      <c r="AU212" s="172" t="s">
        <v>84</v>
      </c>
      <c r="AV212" s="14" t="s">
        <v>84</v>
      </c>
      <c r="AW212" s="14" t="s">
        <v>31</v>
      </c>
      <c r="AX212" s="14" t="s">
        <v>75</v>
      </c>
      <c r="AY212" s="172" t="s">
        <v>136</v>
      </c>
    </row>
    <row r="213" spans="2:51" s="15" customFormat="1" ht="11.25">
      <c r="B213" s="179"/>
      <c r="D213" s="164" t="s">
        <v>147</v>
      </c>
      <c r="E213" s="180" t="s">
        <v>1</v>
      </c>
      <c r="F213" s="181" t="s">
        <v>151</v>
      </c>
      <c r="H213" s="182">
        <v>1</v>
      </c>
      <c r="I213" s="183"/>
      <c r="L213" s="179"/>
      <c r="M213" s="184"/>
      <c r="N213" s="185"/>
      <c r="O213" s="185"/>
      <c r="P213" s="185"/>
      <c r="Q213" s="185"/>
      <c r="R213" s="185"/>
      <c r="S213" s="185"/>
      <c r="T213" s="186"/>
      <c r="AT213" s="180" t="s">
        <v>147</v>
      </c>
      <c r="AU213" s="180" t="s">
        <v>84</v>
      </c>
      <c r="AV213" s="15" t="s">
        <v>143</v>
      </c>
      <c r="AW213" s="15" t="s">
        <v>31</v>
      </c>
      <c r="AX213" s="15" t="s">
        <v>32</v>
      </c>
      <c r="AY213" s="180" t="s">
        <v>136</v>
      </c>
    </row>
    <row r="214" spans="1:65" s="2" customFormat="1" ht="16.5" customHeight="1">
      <c r="A214" s="33"/>
      <c r="B214" s="144"/>
      <c r="C214" s="188" t="s">
        <v>279</v>
      </c>
      <c r="D214" s="188" t="s">
        <v>206</v>
      </c>
      <c r="E214" s="189" t="s">
        <v>1304</v>
      </c>
      <c r="F214" s="190" t="s">
        <v>1305</v>
      </c>
      <c r="G214" s="191" t="s">
        <v>447</v>
      </c>
      <c r="H214" s="192">
        <v>1</v>
      </c>
      <c r="I214" s="193"/>
      <c r="J214" s="194">
        <f>ROUND(I214*H214,2)</f>
        <v>0</v>
      </c>
      <c r="K214" s="190" t="s">
        <v>142</v>
      </c>
      <c r="L214" s="195"/>
      <c r="M214" s="196" t="s">
        <v>1</v>
      </c>
      <c r="N214" s="197" t="s">
        <v>40</v>
      </c>
      <c r="O214" s="59"/>
      <c r="P214" s="154">
        <f>O214*H214</f>
        <v>0</v>
      </c>
      <c r="Q214" s="154">
        <v>0.018</v>
      </c>
      <c r="R214" s="154">
        <f>Q214*H214</f>
        <v>0.018</v>
      </c>
      <c r="S214" s="154">
        <v>0</v>
      </c>
      <c r="T214" s="155">
        <f>S214*H214</f>
        <v>0</v>
      </c>
      <c r="U214" s="33"/>
      <c r="V214" s="33"/>
      <c r="W214" s="33"/>
      <c r="X214" s="33"/>
      <c r="Y214" s="33"/>
      <c r="Z214" s="33"/>
      <c r="AA214" s="33"/>
      <c r="AB214" s="33"/>
      <c r="AC214" s="33"/>
      <c r="AD214" s="33"/>
      <c r="AE214" s="33"/>
      <c r="AR214" s="156" t="s">
        <v>195</v>
      </c>
      <c r="AT214" s="156" t="s">
        <v>206</v>
      </c>
      <c r="AU214" s="156" t="s">
        <v>84</v>
      </c>
      <c r="AY214" s="18" t="s">
        <v>136</v>
      </c>
      <c r="BE214" s="157">
        <f>IF(N214="základní",J214,0)</f>
        <v>0</v>
      </c>
      <c r="BF214" s="157">
        <f>IF(N214="snížená",J214,0)</f>
        <v>0</v>
      </c>
      <c r="BG214" s="157">
        <f>IF(N214="zákl. přenesená",J214,0)</f>
        <v>0</v>
      </c>
      <c r="BH214" s="157">
        <f>IF(N214="sníž. přenesená",J214,0)</f>
        <v>0</v>
      </c>
      <c r="BI214" s="157">
        <f>IF(N214="nulová",J214,0)</f>
        <v>0</v>
      </c>
      <c r="BJ214" s="18" t="s">
        <v>32</v>
      </c>
      <c r="BK214" s="157">
        <f>ROUND(I214*H214,2)</f>
        <v>0</v>
      </c>
      <c r="BL214" s="18" t="s">
        <v>143</v>
      </c>
      <c r="BM214" s="156" t="s">
        <v>1306</v>
      </c>
    </row>
    <row r="215" spans="1:65" s="2" customFormat="1" ht="16.5" customHeight="1">
      <c r="A215" s="33"/>
      <c r="B215" s="144"/>
      <c r="C215" s="145" t="s">
        <v>7</v>
      </c>
      <c r="D215" s="145" t="s">
        <v>138</v>
      </c>
      <c r="E215" s="146" t="s">
        <v>1307</v>
      </c>
      <c r="F215" s="147" t="s">
        <v>1308</v>
      </c>
      <c r="G215" s="148" t="s">
        <v>447</v>
      </c>
      <c r="H215" s="149">
        <v>1</v>
      </c>
      <c r="I215" s="150"/>
      <c r="J215" s="151">
        <f>ROUND(I215*H215,2)</f>
        <v>0</v>
      </c>
      <c r="K215" s="147" t="s">
        <v>142</v>
      </c>
      <c r="L215" s="34"/>
      <c r="M215" s="152" t="s">
        <v>1</v>
      </c>
      <c r="N215" s="153" t="s">
        <v>40</v>
      </c>
      <c r="O215" s="59"/>
      <c r="P215" s="154">
        <f>O215*H215</f>
        <v>0</v>
      </c>
      <c r="Q215" s="154">
        <v>6E-05</v>
      </c>
      <c r="R215" s="154">
        <f>Q215*H215</f>
        <v>6E-05</v>
      </c>
      <c r="S215" s="154">
        <v>0</v>
      </c>
      <c r="T215" s="155">
        <f>S215*H215</f>
        <v>0</v>
      </c>
      <c r="U215" s="33"/>
      <c r="V215" s="33"/>
      <c r="W215" s="33"/>
      <c r="X215" s="33"/>
      <c r="Y215" s="33"/>
      <c r="Z215" s="33"/>
      <c r="AA215" s="33"/>
      <c r="AB215" s="33"/>
      <c r="AC215" s="33"/>
      <c r="AD215" s="33"/>
      <c r="AE215" s="33"/>
      <c r="AR215" s="156" t="s">
        <v>143</v>
      </c>
      <c r="AT215" s="156" t="s">
        <v>138</v>
      </c>
      <c r="AU215" s="156" t="s">
        <v>84</v>
      </c>
      <c r="AY215" s="18" t="s">
        <v>136</v>
      </c>
      <c r="BE215" s="157">
        <f>IF(N215="základní",J215,0)</f>
        <v>0</v>
      </c>
      <c r="BF215" s="157">
        <f>IF(N215="snížená",J215,0)</f>
        <v>0</v>
      </c>
      <c r="BG215" s="157">
        <f>IF(N215="zákl. přenesená",J215,0)</f>
        <v>0</v>
      </c>
      <c r="BH215" s="157">
        <f>IF(N215="sníž. přenesená",J215,0)</f>
        <v>0</v>
      </c>
      <c r="BI215" s="157">
        <f>IF(N215="nulová",J215,0)</f>
        <v>0</v>
      </c>
      <c r="BJ215" s="18" t="s">
        <v>32</v>
      </c>
      <c r="BK215" s="157">
        <f>ROUND(I215*H215,2)</f>
        <v>0</v>
      </c>
      <c r="BL215" s="18" t="s">
        <v>143</v>
      </c>
      <c r="BM215" s="156" t="s">
        <v>1309</v>
      </c>
    </row>
    <row r="216" spans="1:47" s="2" customFormat="1" ht="11.25">
      <c r="A216" s="33"/>
      <c r="B216" s="34"/>
      <c r="C216" s="33"/>
      <c r="D216" s="158" t="s">
        <v>145</v>
      </c>
      <c r="E216" s="33"/>
      <c r="F216" s="159" t="s">
        <v>1310</v>
      </c>
      <c r="G216" s="33"/>
      <c r="H216" s="33"/>
      <c r="I216" s="160"/>
      <c r="J216" s="33"/>
      <c r="K216" s="33"/>
      <c r="L216" s="34"/>
      <c r="M216" s="161"/>
      <c r="N216" s="162"/>
      <c r="O216" s="59"/>
      <c r="P216" s="59"/>
      <c r="Q216" s="59"/>
      <c r="R216" s="59"/>
      <c r="S216" s="59"/>
      <c r="T216" s="60"/>
      <c r="U216" s="33"/>
      <c r="V216" s="33"/>
      <c r="W216" s="33"/>
      <c r="X216" s="33"/>
      <c r="Y216" s="33"/>
      <c r="Z216" s="33"/>
      <c r="AA216" s="33"/>
      <c r="AB216" s="33"/>
      <c r="AC216" s="33"/>
      <c r="AD216" s="33"/>
      <c r="AE216" s="33"/>
      <c r="AT216" s="18" t="s">
        <v>145</v>
      </c>
      <c r="AU216" s="18" t="s">
        <v>84</v>
      </c>
    </row>
    <row r="217" spans="2:51" s="13" customFormat="1" ht="11.25">
      <c r="B217" s="163"/>
      <c r="D217" s="164" t="s">
        <v>147</v>
      </c>
      <c r="E217" s="165" t="s">
        <v>1</v>
      </c>
      <c r="F217" s="166" t="s">
        <v>1234</v>
      </c>
      <c r="H217" s="165" t="s">
        <v>1</v>
      </c>
      <c r="I217" s="167"/>
      <c r="L217" s="163"/>
      <c r="M217" s="168"/>
      <c r="N217" s="169"/>
      <c r="O217" s="169"/>
      <c r="P217" s="169"/>
      <c r="Q217" s="169"/>
      <c r="R217" s="169"/>
      <c r="S217" s="169"/>
      <c r="T217" s="170"/>
      <c r="AT217" s="165" t="s">
        <v>147</v>
      </c>
      <c r="AU217" s="165" t="s">
        <v>84</v>
      </c>
      <c r="AV217" s="13" t="s">
        <v>32</v>
      </c>
      <c r="AW217" s="13" t="s">
        <v>31</v>
      </c>
      <c r="AX217" s="13" t="s">
        <v>75</v>
      </c>
      <c r="AY217" s="165" t="s">
        <v>136</v>
      </c>
    </row>
    <row r="218" spans="2:51" s="13" customFormat="1" ht="11.25">
      <c r="B218" s="163"/>
      <c r="D218" s="164" t="s">
        <v>147</v>
      </c>
      <c r="E218" s="165" t="s">
        <v>1</v>
      </c>
      <c r="F218" s="166" t="s">
        <v>1276</v>
      </c>
      <c r="H218" s="165" t="s">
        <v>1</v>
      </c>
      <c r="I218" s="167"/>
      <c r="L218" s="163"/>
      <c r="M218" s="168"/>
      <c r="N218" s="169"/>
      <c r="O218" s="169"/>
      <c r="P218" s="169"/>
      <c r="Q218" s="169"/>
      <c r="R218" s="169"/>
      <c r="S218" s="169"/>
      <c r="T218" s="170"/>
      <c r="AT218" s="165" t="s">
        <v>147</v>
      </c>
      <c r="AU218" s="165" t="s">
        <v>84</v>
      </c>
      <c r="AV218" s="13" t="s">
        <v>32</v>
      </c>
      <c r="AW218" s="13" t="s">
        <v>31</v>
      </c>
      <c r="AX218" s="13" t="s">
        <v>75</v>
      </c>
      <c r="AY218" s="165" t="s">
        <v>136</v>
      </c>
    </row>
    <row r="219" spans="2:51" s="14" customFormat="1" ht="11.25">
      <c r="B219" s="171"/>
      <c r="D219" s="164" t="s">
        <v>147</v>
      </c>
      <c r="E219" s="172" t="s">
        <v>1</v>
      </c>
      <c r="F219" s="173" t="s">
        <v>387</v>
      </c>
      <c r="H219" s="174">
        <v>1</v>
      </c>
      <c r="I219" s="175"/>
      <c r="L219" s="171"/>
      <c r="M219" s="176"/>
      <c r="N219" s="177"/>
      <c r="O219" s="177"/>
      <c r="P219" s="177"/>
      <c r="Q219" s="177"/>
      <c r="R219" s="177"/>
      <c r="S219" s="177"/>
      <c r="T219" s="178"/>
      <c r="AT219" s="172" t="s">
        <v>147</v>
      </c>
      <c r="AU219" s="172" t="s">
        <v>84</v>
      </c>
      <c r="AV219" s="14" t="s">
        <v>84</v>
      </c>
      <c r="AW219" s="14" t="s">
        <v>31</v>
      </c>
      <c r="AX219" s="14" t="s">
        <v>75</v>
      </c>
      <c r="AY219" s="172" t="s">
        <v>136</v>
      </c>
    </row>
    <row r="220" spans="2:51" s="15" customFormat="1" ht="11.25">
      <c r="B220" s="179"/>
      <c r="D220" s="164" t="s">
        <v>147</v>
      </c>
      <c r="E220" s="180" t="s">
        <v>1</v>
      </c>
      <c r="F220" s="181" t="s">
        <v>151</v>
      </c>
      <c r="H220" s="182">
        <v>1</v>
      </c>
      <c r="I220" s="183"/>
      <c r="L220" s="179"/>
      <c r="M220" s="184"/>
      <c r="N220" s="185"/>
      <c r="O220" s="185"/>
      <c r="P220" s="185"/>
      <c r="Q220" s="185"/>
      <c r="R220" s="185"/>
      <c r="S220" s="185"/>
      <c r="T220" s="186"/>
      <c r="AT220" s="180" t="s">
        <v>147</v>
      </c>
      <c r="AU220" s="180" t="s">
        <v>84</v>
      </c>
      <c r="AV220" s="15" t="s">
        <v>143</v>
      </c>
      <c r="AW220" s="15" t="s">
        <v>31</v>
      </c>
      <c r="AX220" s="15" t="s">
        <v>32</v>
      </c>
      <c r="AY220" s="180" t="s">
        <v>136</v>
      </c>
    </row>
    <row r="221" spans="1:65" s="2" customFormat="1" ht="16.5" customHeight="1">
      <c r="A221" s="33"/>
      <c r="B221" s="144"/>
      <c r="C221" s="188" t="s">
        <v>292</v>
      </c>
      <c r="D221" s="188" t="s">
        <v>206</v>
      </c>
      <c r="E221" s="189" t="s">
        <v>1311</v>
      </c>
      <c r="F221" s="190" t="s">
        <v>1312</v>
      </c>
      <c r="G221" s="191" t="s">
        <v>447</v>
      </c>
      <c r="H221" s="192">
        <v>1</v>
      </c>
      <c r="I221" s="193"/>
      <c r="J221" s="194">
        <f>ROUND(I221*H221,2)</f>
        <v>0</v>
      </c>
      <c r="K221" s="190" t="s">
        <v>142</v>
      </c>
      <c r="L221" s="195"/>
      <c r="M221" s="196" t="s">
        <v>1</v>
      </c>
      <c r="N221" s="197" t="s">
        <v>40</v>
      </c>
      <c r="O221" s="59"/>
      <c r="P221" s="154">
        <f>O221*H221</f>
        <v>0</v>
      </c>
      <c r="Q221" s="154">
        <v>0.0059</v>
      </c>
      <c r="R221" s="154">
        <f>Q221*H221</f>
        <v>0.0059</v>
      </c>
      <c r="S221" s="154">
        <v>0</v>
      </c>
      <c r="T221" s="155">
        <f>S221*H221</f>
        <v>0</v>
      </c>
      <c r="U221" s="33"/>
      <c r="V221" s="33"/>
      <c r="W221" s="33"/>
      <c r="X221" s="33"/>
      <c r="Y221" s="33"/>
      <c r="Z221" s="33"/>
      <c r="AA221" s="33"/>
      <c r="AB221" s="33"/>
      <c r="AC221" s="33"/>
      <c r="AD221" s="33"/>
      <c r="AE221" s="33"/>
      <c r="AR221" s="156" t="s">
        <v>195</v>
      </c>
      <c r="AT221" s="156" t="s">
        <v>206</v>
      </c>
      <c r="AU221" s="156" t="s">
        <v>84</v>
      </c>
      <c r="AY221" s="18" t="s">
        <v>136</v>
      </c>
      <c r="BE221" s="157">
        <f>IF(N221="základní",J221,0)</f>
        <v>0</v>
      </c>
      <c r="BF221" s="157">
        <f>IF(N221="snížená",J221,0)</f>
        <v>0</v>
      </c>
      <c r="BG221" s="157">
        <f>IF(N221="zákl. přenesená",J221,0)</f>
        <v>0</v>
      </c>
      <c r="BH221" s="157">
        <f>IF(N221="sníž. přenesená",J221,0)</f>
        <v>0</v>
      </c>
      <c r="BI221" s="157">
        <f>IF(N221="nulová",J221,0)</f>
        <v>0</v>
      </c>
      <c r="BJ221" s="18" t="s">
        <v>32</v>
      </c>
      <c r="BK221" s="157">
        <f>ROUND(I221*H221,2)</f>
        <v>0</v>
      </c>
      <c r="BL221" s="18" t="s">
        <v>143</v>
      </c>
      <c r="BM221" s="156" t="s">
        <v>1313</v>
      </c>
    </row>
    <row r="222" spans="1:65" s="2" customFormat="1" ht="16.5" customHeight="1">
      <c r="A222" s="33"/>
      <c r="B222" s="144"/>
      <c r="C222" s="145" t="s">
        <v>304</v>
      </c>
      <c r="D222" s="145" t="s">
        <v>138</v>
      </c>
      <c r="E222" s="146" t="s">
        <v>1314</v>
      </c>
      <c r="F222" s="147" t="s">
        <v>1315</v>
      </c>
      <c r="G222" s="148" t="s">
        <v>447</v>
      </c>
      <c r="H222" s="149">
        <v>1</v>
      </c>
      <c r="I222" s="150"/>
      <c r="J222" s="151">
        <f>ROUND(I222*H222,2)</f>
        <v>0</v>
      </c>
      <c r="K222" s="147" t="s">
        <v>142</v>
      </c>
      <c r="L222" s="34"/>
      <c r="M222" s="152" t="s">
        <v>1</v>
      </c>
      <c r="N222" s="153" t="s">
        <v>40</v>
      </c>
      <c r="O222" s="59"/>
      <c r="P222" s="154">
        <f>O222*H222</f>
        <v>0</v>
      </c>
      <c r="Q222" s="154">
        <v>0</v>
      </c>
      <c r="R222" s="154">
        <f>Q222*H222</f>
        <v>0</v>
      </c>
      <c r="S222" s="154">
        <v>0</v>
      </c>
      <c r="T222" s="155">
        <f>S222*H222</f>
        <v>0</v>
      </c>
      <c r="U222" s="33"/>
      <c r="V222" s="33"/>
      <c r="W222" s="33"/>
      <c r="X222" s="33"/>
      <c r="Y222" s="33"/>
      <c r="Z222" s="33"/>
      <c r="AA222" s="33"/>
      <c r="AB222" s="33"/>
      <c r="AC222" s="33"/>
      <c r="AD222" s="33"/>
      <c r="AE222" s="33"/>
      <c r="AR222" s="156" t="s">
        <v>143</v>
      </c>
      <c r="AT222" s="156" t="s">
        <v>138</v>
      </c>
      <c r="AU222" s="156" t="s">
        <v>84</v>
      </c>
      <c r="AY222" s="18" t="s">
        <v>136</v>
      </c>
      <c r="BE222" s="157">
        <f>IF(N222="základní",J222,0)</f>
        <v>0</v>
      </c>
      <c r="BF222" s="157">
        <f>IF(N222="snížená",J222,0)</f>
        <v>0</v>
      </c>
      <c r="BG222" s="157">
        <f>IF(N222="zákl. přenesená",J222,0)</f>
        <v>0</v>
      </c>
      <c r="BH222" s="157">
        <f>IF(N222="sníž. přenesená",J222,0)</f>
        <v>0</v>
      </c>
      <c r="BI222" s="157">
        <f>IF(N222="nulová",J222,0)</f>
        <v>0</v>
      </c>
      <c r="BJ222" s="18" t="s">
        <v>32</v>
      </c>
      <c r="BK222" s="157">
        <f>ROUND(I222*H222,2)</f>
        <v>0</v>
      </c>
      <c r="BL222" s="18" t="s">
        <v>143</v>
      </c>
      <c r="BM222" s="156" t="s">
        <v>1316</v>
      </c>
    </row>
    <row r="223" spans="1:47" s="2" customFormat="1" ht="11.25">
      <c r="A223" s="33"/>
      <c r="B223" s="34"/>
      <c r="C223" s="33"/>
      <c r="D223" s="158" t="s">
        <v>145</v>
      </c>
      <c r="E223" s="33"/>
      <c r="F223" s="159" t="s">
        <v>1317</v>
      </c>
      <c r="G223" s="33"/>
      <c r="H223" s="33"/>
      <c r="I223" s="160"/>
      <c r="J223" s="33"/>
      <c r="K223" s="33"/>
      <c r="L223" s="34"/>
      <c r="M223" s="161"/>
      <c r="N223" s="162"/>
      <c r="O223" s="59"/>
      <c r="P223" s="59"/>
      <c r="Q223" s="59"/>
      <c r="R223" s="59"/>
      <c r="S223" s="59"/>
      <c r="T223" s="60"/>
      <c r="U223" s="33"/>
      <c r="V223" s="33"/>
      <c r="W223" s="33"/>
      <c r="X223" s="33"/>
      <c r="Y223" s="33"/>
      <c r="Z223" s="33"/>
      <c r="AA223" s="33"/>
      <c r="AB223" s="33"/>
      <c r="AC223" s="33"/>
      <c r="AD223" s="33"/>
      <c r="AE223" s="33"/>
      <c r="AT223" s="18" t="s">
        <v>145</v>
      </c>
      <c r="AU223" s="18" t="s">
        <v>84</v>
      </c>
    </row>
    <row r="224" spans="2:51" s="13" customFormat="1" ht="11.25">
      <c r="B224" s="163"/>
      <c r="D224" s="164" t="s">
        <v>147</v>
      </c>
      <c r="E224" s="165" t="s">
        <v>1</v>
      </c>
      <c r="F224" s="166" t="s">
        <v>1234</v>
      </c>
      <c r="H224" s="165" t="s">
        <v>1</v>
      </c>
      <c r="I224" s="167"/>
      <c r="L224" s="163"/>
      <c r="M224" s="168"/>
      <c r="N224" s="169"/>
      <c r="O224" s="169"/>
      <c r="P224" s="169"/>
      <c r="Q224" s="169"/>
      <c r="R224" s="169"/>
      <c r="S224" s="169"/>
      <c r="T224" s="170"/>
      <c r="AT224" s="165" t="s">
        <v>147</v>
      </c>
      <c r="AU224" s="165" t="s">
        <v>84</v>
      </c>
      <c r="AV224" s="13" t="s">
        <v>32</v>
      </c>
      <c r="AW224" s="13" t="s">
        <v>31</v>
      </c>
      <c r="AX224" s="13" t="s">
        <v>75</v>
      </c>
      <c r="AY224" s="165" t="s">
        <v>136</v>
      </c>
    </row>
    <row r="225" spans="2:51" s="13" customFormat="1" ht="11.25">
      <c r="B225" s="163"/>
      <c r="D225" s="164" t="s">
        <v>147</v>
      </c>
      <c r="E225" s="165" t="s">
        <v>1</v>
      </c>
      <c r="F225" s="166" t="s">
        <v>1318</v>
      </c>
      <c r="H225" s="165" t="s">
        <v>1</v>
      </c>
      <c r="I225" s="167"/>
      <c r="L225" s="163"/>
      <c r="M225" s="168"/>
      <c r="N225" s="169"/>
      <c r="O225" s="169"/>
      <c r="P225" s="169"/>
      <c r="Q225" s="169"/>
      <c r="R225" s="169"/>
      <c r="S225" s="169"/>
      <c r="T225" s="170"/>
      <c r="AT225" s="165" t="s">
        <v>147</v>
      </c>
      <c r="AU225" s="165" t="s">
        <v>84</v>
      </c>
      <c r="AV225" s="13" t="s">
        <v>32</v>
      </c>
      <c r="AW225" s="13" t="s">
        <v>31</v>
      </c>
      <c r="AX225" s="13" t="s">
        <v>75</v>
      </c>
      <c r="AY225" s="165" t="s">
        <v>136</v>
      </c>
    </row>
    <row r="226" spans="2:51" s="13" customFormat="1" ht="11.25">
      <c r="B226" s="163"/>
      <c r="D226" s="164" t="s">
        <v>147</v>
      </c>
      <c r="E226" s="165" t="s">
        <v>1</v>
      </c>
      <c r="F226" s="166" t="s">
        <v>1319</v>
      </c>
      <c r="H226" s="165" t="s">
        <v>1</v>
      </c>
      <c r="I226" s="167"/>
      <c r="L226" s="163"/>
      <c r="M226" s="168"/>
      <c r="N226" s="169"/>
      <c r="O226" s="169"/>
      <c r="P226" s="169"/>
      <c r="Q226" s="169"/>
      <c r="R226" s="169"/>
      <c r="S226" s="169"/>
      <c r="T226" s="170"/>
      <c r="AT226" s="165" t="s">
        <v>147</v>
      </c>
      <c r="AU226" s="165" t="s">
        <v>84</v>
      </c>
      <c r="AV226" s="13" t="s">
        <v>32</v>
      </c>
      <c r="AW226" s="13" t="s">
        <v>31</v>
      </c>
      <c r="AX226" s="13" t="s">
        <v>75</v>
      </c>
      <c r="AY226" s="165" t="s">
        <v>136</v>
      </c>
    </row>
    <row r="227" spans="2:51" s="14" customFormat="1" ht="11.25">
      <c r="B227" s="171"/>
      <c r="D227" s="164" t="s">
        <v>147</v>
      </c>
      <c r="E227" s="172" t="s">
        <v>1</v>
      </c>
      <c r="F227" s="173" t="s">
        <v>387</v>
      </c>
      <c r="H227" s="174">
        <v>1</v>
      </c>
      <c r="I227" s="175"/>
      <c r="L227" s="171"/>
      <c r="M227" s="176"/>
      <c r="N227" s="177"/>
      <c r="O227" s="177"/>
      <c r="P227" s="177"/>
      <c r="Q227" s="177"/>
      <c r="R227" s="177"/>
      <c r="S227" s="177"/>
      <c r="T227" s="178"/>
      <c r="AT227" s="172" t="s">
        <v>147</v>
      </c>
      <c r="AU227" s="172" t="s">
        <v>84</v>
      </c>
      <c r="AV227" s="14" t="s">
        <v>84</v>
      </c>
      <c r="AW227" s="14" t="s">
        <v>31</v>
      </c>
      <c r="AX227" s="14" t="s">
        <v>75</v>
      </c>
      <c r="AY227" s="172" t="s">
        <v>136</v>
      </c>
    </row>
    <row r="228" spans="2:51" s="15" customFormat="1" ht="11.25">
      <c r="B228" s="179"/>
      <c r="D228" s="164" t="s">
        <v>147</v>
      </c>
      <c r="E228" s="180" t="s">
        <v>1</v>
      </c>
      <c r="F228" s="181" t="s">
        <v>151</v>
      </c>
      <c r="H228" s="182">
        <v>1</v>
      </c>
      <c r="I228" s="183"/>
      <c r="L228" s="179"/>
      <c r="M228" s="184"/>
      <c r="N228" s="185"/>
      <c r="O228" s="185"/>
      <c r="P228" s="185"/>
      <c r="Q228" s="185"/>
      <c r="R228" s="185"/>
      <c r="S228" s="185"/>
      <c r="T228" s="186"/>
      <c r="AT228" s="180" t="s">
        <v>147</v>
      </c>
      <c r="AU228" s="180" t="s">
        <v>84</v>
      </c>
      <c r="AV228" s="15" t="s">
        <v>143</v>
      </c>
      <c r="AW228" s="15" t="s">
        <v>31</v>
      </c>
      <c r="AX228" s="15" t="s">
        <v>32</v>
      </c>
      <c r="AY228" s="180" t="s">
        <v>136</v>
      </c>
    </row>
    <row r="229" spans="1:65" s="2" customFormat="1" ht="16.5" customHeight="1">
      <c r="A229" s="33"/>
      <c r="B229" s="144"/>
      <c r="C229" s="145" t="s">
        <v>312</v>
      </c>
      <c r="D229" s="145" t="s">
        <v>138</v>
      </c>
      <c r="E229" s="146" t="s">
        <v>1320</v>
      </c>
      <c r="F229" s="147" t="s">
        <v>1321</v>
      </c>
      <c r="G229" s="148" t="s">
        <v>141</v>
      </c>
      <c r="H229" s="149">
        <v>0.6</v>
      </c>
      <c r="I229" s="150"/>
      <c r="J229" s="151">
        <f>ROUND(I229*H229,2)</f>
        <v>0</v>
      </c>
      <c r="K229" s="147" t="s">
        <v>142</v>
      </c>
      <c r="L229" s="34"/>
      <c r="M229" s="152" t="s">
        <v>1</v>
      </c>
      <c r="N229" s="153" t="s">
        <v>40</v>
      </c>
      <c r="O229" s="59"/>
      <c r="P229" s="154">
        <f>O229*H229</f>
        <v>0</v>
      </c>
      <c r="Q229" s="154">
        <v>0.00036</v>
      </c>
      <c r="R229" s="154">
        <f>Q229*H229</f>
        <v>0.00021600000000000002</v>
      </c>
      <c r="S229" s="154">
        <v>0</v>
      </c>
      <c r="T229" s="155">
        <f>S229*H229</f>
        <v>0</v>
      </c>
      <c r="U229" s="33"/>
      <c r="V229" s="33"/>
      <c r="W229" s="33"/>
      <c r="X229" s="33"/>
      <c r="Y229" s="33"/>
      <c r="Z229" s="33"/>
      <c r="AA229" s="33"/>
      <c r="AB229" s="33"/>
      <c r="AC229" s="33"/>
      <c r="AD229" s="33"/>
      <c r="AE229" s="33"/>
      <c r="AR229" s="156" t="s">
        <v>143</v>
      </c>
      <c r="AT229" s="156" t="s">
        <v>138</v>
      </c>
      <c r="AU229" s="156" t="s">
        <v>84</v>
      </c>
      <c r="AY229" s="18" t="s">
        <v>136</v>
      </c>
      <c r="BE229" s="157">
        <f>IF(N229="základní",J229,0)</f>
        <v>0</v>
      </c>
      <c r="BF229" s="157">
        <f>IF(N229="snížená",J229,0)</f>
        <v>0</v>
      </c>
      <c r="BG229" s="157">
        <f>IF(N229="zákl. přenesená",J229,0)</f>
        <v>0</v>
      </c>
      <c r="BH229" s="157">
        <f>IF(N229="sníž. přenesená",J229,0)</f>
        <v>0</v>
      </c>
      <c r="BI229" s="157">
        <f>IF(N229="nulová",J229,0)</f>
        <v>0</v>
      </c>
      <c r="BJ229" s="18" t="s">
        <v>32</v>
      </c>
      <c r="BK229" s="157">
        <f>ROUND(I229*H229,2)</f>
        <v>0</v>
      </c>
      <c r="BL229" s="18" t="s">
        <v>143</v>
      </c>
      <c r="BM229" s="156" t="s">
        <v>1322</v>
      </c>
    </row>
    <row r="230" spans="1:47" s="2" customFormat="1" ht="11.25">
      <c r="A230" s="33"/>
      <c r="B230" s="34"/>
      <c r="C230" s="33"/>
      <c r="D230" s="158" t="s">
        <v>145</v>
      </c>
      <c r="E230" s="33"/>
      <c r="F230" s="159" t="s">
        <v>1323</v>
      </c>
      <c r="G230" s="33"/>
      <c r="H230" s="33"/>
      <c r="I230" s="160"/>
      <c r="J230" s="33"/>
      <c r="K230" s="33"/>
      <c r="L230" s="34"/>
      <c r="M230" s="161"/>
      <c r="N230" s="162"/>
      <c r="O230" s="59"/>
      <c r="P230" s="59"/>
      <c r="Q230" s="59"/>
      <c r="R230" s="59"/>
      <c r="S230" s="59"/>
      <c r="T230" s="60"/>
      <c r="U230" s="33"/>
      <c r="V230" s="33"/>
      <c r="W230" s="33"/>
      <c r="X230" s="33"/>
      <c r="Y230" s="33"/>
      <c r="Z230" s="33"/>
      <c r="AA230" s="33"/>
      <c r="AB230" s="33"/>
      <c r="AC230" s="33"/>
      <c r="AD230" s="33"/>
      <c r="AE230" s="33"/>
      <c r="AT230" s="18" t="s">
        <v>145</v>
      </c>
      <c r="AU230" s="18" t="s">
        <v>84</v>
      </c>
    </row>
    <row r="231" spans="2:51" s="13" customFormat="1" ht="11.25">
      <c r="B231" s="163"/>
      <c r="D231" s="164" t="s">
        <v>147</v>
      </c>
      <c r="E231" s="165" t="s">
        <v>1</v>
      </c>
      <c r="F231" s="166" t="s">
        <v>1234</v>
      </c>
      <c r="H231" s="165" t="s">
        <v>1</v>
      </c>
      <c r="I231" s="167"/>
      <c r="L231" s="163"/>
      <c r="M231" s="168"/>
      <c r="N231" s="169"/>
      <c r="O231" s="169"/>
      <c r="P231" s="169"/>
      <c r="Q231" s="169"/>
      <c r="R231" s="169"/>
      <c r="S231" s="169"/>
      <c r="T231" s="170"/>
      <c r="AT231" s="165" t="s">
        <v>147</v>
      </c>
      <c r="AU231" s="165" t="s">
        <v>84</v>
      </c>
      <c r="AV231" s="13" t="s">
        <v>32</v>
      </c>
      <c r="AW231" s="13" t="s">
        <v>31</v>
      </c>
      <c r="AX231" s="13" t="s">
        <v>75</v>
      </c>
      <c r="AY231" s="165" t="s">
        <v>136</v>
      </c>
    </row>
    <row r="232" spans="2:51" s="13" customFormat="1" ht="11.25">
      <c r="B232" s="163"/>
      <c r="D232" s="164" t="s">
        <v>147</v>
      </c>
      <c r="E232" s="165" t="s">
        <v>1</v>
      </c>
      <c r="F232" s="166" t="s">
        <v>1276</v>
      </c>
      <c r="H232" s="165" t="s">
        <v>1</v>
      </c>
      <c r="I232" s="167"/>
      <c r="L232" s="163"/>
      <c r="M232" s="168"/>
      <c r="N232" s="169"/>
      <c r="O232" s="169"/>
      <c r="P232" s="169"/>
      <c r="Q232" s="169"/>
      <c r="R232" s="169"/>
      <c r="S232" s="169"/>
      <c r="T232" s="170"/>
      <c r="AT232" s="165" t="s">
        <v>147</v>
      </c>
      <c r="AU232" s="165" t="s">
        <v>84</v>
      </c>
      <c r="AV232" s="13" t="s">
        <v>32</v>
      </c>
      <c r="AW232" s="13" t="s">
        <v>31</v>
      </c>
      <c r="AX232" s="13" t="s">
        <v>75</v>
      </c>
      <c r="AY232" s="165" t="s">
        <v>136</v>
      </c>
    </row>
    <row r="233" spans="2:51" s="14" customFormat="1" ht="11.25">
      <c r="B233" s="171"/>
      <c r="D233" s="164" t="s">
        <v>147</v>
      </c>
      <c r="E233" s="172" t="s">
        <v>1</v>
      </c>
      <c r="F233" s="173" t="s">
        <v>1324</v>
      </c>
      <c r="H233" s="174">
        <v>0.6</v>
      </c>
      <c r="I233" s="175"/>
      <c r="L233" s="171"/>
      <c r="M233" s="176"/>
      <c r="N233" s="177"/>
      <c r="O233" s="177"/>
      <c r="P233" s="177"/>
      <c r="Q233" s="177"/>
      <c r="R233" s="177"/>
      <c r="S233" s="177"/>
      <c r="T233" s="178"/>
      <c r="AT233" s="172" t="s">
        <v>147</v>
      </c>
      <c r="AU233" s="172" t="s">
        <v>84</v>
      </c>
      <c r="AV233" s="14" t="s">
        <v>84</v>
      </c>
      <c r="AW233" s="14" t="s">
        <v>31</v>
      </c>
      <c r="AX233" s="14" t="s">
        <v>75</v>
      </c>
      <c r="AY233" s="172" t="s">
        <v>136</v>
      </c>
    </row>
    <row r="234" spans="2:51" s="15" customFormat="1" ht="11.25">
      <c r="B234" s="179"/>
      <c r="D234" s="164" t="s">
        <v>147</v>
      </c>
      <c r="E234" s="180" t="s">
        <v>1</v>
      </c>
      <c r="F234" s="181" t="s">
        <v>151</v>
      </c>
      <c r="H234" s="182">
        <v>0.6</v>
      </c>
      <c r="I234" s="183"/>
      <c r="L234" s="179"/>
      <c r="M234" s="184"/>
      <c r="N234" s="185"/>
      <c r="O234" s="185"/>
      <c r="P234" s="185"/>
      <c r="Q234" s="185"/>
      <c r="R234" s="185"/>
      <c r="S234" s="185"/>
      <c r="T234" s="186"/>
      <c r="AT234" s="180" t="s">
        <v>147</v>
      </c>
      <c r="AU234" s="180" t="s">
        <v>84</v>
      </c>
      <c r="AV234" s="15" t="s">
        <v>143</v>
      </c>
      <c r="AW234" s="15" t="s">
        <v>31</v>
      </c>
      <c r="AX234" s="15" t="s">
        <v>32</v>
      </c>
      <c r="AY234" s="180" t="s">
        <v>136</v>
      </c>
    </row>
    <row r="235" spans="1:65" s="2" customFormat="1" ht="16.5" customHeight="1">
      <c r="A235" s="33"/>
      <c r="B235" s="144"/>
      <c r="C235" s="145" t="s">
        <v>317</v>
      </c>
      <c r="D235" s="145" t="s">
        <v>138</v>
      </c>
      <c r="E235" s="146" t="s">
        <v>1325</v>
      </c>
      <c r="F235" s="147" t="s">
        <v>1326</v>
      </c>
      <c r="G235" s="148" t="s">
        <v>141</v>
      </c>
      <c r="H235" s="149">
        <v>0.6</v>
      </c>
      <c r="I235" s="150"/>
      <c r="J235" s="151">
        <f>ROUND(I235*H235,2)</f>
        <v>0</v>
      </c>
      <c r="K235" s="147" t="s">
        <v>142</v>
      </c>
      <c r="L235" s="34"/>
      <c r="M235" s="152" t="s">
        <v>1</v>
      </c>
      <c r="N235" s="153" t="s">
        <v>40</v>
      </c>
      <c r="O235" s="59"/>
      <c r="P235" s="154">
        <f>O235*H235</f>
        <v>0</v>
      </c>
      <c r="Q235" s="154">
        <v>0</v>
      </c>
      <c r="R235" s="154">
        <f>Q235*H235</f>
        <v>0</v>
      </c>
      <c r="S235" s="154">
        <v>0</v>
      </c>
      <c r="T235" s="155">
        <f>S235*H235</f>
        <v>0</v>
      </c>
      <c r="U235" s="33"/>
      <c r="V235" s="33"/>
      <c r="W235" s="33"/>
      <c r="X235" s="33"/>
      <c r="Y235" s="33"/>
      <c r="Z235" s="33"/>
      <c r="AA235" s="33"/>
      <c r="AB235" s="33"/>
      <c r="AC235" s="33"/>
      <c r="AD235" s="33"/>
      <c r="AE235" s="33"/>
      <c r="AR235" s="156" t="s">
        <v>143</v>
      </c>
      <c r="AT235" s="156" t="s">
        <v>138</v>
      </c>
      <c r="AU235" s="156" t="s">
        <v>84</v>
      </c>
      <c r="AY235" s="18" t="s">
        <v>136</v>
      </c>
      <c r="BE235" s="157">
        <f>IF(N235="základní",J235,0)</f>
        <v>0</v>
      </c>
      <c r="BF235" s="157">
        <f>IF(N235="snížená",J235,0)</f>
        <v>0</v>
      </c>
      <c r="BG235" s="157">
        <f>IF(N235="zákl. přenesená",J235,0)</f>
        <v>0</v>
      </c>
      <c r="BH235" s="157">
        <f>IF(N235="sníž. přenesená",J235,0)</f>
        <v>0</v>
      </c>
      <c r="BI235" s="157">
        <f>IF(N235="nulová",J235,0)</f>
        <v>0</v>
      </c>
      <c r="BJ235" s="18" t="s">
        <v>32</v>
      </c>
      <c r="BK235" s="157">
        <f>ROUND(I235*H235,2)</f>
        <v>0</v>
      </c>
      <c r="BL235" s="18" t="s">
        <v>143</v>
      </c>
      <c r="BM235" s="156" t="s">
        <v>1327</v>
      </c>
    </row>
    <row r="236" spans="1:47" s="2" customFormat="1" ht="11.25">
      <c r="A236" s="33"/>
      <c r="B236" s="34"/>
      <c r="C236" s="33"/>
      <c r="D236" s="158" t="s">
        <v>145</v>
      </c>
      <c r="E236" s="33"/>
      <c r="F236" s="159" t="s">
        <v>1328</v>
      </c>
      <c r="G236" s="33"/>
      <c r="H236" s="33"/>
      <c r="I236" s="160"/>
      <c r="J236" s="33"/>
      <c r="K236" s="33"/>
      <c r="L236" s="34"/>
      <c r="M236" s="161"/>
      <c r="N236" s="162"/>
      <c r="O236" s="59"/>
      <c r="P236" s="59"/>
      <c r="Q236" s="59"/>
      <c r="R236" s="59"/>
      <c r="S236" s="59"/>
      <c r="T236" s="60"/>
      <c r="U236" s="33"/>
      <c r="V236" s="33"/>
      <c r="W236" s="33"/>
      <c r="X236" s="33"/>
      <c r="Y236" s="33"/>
      <c r="Z236" s="33"/>
      <c r="AA236" s="33"/>
      <c r="AB236" s="33"/>
      <c r="AC236" s="33"/>
      <c r="AD236" s="33"/>
      <c r="AE236" s="33"/>
      <c r="AT236" s="18" t="s">
        <v>145</v>
      </c>
      <c r="AU236" s="18" t="s">
        <v>84</v>
      </c>
    </row>
    <row r="237" spans="2:51" s="13" customFormat="1" ht="11.25">
      <c r="B237" s="163"/>
      <c r="D237" s="164" t="s">
        <v>147</v>
      </c>
      <c r="E237" s="165" t="s">
        <v>1</v>
      </c>
      <c r="F237" s="166" t="s">
        <v>1234</v>
      </c>
      <c r="H237" s="165" t="s">
        <v>1</v>
      </c>
      <c r="I237" s="167"/>
      <c r="L237" s="163"/>
      <c r="M237" s="168"/>
      <c r="N237" s="169"/>
      <c r="O237" s="169"/>
      <c r="P237" s="169"/>
      <c r="Q237" s="169"/>
      <c r="R237" s="169"/>
      <c r="S237" s="169"/>
      <c r="T237" s="170"/>
      <c r="AT237" s="165" t="s">
        <v>147</v>
      </c>
      <c r="AU237" s="165" t="s">
        <v>84</v>
      </c>
      <c r="AV237" s="13" t="s">
        <v>32</v>
      </c>
      <c r="AW237" s="13" t="s">
        <v>31</v>
      </c>
      <c r="AX237" s="13" t="s">
        <v>75</v>
      </c>
      <c r="AY237" s="165" t="s">
        <v>136</v>
      </c>
    </row>
    <row r="238" spans="2:51" s="13" customFormat="1" ht="11.25">
      <c r="B238" s="163"/>
      <c r="D238" s="164" t="s">
        <v>147</v>
      </c>
      <c r="E238" s="165" t="s">
        <v>1</v>
      </c>
      <c r="F238" s="166" t="s">
        <v>1318</v>
      </c>
      <c r="H238" s="165" t="s">
        <v>1</v>
      </c>
      <c r="I238" s="167"/>
      <c r="L238" s="163"/>
      <c r="M238" s="168"/>
      <c r="N238" s="169"/>
      <c r="O238" s="169"/>
      <c r="P238" s="169"/>
      <c r="Q238" s="169"/>
      <c r="R238" s="169"/>
      <c r="S238" s="169"/>
      <c r="T238" s="170"/>
      <c r="AT238" s="165" t="s">
        <v>147</v>
      </c>
      <c r="AU238" s="165" t="s">
        <v>84</v>
      </c>
      <c r="AV238" s="13" t="s">
        <v>32</v>
      </c>
      <c r="AW238" s="13" t="s">
        <v>31</v>
      </c>
      <c r="AX238" s="13" t="s">
        <v>75</v>
      </c>
      <c r="AY238" s="165" t="s">
        <v>136</v>
      </c>
    </row>
    <row r="239" spans="2:51" s="13" customFormat="1" ht="11.25">
      <c r="B239" s="163"/>
      <c r="D239" s="164" t="s">
        <v>147</v>
      </c>
      <c r="E239" s="165" t="s">
        <v>1</v>
      </c>
      <c r="F239" s="166" t="s">
        <v>1319</v>
      </c>
      <c r="H239" s="165" t="s">
        <v>1</v>
      </c>
      <c r="I239" s="167"/>
      <c r="L239" s="163"/>
      <c r="M239" s="168"/>
      <c r="N239" s="169"/>
      <c r="O239" s="169"/>
      <c r="P239" s="169"/>
      <c r="Q239" s="169"/>
      <c r="R239" s="169"/>
      <c r="S239" s="169"/>
      <c r="T239" s="170"/>
      <c r="AT239" s="165" t="s">
        <v>147</v>
      </c>
      <c r="AU239" s="165" t="s">
        <v>84</v>
      </c>
      <c r="AV239" s="13" t="s">
        <v>32</v>
      </c>
      <c r="AW239" s="13" t="s">
        <v>31</v>
      </c>
      <c r="AX239" s="13" t="s">
        <v>75</v>
      </c>
      <c r="AY239" s="165" t="s">
        <v>136</v>
      </c>
    </row>
    <row r="240" spans="2:51" s="14" customFormat="1" ht="11.25">
      <c r="B240" s="171"/>
      <c r="D240" s="164" t="s">
        <v>147</v>
      </c>
      <c r="E240" s="172" t="s">
        <v>1</v>
      </c>
      <c r="F240" s="173" t="s">
        <v>1329</v>
      </c>
      <c r="H240" s="174">
        <v>0.6</v>
      </c>
      <c r="I240" s="175"/>
      <c r="L240" s="171"/>
      <c r="M240" s="176"/>
      <c r="N240" s="177"/>
      <c r="O240" s="177"/>
      <c r="P240" s="177"/>
      <c r="Q240" s="177"/>
      <c r="R240" s="177"/>
      <c r="S240" s="177"/>
      <c r="T240" s="178"/>
      <c r="AT240" s="172" t="s">
        <v>147</v>
      </c>
      <c r="AU240" s="172" t="s">
        <v>84</v>
      </c>
      <c r="AV240" s="14" t="s">
        <v>84</v>
      </c>
      <c r="AW240" s="14" t="s">
        <v>31</v>
      </c>
      <c r="AX240" s="14" t="s">
        <v>75</v>
      </c>
      <c r="AY240" s="172" t="s">
        <v>136</v>
      </c>
    </row>
    <row r="241" spans="2:51" s="15" customFormat="1" ht="11.25">
      <c r="B241" s="179"/>
      <c r="D241" s="164" t="s">
        <v>147</v>
      </c>
      <c r="E241" s="180" t="s">
        <v>1</v>
      </c>
      <c r="F241" s="181" t="s">
        <v>151</v>
      </c>
      <c r="H241" s="182">
        <v>0.6</v>
      </c>
      <c r="I241" s="183"/>
      <c r="L241" s="179"/>
      <c r="M241" s="184"/>
      <c r="N241" s="185"/>
      <c r="O241" s="185"/>
      <c r="P241" s="185"/>
      <c r="Q241" s="185"/>
      <c r="R241" s="185"/>
      <c r="S241" s="185"/>
      <c r="T241" s="186"/>
      <c r="AT241" s="180" t="s">
        <v>147</v>
      </c>
      <c r="AU241" s="180" t="s">
        <v>84</v>
      </c>
      <c r="AV241" s="15" t="s">
        <v>143</v>
      </c>
      <c r="AW241" s="15" t="s">
        <v>31</v>
      </c>
      <c r="AX241" s="15" t="s">
        <v>32</v>
      </c>
      <c r="AY241" s="180" t="s">
        <v>136</v>
      </c>
    </row>
    <row r="242" spans="1:65" s="2" customFormat="1" ht="21.75" customHeight="1">
      <c r="A242" s="33"/>
      <c r="B242" s="144"/>
      <c r="C242" s="145" t="s">
        <v>323</v>
      </c>
      <c r="D242" s="145" t="s">
        <v>138</v>
      </c>
      <c r="E242" s="146" t="s">
        <v>1330</v>
      </c>
      <c r="F242" s="147" t="s">
        <v>1331</v>
      </c>
      <c r="G242" s="148" t="s">
        <v>198</v>
      </c>
      <c r="H242" s="149">
        <v>12.56</v>
      </c>
      <c r="I242" s="150"/>
      <c r="J242" s="151">
        <f>ROUND(I242*H242,2)</f>
        <v>0</v>
      </c>
      <c r="K242" s="147" t="s">
        <v>142</v>
      </c>
      <c r="L242" s="34"/>
      <c r="M242" s="152" t="s">
        <v>1</v>
      </c>
      <c r="N242" s="153" t="s">
        <v>40</v>
      </c>
      <c r="O242" s="59"/>
      <c r="P242" s="154">
        <f>O242*H242</f>
        <v>0</v>
      </c>
      <c r="Q242" s="154">
        <v>0.01125</v>
      </c>
      <c r="R242" s="154">
        <f>Q242*H242</f>
        <v>0.1413</v>
      </c>
      <c r="S242" s="154">
        <v>0</v>
      </c>
      <c r="T242" s="155">
        <f>S242*H242</f>
        <v>0</v>
      </c>
      <c r="U242" s="33"/>
      <c r="V242" s="33"/>
      <c r="W242" s="33"/>
      <c r="X242" s="33"/>
      <c r="Y242" s="33"/>
      <c r="Z242" s="33"/>
      <c r="AA242" s="33"/>
      <c r="AB242" s="33"/>
      <c r="AC242" s="33"/>
      <c r="AD242" s="33"/>
      <c r="AE242" s="33"/>
      <c r="AR242" s="156" t="s">
        <v>143</v>
      </c>
      <c r="AT242" s="156" t="s">
        <v>138</v>
      </c>
      <c r="AU242" s="156" t="s">
        <v>84</v>
      </c>
      <c r="AY242" s="18" t="s">
        <v>136</v>
      </c>
      <c r="BE242" s="157">
        <f>IF(N242="základní",J242,0)</f>
        <v>0</v>
      </c>
      <c r="BF242" s="157">
        <f>IF(N242="snížená",J242,0)</f>
        <v>0</v>
      </c>
      <c r="BG242" s="157">
        <f>IF(N242="zákl. přenesená",J242,0)</f>
        <v>0</v>
      </c>
      <c r="BH242" s="157">
        <f>IF(N242="sníž. přenesená",J242,0)</f>
        <v>0</v>
      </c>
      <c r="BI242" s="157">
        <f>IF(N242="nulová",J242,0)</f>
        <v>0</v>
      </c>
      <c r="BJ242" s="18" t="s">
        <v>32</v>
      </c>
      <c r="BK242" s="157">
        <f>ROUND(I242*H242,2)</f>
        <v>0</v>
      </c>
      <c r="BL242" s="18" t="s">
        <v>143</v>
      </c>
      <c r="BM242" s="156" t="s">
        <v>1332</v>
      </c>
    </row>
    <row r="243" spans="1:47" s="2" customFormat="1" ht="11.25">
      <c r="A243" s="33"/>
      <c r="B243" s="34"/>
      <c r="C243" s="33"/>
      <c r="D243" s="158" t="s">
        <v>145</v>
      </c>
      <c r="E243" s="33"/>
      <c r="F243" s="159" t="s">
        <v>1333</v>
      </c>
      <c r="G243" s="33"/>
      <c r="H243" s="33"/>
      <c r="I243" s="160"/>
      <c r="J243" s="33"/>
      <c r="K243" s="33"/>
      <c r="L243" s="34"/>
      <c r="M243" s="161"/>
      <c r="N243" s="162"/>
      <c r="O243" s="59"/>
      <c r="P243" s="59"/>
      <c r="Q243" s="59"/>
      <c r="R243" s="59"/>
      <c r="S243" s="59"/>
      <c r="T243" s="60"/>
      <c r="U243" s="33"/>
      <c r="V243" s="33"/>
      <c r="W243" s="33"/>
      <c r="X243" s="33"/>
      <c r="Y243" s="33"/>
      <c r="Z243" s="33"/>
      <c r="AA243" s="33"/>
      <c r="AB243" s="33"/>
      <c r="AC243" s="33"/>
      <c r="AD243" s="33"/>
      <c r="AE243" s="33"/>
      <c r="AT243" s="18" t="s">
        <v>145</v>
      </c>
      <c r="AU243" s="18" t="s">
        <v>84</v>
      </c>
    </row>
    <row r="244" spans="2:51" s="13" customFormat="1" ht="11.25">
      <c r="B244" s="163"/>
      <c r="D244" s="164" t="s">
        <v>147</v>
      </c>
      <c r="E244" s="165" t="s">
        <v>1</v>
      </c>
      <c r="F244" s="166" t="s">
        <v>1234</v>
      </c>
      <c r="H244" s="165" t="s">
        <v>1</v>
      </c>
      <c r="I244" s="167"/>
      <c r="L244" s="163"/>
      <c r="M244" s="168"/>
      <c r="N244" s="169"/>
      <c r="O244" s="169"/>
      <c r="P244" s="169"/>
      <c r="Q244" s="169"/>
      <c r="R244" s="169"/>
      <c r="S244" s="169"/>
      <c r="T244" s="170"/>
      <c r="AT244" s="165" t="s">
        <v>147</v>
      </c>
      <c r="AU244" s="165" t="s">
        <v>84</v>
      </c>
      <c r="AV244" s="13" t="s">
        <v>32</v>
      </c>
      <c r="AW244" s="13" t="s">
        <v>31</v>
      </c>
      <c r="AX244" s="13" t="s">
        <v>75</v>
      </c>
      <c r="AY244" s="165" t="s">
        <v>136</v>
      </c>
    </row>
    <row r="245" spans="2:51" s="13" customFormat="1" ht="11.25">
      <c r="B245" s="163"/>
      <c r="D245" s="164" t="s">
        <v>147</v>
      </c>
      <c r="E245" s="165" t="s">
        <v>1</v>
      </c>
      <c r="F245" s="166" t="s">
        <v>1334</v>
      </c>
      <c r="H245" s="165" t="s">
        <v>1</v>
      </c>
      <c r="I245" s="167"/>
      <c r="L245" s="163"/>
      <c r="M245" s="168"/>
      <c r="N245" s="169"/>
      <c r="O245" s="169"/>
      <c r="P245" s="169"/>
      <c r="Q245" s="169"/>
      <c r="R245" s="169"/>
      <c r="S245" s="169"/>
      <c r="T245" s="170"/>
      <c r="AT245" s="165" t="s">
        <v>147</v>
      </c>
      <c r="AU245" s="165" t="s">
        <v>84</v>
      </c>
      <c r="AV245" s="13" t="s">
        <v>32</v>
      </c>
      <c r="AW245" s="13" t="s">
        <v>31</v>
      </c>
      <c r="AX245" s="13" t="s">
        <v>75</v>
      </c>
      <c r="AY245" s="165" t="s">
        <v>136</v>
      </c>
    </row>
    <row r="246" spans="2:51" s="14" customFormat="1" ht="11.25">
      <c r="B246" s="171"/>
      <c r="D246" s="164" t="s">
        <v>147</v>
      </c>
      <c r="E246" s="172" t="s">
        <v>1</v>
      </c>
      <c r="F246" s="173" t="s">
        <v>1335</v>
      </c>
      <c r="H246" s="174">
        <v>12.56</v>
      </c>
      <c r="I246" s="175"/>
      <c r="L246" s="171"/>
      <c r="M246" s="176"/>
      <c r="N246" s="177"/>
      <c r="O246" s="177"/>
      <c r="P246" s="177"/>
      <c r="Q246" s="177"/>
      <c r="R246" s="177"/>
      <c r="S246" s="177"/>
      <c r="T246" s="178"/>
      <c r="AT246" s="172" t="s">
        <v>147</v>
      </c>
      <c r="AU246" s="172" t="s">
        <v>84</v>
      </c>
      <c r="AV246" s="14" t="s">
        <v>84</v>
      </c>
      <c r="AW246" s="14" t="s">
        <v>31</v>
      </c>
      <c r="AX246" s="14" t="s">
        <v>75</v>
      </c>
      <c r="AY246" s="172" t="s">
        <v>136</v>
      </c>
    </row>
    <row r="247" spans="2:51" s="15" customFormat="1" ht="11.25">
      <c r="B247" s="179"/>
      <c r="D247" s="164" t="s">
        <v>147</v>
      </c>
      <c r="E247" s="180" t="s">
        <v>1</v>
      </c>
      <c r="F247" s="181" t="s">
        <v>151</v>
      </c>
      <c r="H247" s="182">
        <v>12.56</v>
      </c>
      <c r="I247" s="183"/>
      <c r="L247" s="179"/>
      <c r="M247" s="184"/>
      <c r="N247" s="185"/>
      <c r="O247" s="185"/>
      <c r="P247" s="185"/>
      <c r="Q247" s="185"/>
      <c r="R247" s="185"/>
      <c r="S247" s="185"/>
      <c r="T247" s="186"/>
      <c r="AT247" s="180" t="s">
        <v>147</v>
      </c>
      <c r="AU247" s="180" t="s">
        <v>84</v>
      </c>
      <c r="AV247" s="15" t="s">
        <v>143</v>
      </c>
      <c r="AW247" s="15" t="s">
        <v>31</v>
      </c>
      <c r="AX247" s="15" t="s">
        <v>32</v>
      </c>
      <c r="AY247" s="180" t="s">
        <v>136</v>
      </c>
    </row>
    <row r="248" spans="1:65" s="2" customFormat="1" ht="21.75" customHeight="1">
      <c r="A248" s="33"/>
      <c r="B248" s="144"/>
      <c r="C248" s="145" t="s">
        <v>330</v>
      </c>
      <c r="D248" s="145" t="s">
        <v>138</v>
      </c>
      <c r="E248" s="146" t="s">
        <v>1336</v>
      </c>
      <c r="F248" s="147" t="s">
        <v>1337</v>
      </c>
      <c r="G248" s="148" t="s">
        <v>141</v>
      </c>
      <c r="H248" s="149">
        <v>214</v>
      </c>
      <c r="I248" s="150"/>
      <c r="J248" s="151">
        <f>ROUND(I248*H248,2)</f>
        <v>0</v>
      </c>
      <c r="K248" s="147" t="s">
        <v>142</v>
      </c>
      <c r="L248" s="34"/>
      <c r="M248" s="152" t="s">
        <v>1</v>
      </c>
      <c r="N248" s="153" t="s">
        <v>40</v>
      </c>
      <c r="O248" s="59"/>
      <c r="P248" s="154">
        <f>O248*H248</f>
        <v>0</v>
      </c>
      <c r="Q248" s="154">
        <v>0</v>
      </c>
      <c r="R248" s="154">
        <f>Q248*H248</f>
        <v>0</v>
      </c>
      <c r="S248" s="154">
        <v>0</v>
      </c>
      <c r="T248" s="155">
        <f>S248*H248</f>
        <v>0</v>
      </c>
      <c r="U248" s="33"/>
      <c r="V248" s="33"/>
      <c r="W248" s="33"/>
      <c r="X248" s="33"/>
      <c r="Y248" s="33"/>
      <c r="Z248" s="33"/>
      <c r="AA248" s="33"/>
      <c r="AB248" s="33"/>
      <c r="AC248" s="33"/>
      <c r="AD248" s="33"/>
      <c r="AE248" s="33"/>
      <c r="AR248" s="156" t="s">
        <v>143</v>
      </c>
      <c r="AT248" s="156" t="s">
        <v>138</v>
      </c>
      <c r="AU248" s="156" t="s">
        <v>84</v>
      </c>
      <c r="AY248" s="18" t="s">
        <v>136</v>
      </c>
      <c r="BE248" s="157">
        <f>IF(N248="základní",J248,0)</f>
        <v>0</v>
      </c>
      <c r="BF248" s="157">
        <f>IF(N248="snížená",J248,0)</f>
        <v>0</v>
      </c>
      <c r="BG248" s="157">
        <f>IF(N248="zákl. přenesená",J248,0)</f>
        <v>0</v>
      </c>
      <c r="BH248" s="157">
        <f>IF(N248="sníž. přenesená",J248,0)</f>
        <v>0</v>
      </c>
      <c r="BI248" s="157">
        <f>IF(N248="nulová",J248,0)</f>
        <v>0</v>
      </c>
      <c r="BJ248" s="18" t="s">
        <v>32</v>
      </c>
      <c r="BK248" s="157">
        <f>ROUND(I248*H248,2)</f>
        <v>0</v>
      </c>
      <c r="BL248" s="18" t="s">
        <v>143</v>
      </c>
      <c r="BM248" s="156" t="s">
        <v>1338</v>
      </c>
    </row>
    <row r="249" spans="1:47" s="2" customFormat="1" ht="11.25">
      <c r="A249" s="33"/>
      <c r="B249" s="34"/>
      <c r="C249" s="33"/>
      <c r="D249" s="158" t="s">
        <v>145</v>
      </c>
      <c r="E249" s="33"/>
      <c r="F249" s="159" t="s">
        <v>1339</v>
      </c>
      <c r="G249" s="33"/>
      <c r="H249" s="33"/>
      <c r="I249" s="160"/>
      <c r="J249" s="33"/>
      <c r="K249" s="33"/>
      <c r="L249" s="34"/>
      <c r="M249" s="161"/>
      <c r="N249" s="162"/>
      <c r="O249" s="59"/>
      <c r="P249" s="59"/>
      <c r="Q249" s="59"/>
      <c r="R249" s="59"/>
      <c r="S249" s="59"/>
      <c r="T249" s="60"/>
      <c r="U249" s="33"/>
      <c r="V249" s="33"/>
      <c r="W249" s="33"/>
      <c r="X249" s="33"/>
      <c r="Y249" s="33"/>
      <c r="Z249" s="33"/>
      <c r="AA249" s="33"/>
      <c r="AB249" s="33"/>
      <c r="AC249" s="33"/>
      <c r="AD249" s="33"/>
      <c r="AE249" s="33"/>
      <c r="AT249" s="18" t="s">
        <v>145</v>
      </c>
      <c r="AU249" s="18" t="s">
        <v>84</v>
      </c>
    </row>
    <row r="250" spans="2:51" s="13" customFormat="1" ht="11.25">
      <c r="B250" s="163"/>
      <c r="D250" s="164" t="s">
        <v>147</v>
      </c>
      <c r="E250" s="165" t="s">
        <v>1</v>
      </c>
      <c r="F250" s="166" t="s">
        <v>1249</v>
      </c>
      <c r="H250" s="165" t="s">
        <v>1</v>
      </c>
      <c r="I250" s="167"/>
      <c r="L250" s="163"/>
      <c r="M250" s="168"/>
      <c r="N250" s="169"/>
      <c r="O250" s="169"/>
      <c r="P250" s="169"/>
      <c r="Q250" s="169"/>
      <c r="R250" s="169"/>
      <c r="S250" s="169"/>
      <c r="T250" s="170"/>
      <c r="AT250" s="165" t="s">
        <v>147</v>
      </c>
      <c r="AU250" s="165" t="s">
        <v>84</v>
      </c>
      <c r="AV250" s="13" t="s">
        <v>32</v>
      </c>
      <c r="AW250" s="13" t="s">
        <v>31</v>
      </c>
      <c r="AX250" s="13" t="s">
        <v>75</v>
      </c>
      <c r="AY250" s="165" t="s">
        <v>136</v>
      </c>
    </row>
    <row r="251" spans="2:51" s="14" customFormat="1" ht="11.25">
      <c r="B251" s="171"/>
      <c r="D251" s="164" t="s">
        <v>147</v>
      </c>
      <c r="E251" s="172" t="s">
        <v>1</v>
      </c>
      <c r="F251" s="173" t="s">
        <v>169</v>
      </c>
      <c r="H251" s="174">
        <v>170</v>
      </c>
      <c r="I251" s="175"/>
      <c r="L251" s="171"/>
      <c r="M251" s="176"/>
      <c r="N251" s="177"/>
      <c r="O251" s="177"/>
      <c r="P251" s="177"/>
      <c r="Q251" s="177"/>
      <c r="R251" s="177"/>
      <c r="S251" s="177"/>
      <c r="T251" s="178"/>
      <c r="AT251" s="172" t="s">
        <v>147</v>
      </c>
      <c r="AU251" s="172" t="s">
        <v>84</v>
      </c>
      <c r="AV251" s="14" t="s">
        <v>84</v>
      </c>
      <c r="AW251" s="14" t="s">
        <v>31</v>
      </c>
      <c r="AX251" s="14" t="s">
        <v>75</v>
      </c>
      <c r="AY251" s="172" t="s">
        <v>136</v>
      </c>
    </row>
    <row r="252" spans="2:51" s="13" customFormat="1" ht="11.25">
      <c r="B252" s="163"/>
      <c r="D252" s="164" t="s">
        <v>147</v>
      </c>
      <c r="E252" s="165" t="s">
        <v>1</v>
      </c>
      <c r="F252" s="166" t="s">
        <v>1234</v>
      </c>
      <c r="H252" s="165" t="s">
        <v>1</v>
      </c>
      <c r="I252" s="167"/>
      <c r="L252" s="163"/>
      <c r="M252" s="168"/>
      <c r="N252" s="169"/>
      <c r="O252" s="169"/>
      <c r="P252" s="169"/>
      <c r="Q252" s="169"/>
      <c r="R252" s="169"/>
      <c r="S252" s="169"/>
      <c r="T252" s="170"/>
      <c r="AT252" s="165" t="s">
        <v>147</v>
      </c>
      <c r="AU252" s="165" t="s">
        <v>84</v>
      </c>
      <c r="AV252" s="13" t="s">
        <v>32</v>
      </c>
      <c r="AW252" s="13" t="s">
        <v>31</v>
      </c>
      <c r="AX252" s="13" t="s">
        <v>75</v>
      </c>
      <c r="AY252" s="165" t="s">
        <v>136</v>
      </c>
    </row>
    <row r="253" spans="2:51" s="13" customFormat="1" ht="11.25">
      <c r="B253" s="163"/>
      <c r="D253" s="164" t="s">
        <v>147</v>
      </c>
      <c r="E253" s="165" t="s">
        <v>1</v>
      </c>
      <c r="F253" s="166" t="s">
        <v>1340</v>
      </c>
      <c r="H253" s="165" t="s">
        <v>1</v>
      </c>
      <c r="I253" s="167"/>
      <c r="L253" s="163"/>
      <c r="M253" s="168"/>
      <c r="N253" s="169"/>
      <c r="O253" s="169"/>
      <c r="P253" s="169"/>
      <c r="Q253" s="169"/>
      <c r="R253" s="169"/>
      <c r="S253" s="169"/>
      <c r="T253" s="170"/>
      <c r="AT253" s="165" t="s">
        <v>147</v>
      </c>
      <c r="AU253" s="165" t="s">
        <v>84</v>
      </c>
      <c r="AV253" s="13" t="s">
        <v>32</v>
      </c>
      <c r="AW253" s="13" t="s">
        <v>31</v>
      </c>
      <c r="AX253" s="13" t="s">
        <v>75</v>
      </c>
      <c r="AY253" s="165" t="s">
        <v>136</v>
      </c>
    </row>
    <row r="254" spans="2:51" s="14" customFormat="1" ht="11.25">
      <c r="B254" s="171"/>
      <c r="D254" s="164" t="s">
        <v>147</v>
      </c>
      <c r="E254" s="172" t="s">
        <v>1</v>
      </c>
      <c r="F254" s="173" t="s">
        <v>1341</v>
      </c>
      <c r="H254" s="174">
        <v>44</v>
      </c>
      <c r="I254" s="175"/>
      <c r="L254" s="171"/>
      <c r="M254" s="176"/>
      <c r="N254" s="177"/>
      <c r="O254" s="177"/>
      <c r="P254" s="177"/>
      <c r="Q254" s="177"/>
      <c r="R254" s="177"/>
      <c r="S254" s="177"/>
      <c r="T254" s="178"/>
      <c r="AT254" s="172" t="s">
        <v>147</v>
      </c>
      <c r="AU254" s="172" t="s">
        <v>84</v>
      </c>
      <c r="AV254" s="14" t="s">
        <v>84</v>
      </c>
      <c r="AW254" s="14" t="s">
        <v>31</v>
      </c>
      <c r="AX254" s="14" t="s">
        <v>75</v>
      </c>
      <c r="AY254" s="172" t="s">
        <v>136</v>
      </c>
    </row>
    <row r="255" spans="2:51" s="15" customFormat="1" ht="11.25">
      <c r="B255" s="179"/>
      <c r="D255" s="164" t="s">
        <v>147</v>
      </c>
      <c r="E255" s="180" t="s">
        <v>1</v>
      </c>
      <c r="F255" s="181" t="s">
        <v>151</v>
      </c>
      <c r="H255" s="182">
        <v>214</v>
      </c>
      <c r="I255" s="183"/>
      <c r="L255" s="179"/>
      <c r="M255" s="184"/>
      <c r="N255" s="185"/>
      <c r="O255" s="185"/>
      <c r="P255" s="185"/>
      <c r="Q255" s="185"/>
      <c r="R255" s="185"/>
      <c r="S255" s="185"/>
      <c r="T255" s="186"/>
      <c r="AT255" s="180" t="s">
        <v>147</v>
      </c>
      <c r="AU255" s="180" t="s">
        <v>84</v>
      </c>
      <c r="AV255" s="15" t="s">
        <v>143</v>
      </c>
      <c r="AW255" s="15" t="s">
        <v>31</v>
      </c>
      <c r="AX255" s="15" t="s">
        <v>32</v>
      </c>
      <c r="AY255" s="180" t="s">
        <v>136</v>
      </c>
    </row>
    <row r="256" spans="1:65" s="2" customFormat="1" ht="16.5" customHeight="1">
      <c r="A256" s="33"/>
      <c r="B256" s="144"/>
      <c r="C256" s="145" t="s">
        <v>338</v>
      </c>
      <c r="D256" s="145" t="s">
        <v>138</v>
      </c>
      <c r="E256" s="146" t="s">
        <v>1342</v>
      </c>
      <c r="F256" s="147" t="s">
        <v>1343</v>
      </c>
      <c r="G256" s="148" t="s">
        <v>141</v>
      </c>
      <c r="H256" s="149">
        <v>214</v>
      </c>
      <c r="I256" s="150"/>
      <c r="J256" s="151">
        <f>ROUND(I256*H256,2)</f>
        <v>0</v>
      </c>
      <c r="K256" s="147" t="s">
        <v>142</v>
      </c>
      <c r="L256" s="34"/>
      <c r="M256" s="152" t="s">
        <v>1</v>
      </c>
      <c r="N256" s="153" t="s">
        <v>40</v>
      </c>
      <c r="O256" s="59"/>
      <c r="P256" s="154">
        <f>O256*H256</f>
        <v>0</v>
      </c>
      <c r="Q256" s="154">
        <v>0</v>
      </c>
      <c r="R256" s="154">
        <f>Q256*H256</f>
        <v>0</v>
      </c>
      <c r="S256" s="154">
        <v>0</v>
      </c>
      <c r="T256" s="155">
        <f>S256*H256</f>
        <v>0</v>
      </c>
      <c r="U256" s="33"/>
      <c r="V256" s="33"/>
      <c r="W256" s="33"/>
      <c r="X256" s="33"/>
      <c r="Y256" s="33"/>
      <c r="Z256" s="33"/>
      <c r="AA256" s="33"/>
      <c r="AB256" s="33"/>
      <c r="AC256" s="33"/>
      <c r="AD256" s="33"/>
      <c r="AE256" s="33"/>
      <c r="AR256" s="156" t="s">
        <v>143</v>
      </c>
      <c r="AT256" s="156" t="s">
        <v>138</v>
      </c>
      <c r="AU256" s="156" t="s">
        <v>84</v>
      </c>
      <c r="AY256" s="18" t="s">
        <v>136</v>
      </c>
      <c r="BE256" s="157">
        <f>IF(N256="základní",J256,0)</f>
        <v>0</v>
      </c>
      <c r="BF256" s="157">
        <f>IF(N256="snížená",J256,0)</f>
        <v>0</v>
      </c>
      <c r="BG256" s="157">
        <f>IF(N256="zákl. přenesená",J256,0)</f>
        <v>0</v>
      </c>
      <c r="BH256" s="157">
        <f>IF(N256="sníž. přenesená",J256,0)</f>
        <v>0</v>
      </c>
      <c r="BI256" s="157">
        <f>IF(N256="nulová",J256,0)</f>
        <v>0</v>
      </c>
      <c r="BJ256" s="18" t="s">
        <v>32</v>
      </c>
      <c r="BK256" s="157">
        <f>ROUND(I256*H256,2)</f>
        <v>0</v>
      </c>
      <c r="BL256" s="18" t="s">
        <v>143</v>
      </c>
      <c r="BM256" s="156" t="s">
        <v>1344</v>
      </c>
    </row>
    <row r="257" spans="1:47" s="2" customFormat="1" ht="11.25">
      <c r="A257" s="33"/>
      <c r="B257" s="34"/>
      <c r="C257" s="33"/>
      <c r="D257" s="158" t="s">
        <v>145</v>
      </c>
      <c r="E257" s="33"/>
      <c r="F257" s="159" t="s">
        <v>1345</v>
      </c>
      <c r="G257" s="33"/>
      <c r="H257" s="33"/>
      <c r="I257" s="160"/>
      <c r="J257" s="33"/>
      <c r="K257" s="33"/>
      <c r="L257" s="34"/>
      <c r="M257" s="161"/>
      <c r="N257" s="162"/>
      <c r="O257" s="59"/>
      <c r="P257" s="59"/>
      <c r="Q257" s="59"/>
      <c r="R257" s="59"/>
      <c r="S257" s="59"/>
      <c r="T257" s="60"/>
      <c r="U257" s="33"/>
      <c r="V257" s="33"/>
      <c r="W257" s="33"/>
      <c r="X257" s="33"/>
      <c r="Y257" s="33"/>
      <c r="Z257" s="33"/>
      <c r="AA257" s="33"/>
      <c r="AB257" s="33"/>
      <c r="AC257" s="33"/>
      <c r="AD257" s="33"/>
      <c r="AE257" s="33"/>
      <c r="AT257" s="18" t="s">
        <v>145</v>
      </c>
      <c r="AU257" s="18" t="s">
        <v>84</v>
      </c>
    </row>
    <row r="258" spans="1:65" s="2" customFormat="1" ht="16.5" customHeight="1">
      <c r="A258" s="33"/>
      <c r="B258" s="144"/>
      <c r="C258" s="145" t="s">
        <v>348</v>
      </c>
      <c r="D258" s="145" t="s">
        <v>138</v>
      </c>
      <c r="E258" s="146" t="s">
        <v>1346</v>
      </c>
      <c r="F258" s="147" t="s">
        <v>1347</v>
      </c>
      <c r="G258" s="148" t="s">
        <v>793</v>
      </c>
      <c r="H258" s="149">
        <v>0.3</v>
      </c>
      <c r="I258" s="150"/>
      <c r="J258" s="151">
        <f>ROUND(I258*H258,2)</f>
        <v>0</v>
      </c>
      <c r="K258" s="147" t="s">
        <v>1</v>
      </c>
      <c r="L258" s="34"/>
      <c r="M258" s="152" t="s">
        <v>1</v>
      </c>
      <c r="N258" s="153" t="s">
        <v>40</v>
      </c>
      <c r="O258" s="59"/>
      <c r="P258" s="154">
        <f>O258*H258</f>
        <v>0</v>
      </c>
      <c r="Q258" s="154">
        <v>0</v>
      </c>
      <c r="R258" s="154">
        <f>Q258*H258</f>
        <v>0</v>
      </c>
      <c r="S258" s="154">
        <v>0</v>
      </c>
      <c r="T258" s="155">
        <f>S258*H258</f>
        <v>0</v>
      </c>
      <c r="U258" s="33"/>
      <c r="V258" s="33"/>
      <c r="W258" s="33"/>
      <c r="X258" s="33"/>
      <c r="Y258" s="33"/>
      <c r="Z258" s="33"/>
      <c r="AA258" s="33"/>
      <c r="AB258" s="33"/>
      <c r="AC258" s="33"/>
      <c r="AD258" s="33"/>
      <c r="AE258" s="33"/>
      <c r="AR258" s="156" t="s">
        <v>143</v>
      </c>
      <c r="AT258" s="156" t="s">
        <v>138</v>
      </c>
      <c r="AU258" s="156" t="s">
        <v>84</v>
      </c>
      <c r="AY258" s="18" t="s">
        <v>136</v>
      </c>
      <c r="BE258" s="157">
        <f>IF(N258="základní",J258,0)</f>
        <v>0</v>
      </c>
      <c r="BF258" s="157">
        <f>IF(N258="snížená",J258,0)</f>
        <v>0</v>
      </c>
      <c r="BG258" s="157">
        <f>IF(N258="zákl. přenesená",J258,0)</f>
        <v>0</v>
      </c>
      <c r="BH258" s="157">
        <f>IF(N258="sníž. přenesená",J258,0)</f>
        <v>0</v>
      </c>
      <c r="BI258" s="157">
        <f>IF(N258="nulová",J258,0)</f>
        <v>0</v>
      </c>
      <c r="BJ258" s="18" t="s">
        <v>32</v>
      </c>
      <c r="BK258" s="157">
        <f>ROUND(I258*H258,2)</f>
        <v>0</v>
      </c>
      <c r="BL258" s="18" t="s">
        <v>143</v>
      </c>
      <c r="BM258" s="156" t="s">
        <v>1348</v>
      </c>
    </row>
    <row r="259" spans="2:51" s="13" customFormat="1" ht="11.25">
      <c r="B259" s="163"/>
      <c r="D259" s="164" t="s">
        <v>147</v>
      </c>
      <c r="E259" s="165" t="s">
        <v>1</v>
      </c>
      <c r="F259" s="166" t="s">
        <v>1234</v>
      </c>
      <c r="H259" s="165" t="s">
        <v>1</v>
      </c>
      <c r="I259" s="167"/>
      <c r="L259" s="163"/>
      <c r="M259" s="168"/>
      <c r="N259" s="169"/>
      <c r="O259" s="169"/>
      <c r="P259" s="169"/>
      <c r="Q259" s="169"/>
      <c r="R259" s="169"/>
      <c r="S259" s="169"/>
      <c r="T259" s="170"/>
      <c r="AT259" s="165" t="s">
        <v>147</v>
      </c>
      <c r="AU259" s="165" t="s">
        <v>84</v>
      </c>
      <c r="AV259" s="13" t="s">
        <v>32</v>
      </c>
      <c r="AW259" s="13" t="s">
        <v>31</v>
      </c>
      <c r="AX259" s="13" t="s">
        <v>75</v>
      </c>
      <c r="AY259" s="165" t="s">
        <v>136</v>
      </c>
    </row>
    <row r="260" spans="2:51" s="13" customFormat="1" ht="11.25">
      <c r="B260" s="163"/>
      <c r="D260" s="164" t="s">
        <v>147</v>
      </c>
      <c r="E260" s="165" t="s">
        <v>1</v>
      </c>
      <c r="F260" s="166" t="s">
        <v>1349</v>
      </c>
      <c r="H260" s="165" t="s">
        <v>1</v>
      </c>
      <c r="I260" s="167"/>
      <c r="L260" s="163"/>
      <c r="M260" s="168"/>
      <c r="N260" s="169"/>
      <c r="O260" s="169"/>
      <c r="P260" s="169"/>
      <c r="Q260" s="169"/>
      <c r="R260" s="169"/>
      <c r="S260" s="169"/>
      <c r="T260" s="170"/>
      <c r="AT260" s="165" t="s">
        <v>147</v>
      </c>
      <c r="AU260" s="165" t="s">
        <v>84</v>
      </c>
      <c r="AV260" s="13" t="s">
        <v>32</v>
      </c>
      <c r="AW260" s="13" t="s">
        <v>31</v>
      </c>
      <c r="AX260" s="13" t="s">
        <v>75</v>
      </c>
      <c r="AY260" s="165" t="s">
        <v>136</v>
      </c>
    </row>
    <row r="261" spans="2:51" s="14" customFormat="1" ht="11.25">
      <c r="B261" s="171"/>
      <c r="D261" s="164" t="s">
        <v>147</v>
      </c>
      <c r="E261" s="172" t="s">
        <v>1</v>
      </c>
      <c r="F261" s="173" t="s">
        <v>1027</v>
      </c>
      <c r="H261" s="174">
        <v>0.3</v>
      </c>
      <c r="I261" s="175"/>
      <c r="L261" s="171"/>
      <c r="M261" s="176"/>
      <c r="N261" s="177"/>
      <c r="O261" s="177"/>
      <c r="P261" s="177"/>
      <c r="Q261" s="177"/>
      <c r="R261" s="177"/>
      <c r="S261" s="177"/>
      <c r="T261" s="178"/>
      <c r="AT261" s="172" t="s">
        <v>147</v>
      </c>
      <c r="AU261" s="172" t="s">
        <v>84</v>
      </c>
      <c r="AV261" s="14" t="s">
        <v>84</v>
      </c>
      <c r="AW261" s="14" t="s">
        <v>31</v>
      </c>
      <c r="AX261" s="14" t="s">
        <v>32</v>
      </c>
      <c r="AY261" s="172" t="s">
        <v>136</v>
      </c>
    </row>
    <row r="262" spans="2:51" s="15" customFormat="1" ht="11.25">
      <c r="B262" s="179"/>
      <c r="D262" s="164" t="s">
        <v>147</v>
      </c>
      <c r="E262" s="180" t="s">
        <v>1</v>
      </c>
      <c r="F262" s="181" t="s">
        <v>151</v>
      </c>
      <c r="H262" s="182">
        <v>0.3</v>
      </c>
      <c r="I262" s="183"/>
      <c r="L262" s="179"/>
      <c r="M262" s="184"/>
      <c r="N262" s="185"/>
      <c r="O262" s="185"/>
      <c r="P262" s="185"/>
      <c r="Q262" s="185"/>
      <c r="R262" s="185"/>
      <c r="S262" s="185"/>
      <c r="T262" s="186"/>
      <c r="AT262" s="180" t="s">
        <v>147</v>
      </c>
      <c r="AU262" s="180" t="s">
        <v>84</v>
      </c>
      <c r="AV262" s="15" t="s">
        <v>143</v>
      </c>
      <c r="AW262" s="15" t="s">
        <v>31</v>
      </c>
      <c r="AX262" s="15" t="s">
        <v>75</v>
      </c>
      <c r="AY262" s="180" t="s">
        <v>136</v>
      </c>
    </row>
    <row r="263" spans="1:65" s="2" customFormat="1" ht="16.5" customHeight="1">
      <c r="A263" s="33"/>
      <c r="B263" s="144"/>
      <c r="C263" s="145" t="s">
        <v>356</v>
      </c>
      <c r="D263" s="145" t="s">
        <v>138</v>
      </c>
      <c r="E263" s="146" t="s">
        <v>1350</v>
      </c>
      <c r="F263" s="147" t="s">
        <v>1351</v>
      </c>
      <c r="G263" s="148" t="s">
        <v>793</v>
      </c>
      <c r="H263" s="149">
        <v>0.52</v>
      </c>
      <c r="I263" s="150"/>
      <c r="J263" s="151">
        <f>ROUND(I263*H263,2)</f>
        <v>0</v>
      </c>
      <c r="K263" s="147" t="s">
        <v>1</v>
      </c>
      <c r="L263" s="34"/>
      <c r="M263" s="152" t="s">
        <v>1</v>
      </c>
      <c r="N263" s="153" t="s">
        <v>40</v>
      </c>
      <c r="O263" s="59"/>
      <c r="P263" s="154">
        <f>O263*H263</f>
        <v>0</v>
      </c>
      <c r="Q263" s="154">
        <v>0</v>
      </c>
      <c r="R263" s="154">
        <f>Q263*H263</f>
        <v>0</v>
      </c>
      <c r="S263" s="154">
        <v>0</v>
      </c>
      <c r="T263" s="155">
        <f>S263*H263</f>
        <v>0</v>
      </c>
      <c r="U263" s="33"/>
      <c r="V263" s="33"/>
      <c r="W263" s="33"/>
      <c r="X263" s="33"/>
      <c r="Y263" s="33"/>
      <c r="Z263" s="33"/>
      <c r="AA263" s="33"/>
      <c r="AB263" s="33"/>
      <c r="AC263" s="33"/>
      <c r="AD263" s="33"/>
      <c r="AE263" s="33"/>
      <c r="AR263" s="156" t="s">
        <v>143</v>
      </c>
      <c r="AT263" s="156" t="s">
        <v>138</v>
      </c>
      <c r="AU263" s="156" t="s">
        <v>84</v>
      </c>
      <c r="AY263" s="18" t="s">
        <v>136</v>
      </c>
      <c r="BE263" s="157">
        <f>IF(N263="základní",J263,0)</f>
        <v>0</v>
      </c>
      <c r="BF263" s="157">
        <f>IF(N263="snížená",J263,0)</f>
        <v>0</v>
      </c>
      <c r="BG263" s="157">
        <f>IF(N263="zákl. přenesená",J263,0)</f>
        <v>0</v>
      </c>
      <c r="BH263" s="157">
        <f>IF(N263="sníž. přenesená",J263,0)</f>
        <v>0</v>
      </c>
      <c r="BI263" s="157">
        <f>IF(N263="nulová",J263,0)</f>
        <v>0</v>
      </c>
      <c r="BJ263" s="18" t="s">
        <v>32</v>
      </c>
      <c r="BK263" s="157">
        <f>ROUND(I263*H263,2)</f>
        <v>0</v>
      </c>
      <c r="BL263" s="18" t="s">
        <v>143</v>
      </c>
      <c r="BM263" s="156" t="s">
        <v>1352</v>
      </c>
    </row>
    <row r="264" spans="2:51" s="13" customFormat="1" ht="11.25">
      <c r="B264" s="163"/>
      <c r="D264" s="164" t="s">
        <v>147</v>
      </c>
      <c r="E264" s="165" t="s">
        <v>1</v>
      </c>
      <c r="F264" s="166" t="s">
        <v>1234</v>
      </c>
      <c r="H264" s="165" t="s">
        <v>1</v>
      </c>
      <c r="I264" s="167"/>
      <c r="L264" s="163"/>
      <c r="M264" s="168"/>
      <c r="N264" s="169"/>
      <c r="O264" s="169"/>
      <c r="P264" s="169"/>
      <c r="Q264" s="169"/>
      <c r="R264" s="169"/>
      <c r="S264" s="169"/>
      <c r="T264" s="170"/>
      <c r="AT264" s="165" t="s">
        <v>147</v>
      </c>
      <c r="AU264" s="165" t="s">
        <v>84</v>
      </c>
      <c r="AV264" s="13" t="s">
        <v>32</v>
      </c>
      <c r="AW264" s="13" t="s">
        <v>31</v>
      </c>
      <c r="AX264" s="13" t="s">
        <v>75</v>
      </c>
      <c r="AY264" s="165" t="s">
        <v>136</v>
      </c>
    </row>
    <row r="265" spans="2:51" s="13" customFormat="1" ht="11.25">
      <c r="B265" s="163"/>
      <c r="D265" s="164" t="s">
        <v>147</v>
      </c>
      <c r="E265" s="165" t="s">
        <v>1</v>
      </c>
      <c r="F265" s="166" t="s">
        <v>1353</v>
      </c>
      <c r="H265" s="165" t="s">
        <v>1</v>
      </c>
      <c r="I265" s="167"/>
      <c r="L265" s="163"/>
      <c r="M265" s="168"/>
      <c r="N265" s="169"/>
      <c r="O265" s="169"/>
      <c r="P265" s="169"/>
      <c r="Q265" s="169"/>
      <c r="R265" s="169"/>
      <c r="S265" s="169"/>
      <c r="T265" s="170"/>
      <c r="AT265" s="165" t="s">
        <v>147</v>
      </c>
      <c r="AU265" s="165" t="s">
        <v>84</v>
      </c>
      <c r="AV265" s="13" t="s">
        <v>32</v>
      </c>
      <c r="AW265" s="13" t="s">
        <v>31</v>
      </c>
      <c r="AX265" s="13" t="s">
        <v>75</v>
      </c>
      <c r="AY265" s="165" t="s">
        <v>136</v>
      </c>
    </row>
    <row r="266" spans="2:51" s="14" customFormat="1" ht="11.25">
      <c r="B266" s="171"/>
      <c r="D266" s="164" t="s">
        <v>147</v>
      </c>
      <c r="E266" s="172" t="s">
        <v>1</v>
      </c>
      <c r="F266" s="173" t="s">
        <v>1354</v>
      </c>
      <c r="H266" s="174">
        <v>0.1</v>
      </c>
      <c r="I266" s="175"/>
      <c r="L266" s="171"/>
      <c r="M266" s="176"/>
      <c r="N266" s="177"/>
      <c r="O266" s="177"/>
      <c r="P266" s="177"/>
      <c r="Q266" s="177"/>
      <c r="R266" s="177"/>
      <c r="S266" s="177"/>
      <c r="T266" s="178"/>
      <c r="AT266" s="172" t="s">
        <v>147</v>
      </c>
      <c r="AU266" s="172" t="s">
        <v>84</v>
      </c>
      <c r="AV266" s="14" t="s">
        <v>84</v>
      </c>
      <c r="AW266" s="14" t="s">
        <v>31</v>
      </c>
      <c r="AX266" s="14" t="s">
        <v>75</v>
      </c>
      <c r="AY266" s="172" t="s">
        <v>136</v>
      </c>
    </row>
    <row r="267" spans="2:51" s="13" customFormat="1" ht="11.25">
      <c r="B267" s="163"/>
      <c r="D267" s="164" t="s">
        <v>147</v>
      </c>
      <c r="E267" s="165" t="s">
        <v>1</v>
      </c>
      <c r="F267" s="166" t="s">
        <v>1355</v>
      </c>
      <c r="H267" s="165" t="s">
        <v>1</v>
      </c>
      <c r="I267" s="167"/>
      <c r="L267" s="163"/>
      <c r="M267" s="168"/>
      <c r="N267" s="169"/>
      <c r="O267" s="169"/>
      <c r="P267" s="169"/>
      <c r="Q267" s="169"/>
      <c r="R267" s="169"/>
      <c r="S267" s="169"/>
      <c r="T267" s="170"/>
      <c r="AT267" s="165" t="s">
        <v>147</v>
      </c>
      <c r="AU267" s="165" t="s">
        <v>84</v>
      </c>
      <c r="AV267" s="13" t="s">
        <v>32</v>
      </c>
      <c r="AW267" s="13" t="s">
        <v>31</v>
      </c>
      <c r="AX267" s="13" t="s">
        <v>75</v>
      </c>
      <c r="AY267" s="165" t="s">
        <v>136</v>
      </c>
    </row>
    <row r="268" spans="2:51" s="13" customFormat="1" ht="11.25">
      <c r="B268" s="163"/>
      <c r="D268" s="164" t="s">
        <v>147</v>
      </c>
      <c r="E268" s="165" t="s">
        <v>1</v>
      </c>
      <c r="F268" s="166" t="s">
        <v>1356</v>
      </c>
      <c r="H268" s="165" t="s">
        <v>1</v>
      </c>
      <c r="I268" s="167"/>
      <c r="L268" s="163"/>
      <c r="M268" s="168"/>
      <c r="N268" s="169"/>
      <c r="O268" s="169"/>
      <c r="P268" s="169"/>
      <c r="Q268" s="169"/>
      <c r="R268" s="169"/>
      <c r="S268" s="169"/>
      <c r="T268" s="170"/>
      <c r="AT268" s="165" t="s">
        <v>147</v>
      </c>
      <c r="AU268" s="165" t="s">
        <v>84</v>
      </c>
      <c r="AV268" s="13" t="s">
        <v>32</v>
      </c>
      <c r="AW268" s="13" t="s">
        <v>31</v>
      </c>
      <c r="AX268" s="13" t="s">
        <v>75</v>
      </c>
      <c r="AY268" s="165" t="s">
        <v>136</v>
      </c>
    </row>
    <row r="269" spans="2:51" s="14" customFormat="1" ht="11.25">
      <c r="B269" s="171"/>
      <c r="D269" s="164" t="s">
        <v>147</v>
      </c>
      <c r="E269" s="172" t="s">
        <v>1</v>
      </c>
      <c r="F269" s="173" t="s">
        <v>1357</v>
      </c>
      <c r="H269" s="174">
        <v>0.36</v>
      </c>
      <c r="I269" s="175"/>
      <c r="L269" s="171"/>
      <c r="M269" s="176"/>
      <c r="N269" s="177"/>
      <c r="O269" s="177"/>
      <c r="P269" s="177"/>
      <c r="Q269" s="177"/>
      <c r="R269" s="177"/>
      <c r="S269" s="177"/>
      <c r="T269" s="178"/>
      <c r="AT269" s="172" t="s">
        <v>147</v>
      </c>
      <c r="AU269" s="172" t="s">
        <v>84</v>
      </c>
      <c r="AV269" s="14" t="s">
        <v>84</v>
      </c>
      <c r="AW269" s="14" t="s">
        <v>31</v>
      </c>
      <c r="AX269" s="14" t="s">
        <v>75</v>
      </c>
      <c r="AY269" s="172" t="s">
        <v>136</v>
      </c>
    </row>
    <row r="270" spans="2:51" s="13" customFormat="1" ht="11.25">
      <c r="B270" s="163"/>
      <c r="D270" s="164" t="s">
        <v>147</v>
      </c>
      <c r="E270" s="165" t="s">
        <v>1</v>
      </c>
      <c r="F270" s="166" t="s">
        <v>1358</v>
      </c>
      <c r="H270" s="165" t="s">
        <v>1</v>
      </c>
      <c r="I270" s="167"/>
      <c r="L270" s="163"/>
      <c r="M270" s="168"/>
      <c r="N270" s="169"/>
      <c r="O270" s="169"/>
      <c r="P270" s="169"/>
      <c r="Q270" s="169"/>
      <c r="R270" s="169"/>
      <c r="S270" s="169"/>
      <c r="T270" s="170"/>
      <c r="AT270" s="165" t="s">
        <v>147</v>
      </c>
      <c r="AU270" s="165" t="s">
        <v>84</v>
      </c>
      <c r="AV270" s="13" t="s">
        <v>32</v>
      </c>
      <c r="AW270" s="13" t="s">
        <v>31</v>
      </c>
      <c r="AX270" s="13" t="s">
        <v>75</v>
      </c>
      <c r="AY270" s="165" t="s">
        <v>136</v>
      </c>
    </row>
    <row r="271" spans="2:51" s="14" customFormat="1" ht="11.25">
      <c r="B271" s="171"/>
      <c r="D271" s="164" t="s">
        <v>147</v>
      </c>
      <c r="E271" s="172" t="s">
        <v>1</v>
      </c>
      <c r="F271" s="173" t="s">
        <v>1359</v>
      </c>
      <c r="H271" s="174">
        <v>0.06</v>
      </c>
      <c r="I271" s="175"/>
      <c r="L271" s="171"/>
      <c r="M271" s="176"/>
      <c r="N271" s="177"/>
      <c r="O271" s="177"/>
      <c r="P271" s="177"/>
      <c r="Q271" s="177"/>
      <c r="R271" s="177"/>
      <c r="S271" s="177"/>
      <c r="T271" s="178"/>
      <c r="AT271" s="172" t="s">
        <v>147</v>
      </c>
      <c r="AU271" s="172" t="s">
        <v>84</v>
      </c>
      <c r="AV271" s="14" t="s">
        <v>84</v>
      </c>
      <c r="AW271" s="14" t="s">
        <v>31</v>
      </c>
      <c r="AX271" s="14" t="s">
        <v>75</v>
      </c>
      <c r="AY271" s="172" t="s">
        <v>136</v>
      </c>
    </row>
    <row r="272" spans="2:51" s="15" customFormat="1" ht="11.25">
      <c r="B272" s="179"/>
      <c r="D272" s="164" t="s">
        <v>147</v>
      </c>
      <c r="E272" s="180" t="s">
        <v>1</v>
      </c>
      <c r="F272" s="181" t="s">
        <v>151</v>
      </c>
      <c r="H272" s="182">
        <v>0.52</v>
      </c>
      <c r="I272" s="183"/>
      <c r="L272" s="179"/>
      <c r="M272" s="184"/>
      <c r="N272" s="185"/>
      <c r="O272" s="185"/>
      <c r="P272" s="185"/>
      <c r="Q272" s="185"/>
      <c r="R272" s="185"/>
      <c r="S272" s="185"/>
      <c r="T272" s="186"/>
      <c r="AT272" s="180" t="s">
        <v>147</v>
      </c>
      <c r="AU272" s="180" t="s">
        <v>84</v>
      </c>
      <c r="AV272" s="15" t="s">
        <v>143</v>
      </c>
      <c r="AW272" s="15" t="s">
        <v>31</v>
      </c>
      <c r="AX272" s="15" t="s">
        <v>32</v>
      </c>
      <c r="AY272" s="180" t="s">
        <v>136</v>
      </c>
    </row>
    <row r="273" spans="1:65" s="2" customFormat="1" ht="16.5" customHeight="1">
      <c r="A273" s="33"/>
      <c r="B273" s="144"/>
      <c r="C273" s="188" t="s">
        <v>361</v>
      </c>
      <c r="D273" s="188" t="s">
        <v>206</v>
      </c>
      <c r="E273" s="189" t="s">
        <v>1360</v>
      </c>
      <c r="F273" s="190" t="s">
        <v>1361</v>
      </c>
      <c r="G273" s="191" t="s">
        <v>793</v>
      </c>
      <c r="H273" s="192">
        <v>0.52</v>
      </c>
      <c r="I273" s="193"/>
      <c r="J273" s="194">
        <f>ROUND(I273*H273,2)</f>
        <v>0</v>
      </c>
      <c r="K273" s="190" t="s">
        <v>1</v>
      </c>
      <c r="L273" s="195"/>
      <c r="M273" s="196" t="s">
        <v>1</v>
      </c>
      <c r="N273" s="197" t="s">
        <v>40</v>
      </c>
      <c r="O273" s="59"/>
      <c r="P273" s="154">
        <f>O273*H273</f>
        <v>0</v>
      </c>
      <c r="Q273" s="154">
        <v>0.001</v>
      </c>
      <c r="R273" s="154">
        <f>Q273*H273</f>
        <v>0.0005200000000000001</v>
      </c>
      <c r="S273" s="154">
        <v>0</v>
      </c>
      <c r="T273" s="155">
        <f>S273*H273</f>
        <v>0</v>
      </c>
      <c r="U273" s="33"/>
      <c r="V273" s="33"/>
      <c r="W273" s="33"/>
      <c r="X273" s="33"/>
      <c r="Y273" s="33"/>
      <c r="Z273" s="33"/>
      <c r="AA273" s="33"/>
      <c r="AB273" s="33"/>
      <c r="AC273" s="33"/>
      <c r="AD273" s="33"/>
      <c r="AE273" s="33"/>
      <c r="AR273" s="156" t="s">
        <v>195</v>
      </c>
      <c r="AT273" s="156" t="s">
        <v>206</v>
      </c>
      <c r="AU273" s="156" t="s">
        <v>84</v>
      </c>
      <c r="AY273" s="18" t="s">
        <v>136</v>
      </c>
      <c r="BE273" s="157">
        <f>IF(N273="základní",J273,0)</f>
        <v>0</v>
      </c>
      <c r="BF273" s="157">
        <f>IF(N273="snížená",J273,0)</f>
        <v>0</v>
      </c>
      <c r="BG273" s="157">
        <f>IF(N273="zákl. přenesená",J273,0)</f>
        <v>0</v>
      </c>
      <c r="BH273" s="157">
        <f>IF(N273="sníž. přenesená",J273,0)</f>
        <v>0</v>
      </c>
      <c r="BI273" s="157">
        <f>IF(N273="nulová",J273,0)</f>
        <v>0</v>
      </c>
      <c r="BJ273" s="18" t="s">
        <v>32</v>
      </c>
      <c r="BK273" s="157">
        <f>ROUND(I273*H273,2)</f>
        <v>0</v>
      </c>
      <c r="BL273" s="18" t="s">
        <v>143</v>
      </c>
      <c r="BM273" s="156" t="s">
        <v>1362</v>
      </c>
    </row>
    <row r="274" spans="1:65" s="2" customFormat="1" ht="16.5" customHeight="1">
      <c r="A274" s="33"/>
      <c r="B274" s="144"/>
      <c r="C274" s="145" t="s">
        <v>369</v>
      </c>
      <c r="D274" s="145" t="s">
        <v>138</v>
      </c>
      <c r="E274" s="146" t="s">
        <v>1363</v>
      </c>
      <c r="F274" s="147" t="s">
        <v>1364</v>
      </c>
      <c r="G274" s="148" t="s">
        <v>447</v>
      </c>
      <c r="H274" s="149">
        <v>6</v>
      </c>
      <c r="I274" s="150"/>
      <c r="J274" s="151">
        <f>ROUND(I274*H274,2)</f>
        <v>0</v>
      </c>
      <c r="K274" s="147" t="s">
        <v>142</v>
      </c>
      <c r="L274" s="34"/>
      <c r="M274" s="152" t="s">
        <v>1</v>
      </c>
      <c r="N274" s="153" t="s">
        <v>40</v>
      </c>
      <c r="O274" s="59"/>
      <c r="P274" s="154">
        <f>O274*H274</f>
        <v>0</v>
      </c>
      <c r="Q274" s="154">
        <v>2E-05</v>
      </c>
      <c r="R274" s="154">
        <f>Q274*H274</f>
        <v>0.00012000000000000002</v>
      </c>
      <c r="S274" s="154">
        <v>0</v>
      </c>
      <c r="T274" s="155">
        <f>S274*H274</f>
        <v>0</v>
      </c>
      <c r="U274" s="33"/>
      <c r="V274" s="33"/>
      <c r="W274" s="33"/>
      <c r="X274" s="33"/>
      <c r="Y274" s="33"/>
      <c r="Z274" s="33"/>
      <c r="AA274" s="33"/>
      <c r="AB274" s="33"/>
      <c r="AC274" s="33"/>
      <c r="AD274" s="33"/>
      <c r="AE274" s="33"/>
      <c r="AR274" s="156" t="s">
        <v>143</v>
      </c>
      <c r="AT274" s="156" t="s">
        <v>138</v>
      </c>
      <c r="AU274" s="156" t="s">
        <v>84</v>
      </c>
      <c r="AY274" s="18" t="s">
        <v>136</v>
      </c>
      <c r="BE274" s="157">
        <f>IF(N274="základní",J274,0)</f>
        <v>0</v>
      </c>
      <c r="BF274" s="157">
        <f>IF(N274="snížená",J274,0)</f>
        <v>0</v>
      </c>
      <c r="BG274" s="157">
        <f>IF(N274="zákl. přenesená",J274,0)</f>
        <v>0</v>
      </c>
      <c r="BH274" s="157">
        <f>IF(N274="sníž. přenesená",J274,0)</f>
        <v>0</v>
      </c>
      <c r="BI274" s="157">
        <f>IF(N274="nulová",J274,0)</f>
        <v>0</v>
      </c>
      <c r="BJ274" s="18" t="s">
        <v>32</v>
      </c>
      <c r="BK274" s="157">
        <f>ROUND(I274*H274,2)</f>
        <v>0</v>
      </c>
      <c r="BL274" s="18" t="s">
        <v>143</v>
      </c>
      <c r="BM274" s="156" t="s">
        <v>1365</v>
      </c>
    </row>
    <row r="275" spans="1:47" s="2" customFormat="1" ht="11.25">
      <c r="A275" s="33"/>
      <c r="B275" s="34"/>
      <c r="C275" s="33"/>
      <c r="D275" s="158" t="s">
        <v>145</v>
      </c>
      <c r="E275" s="33"/>
      <c r="F275" s="159" t="s">
        <v>1366</v>
      </c>
      <c r="G275" s="33"/>
      <c r="H275" s="33"/>
      <c r="I275" s="160"/>
      <c r="J275" s="33"/>
      <c r="K275" s="33"/>
      <c r="L275" s="34"/>
      <c r="M275" s="161"/>
      <c r="N275" s="162"/>
      <c r="O275" s="59"/>
      <c r="P275" s="59"/>
      <c r="Q275" s="59"/>
      <c r="R275" s="59"/>
      <c r="S275" s="59"/>
      <c r="T275" s="60"/>
      <c r="U275" s="33"/>
      <c r="V275" s="33"/>
      <c r="W275" s="33"/>
      <c r="X275" s="33"/>
      <c r="Y275" s="33"/>
      <c r="Z275" s="33"/>
      <c r="AA275" s="33"/>
      <c r="AB275" s="33"/>
      <c r="AC275" s="33"/>
      <c r="AD275" s="33"/>
      <c r="AE275" s="33"/>
      <c r="AT275" s="18" t="s">
        <v>145</v>
      </c>
      <c r="AU275" s="18" t="s">
        <v>84</v>
      </c>
    </row>
    <row r="276" spans="2:51" s="13" customFormat="1" ht="11.25">
      <c r="B276" s="163"/>
      <c r="D276" s="164" t="s">
        <v>147</v>
      </c>
      <c r="E276" s="165" t="s">
        <v>1</v>
      </c>
      <c r="F276" s="166" t="s">
        <v>1234</v>
      </c>
      <c r="H276" s="165" t="s">
        <v>1</v>
      </c>
      <c r="I276" s="167"/>
      <c r="L276" s="163"/>
      <c r="M276" s="168"/>
      <c r="N276" s="169"/>
      <c r="O276" s="169"/>
      <c r="P276" s="169"/>
      <c r="Q276" s="169"/>
      <c r="R276" s="169"/>
      <c r="S276" s="169"/>
      <c r="T276" s="170"/>
      <c r="AT276" s="165" t="s">
        <v>147</v>
      </c>
      <c r="AU276" s="165" t="s">
        <v>84</v>
      </c>
      <c r="AV276" s="13" t="s">
        <v>32</v>
      </c>
      <c r="AW276" s="13" t="s">
        <v>31</v>
      </c>
      <c r="AX276" s="13" t="s">
        <v>75</v>
      </c>
      <c r="AY276" s="165" t="s">
        <v>136</v>
      </c>
    </row>
    <row r="277" spans="2:51" s="13" customFormat="1" ht="11.25">
      <c r="B277" s="163"/>
      <c r="D277" s="164" t="s">
        <v>147</v>
      </c>
      <c r="E277" s="165" t="s">
        <v>1</v>
      </c>
      <c r="F277" s="166" t="s">
        <v>1367</v>
      </c>
      <c r="H277" s="165" t="s">
        <v>1</v>
      </c>
      <c r="I277" s="167"/>
      <c r="L277" s="163"/>
      <c r="M277" s="168"/>
      <c r="N277" s="169"/>
      <c r="O277" s="169"/>
      <c r="P277" s="169"/>
      <c r="Q277" s="169"/>
      <c r="R277" s="169"/>
      <c r="S277" s="169"/>
      <c r="T277" s="170"/>
      <c r="AT277" s="165" t="s">
        <v>147</v>
      </c>
      <c r="AU277" s="165" t="s">
        <v>84</v>
      </c>
      <c r="AV277" s="13" t="s">
        <v>32</v>
      </c>
      <c r="AW277" s="13" t="s">
        <v>31</v>
      </c>
      <c r="AX277" s="13" t="s">
        <v>75</v>
      </c>
      <c r="AY277" s="165" t="s">
        <v>136</v>
      </c>
    </row>
    <row r="278" spans="2:51" s="13" customFormat="1" ht="11.25">
      <c r="B278" s="163"/>
      <c r="D278" s="164" t="s">
        <v>147</v>
      </c>
      <c r="E278" s="165" t="s">
        <v>1</v>
      </c>
      <c r="F278" s="166" t="s">
        <v>1319</v>
      </c>
      <c r="H278" s="165" t="s">
        <v>1</v>
      </c>
      <c r="I278" s="167"/>
      <c r="L278" s="163"/>
      <c r="M278" s="168"/>
      <c r="N278" s="169"/>
      <c r="O278" s="169"/>
      <c r="P278" s="169"/>
      <c r="Q278" s="169"/>
      <c r="R278" s="169"/>
      <c r="S278" s="169"/>
      <c r="T278" s="170"/>
      <c r="AT278" s="165" t="s">
        <v>147</v>
      </c>
      <c r="AU278" s="165" t="s">
        <v>84</v>
      </c>
      <c r="AV278" s="13" t="s">
        <v>32</v>
      </c>
      <c r="AW278" s="13" t="s">
        <v>31</v>
      </c>
      <c r="AX278" s="13" t="s">
        <v>75</v>
      </c>
      <c r="AY278" s="165" t="s">
        <v>136</v>
      </c>
    </row>
    <row r="279" spans="2:51" s="14" customFormat="1" ht="11.25">
      <c r="B279" s="171"/>
      <c r="D279" s="164" t="s">
        <v>147</v>
      </c>
      <c r="E279" s="172" t="s">
        <v>1</v>
      </c>
      <c r="F279" s="173" t="s">
        <v>1368</v>
      </c>
      <c r="H279" s="174">
        <v>6</v>
      </c>
      <c r="I279" s="175"/>
      <c r="L279" s="171"/>
      <c r="M279" s="176"/>
      <c r="N279" s="177"/>
      <c r="O279" s="177"/>
      <c r="P279" s="177"/>
      <c r="Q279" s="177"/>
      <c r="R279" s="177"/>
      <c r="S279" s="177"/>
      <c r="T279" s="178"/>
      <c r="AT279" s="172" t="s">
        <v>147</v>
      </c>
      <c r="AU279" s="172" t="s">
        <v>84</v>
      </c>
      <c r="AV279" s="14" t="s">
        <v>84</v>
      </c>
      <c r="AW279" s="14" t="s">
        <v>31</v>
      </c>
      <c r="AX279" s="14" t="s">
        <v>75</v>
      </c>
      <c r="AY279" s="172" t="s">
        <v>136</v>
      </c>
    </row>
    <row r="280" spans="2:51" s="15" customFormat="1" ht="11.25">
      <c r="B280" s="179"/>
      <c r="D280" s="164" t="s">
        <v>147</v>
      </c>
      <c r="E280" s="180" t="s">
        <v>1</v>
      </c>
      <c r="F280" s="181" t="s">
        <v>151</v>
      </c>
      <c r="H280" s="182">
        <v>6</v>
      </c>
      <c r="I280" s="183"/>
      <c r="L280" s="179"/>
      <c r="M280" s="184"/>
      <c r="N280" s="185"/>
      <c r="O280" s="185"/>
      <c r="P280" s="185"/>
      <c r="Q280" s="185"/>
      <c r="R280" s="185"/>
      <c r="S280" s="185"/>
      <c r="T280" s="186"/>
      <c r="AT280" s="180" t="s">
        <v>147</v>
      </c>
      <c r="AU280" s="180" t="s">
        <v>84</v>
      </c>
      <c r="AV280" s="15" t="s">
        <v>143</v>
      </c>
      <c r="AW280" s="15" t="s">
        <v>31</v>
      </c>
      <c r="AX280" s="15" t="s">
        <v>32</v>
      </c>
      <c r="AY280" s="180" t="s">
        <v>136</v>
      </c>
    </row>
    <row r="281" spans="1:65" s="2" customFormat="1" ht="16.5" customHeight="1">
      <c r="A281" s="33"/>
      <c r="B281" s="144"/>
      <c r="C281" s="145" t="s">
        <v>375</v>
      </c>
      <c r="D281" s="145" t="s">
        <v>138</v>
      </c>
      <c r="E281" s="146" t="s">
        <v>1369</v>
      </c>
      <c r="F281" s="147" t="s">
        <v>1370</v>
      </c>
      <c r="G281" s="148" t="s">
        <v>141</v>
      </c>
      <c r="H281" s="149">
        <v>44</v>
      </c>
      <c r="I281" s="150"/>
      <c r="J281" s="151">
        <f>ROUND(I281*H281,2)</f>
        <v>0</v>
      </c>
      <c r="K281" s="147" t="s">
        <v>142</v>
      </c>
      <c r="L281" s="34"/>
      <c r="M281" s="152" t="s">
        <v>1</v>
      </c>
      <c r="N281" s="153" t="s">
        <v>40</v>
      </c>
      <c r="O281" s="59"/>
      <c r="P281" s="154">
        <f>O281*H281</f>
        <v>0</v>
      </c>
      <c r="Q281" s="154">
        <v>0</v>
      </c>
      <c r="R281" s="154">
        <f>Q281*H281</f>
        <v>0</v>
      </c>
      <c r="S281" s="154">
        <v>0</v>
      </c>
      <c r="T281" s="155">
        <f>S281*H281</f>
        <v>0</v>
      </c>
      <c r="U281" s="33"/>
      <c r="V281" s="33"/>
      <c r="W281" s="33"/>
      <c r="X281" s="33"/>
      <c r="Y281" s="33"/>
      <c r="Z281" s="33"/>
      <c r="AA281" s="33"/>
      <c r="AB281" s="33"/>
      <c r="AC281" s="33"/>
      <c r="AD281" s="33"/>
      <c r="AE281" s="33"/>
      <c r="AR281" s="156" t="s">
        <v>143</v>
      </c>
      <c r="AT281" s="156" t="s">
        <v>138</v>
      </c>
      <c r="AU281" s="156" t="s">
        <v>84</v>
      </c>
      <c r="AY281" s="18" t="s">
        <v>136</v>
      </c>
      <c r="BE281" s="157">
        <f>IF(N281="základní",J281,0)</f>
        <v>0</v>
      </c>
      <c r="BF281" s="157">
        <f>IF(N281="snížená",J281,0)</f>
        <v>0</v>
      </c>
      <c r="BG281" s="157">
        <f>IF(N281="zákl. přenesená",J281,0)</f>
        <v>0</v>
      </c>
      <c r="BH281" s="157">
        <f>IF(N281="sníž. přenesená",J281,0)</f>
        <v>0</v>
      </c>
      <c r="BI281" s="157">
        <f>IF(N281="nulová",J281,0)</f>
        <v>0</v>
      </c>
      <c r="BJ281" s="18" t="s">
        <v>32</v>
      </c>
      <c r="BK281" s="157">
        <f>ROUND(I281*H281,2)</f>
        <v>0</v>
      </c>
      <c r="BL281" s="18" t="s">
        <v>143</v>
      </c>
      <c r="BM281" s="156" t="s">
        <v>1371</v>
      </c>
    </row>
    <row r="282" spans="1:47" s="2" customFormat="1" ht="11.25">
      <c r="A282" s="33"/>
      <c r="B282" s="34"/>
      <c r="C282" s="33"/>
      <c r="D282" s="158" t="s">
        <v>145</v>
      </c>
      <c r="E282" s="33"/>
      <c r="F282" s="159" t="s">
        <v>1372</v>
      </c>
      <c r="G282" s="33"/>
      <c r="H282" s="33"/>
      <c r="I282" s="160"/>
      <c r="J282" s="33"/>
      <c r="K282" s="33"/>
      <c r="L282" s="34"/>
      <c r="M282" s="161"/>
      <c r="N282" s="162"/>
      <c r="O282" s="59"/>
      <c r="P282" s="59"/>
      <c r="Q282" s="59"/>
      <c r="R282" s="59"/>
      <c r="S282" s="59"/>
      <c r="T282" s="60"/>
      <c r="U282" s="33"/>
      <c r="V282" s="33"/>
      <c r="W282" s="33"/>
      <c r="X282" s="33"/>
      <c r="Y282" s="33"/>
      <c r="Z282" s="33"/>
      <c r="AA282" s="33"/>
      <c r="AB282" s="33"/>
      <c r="AC282" s="33"/>
      <c r="AD282" s="33"/>
      <c r="AE282" s="33"/>
      <c r="AT282" s="18" t="s">
        <v>145</v>
      </c>
      <c r="AU282" s="18" t="s">
        <v>84</v>
      </c>
    </row>
    <row r="283" spans="2:51" s="13" customFormat="1" ht="11.25">
      <c r="B283" s="163"/>
      <c r="D283" s="164" t="s">
        <v>147</v>
      </c>
      <c r="E283" s="165" t="s">
        <v>1</v>
      </c>
      <c r="F283" s="166" t="s">
        <v>1234</v>
      </c>
      <c r="H283" s="165" t="s">
        <v>1</v>
      </c>
      <c r="I283" s="167"/>
      <c r="L283" s="163"/>
      <c r="M283" s="168"/>
      <c r="N283" s="169"/>
      <c r="O283" s="169"/>
      <c r="P283" s="169"/>
      <c r="Q283" s="169"/>
      <c r="R283" s="169"/>
      <c r="S283" s="169"/>
      <c r="T283" s="170"/>
      <c r="AT283" s="165" t="s">
        <v>147</v>
      </c>
      <c r="AU283" s="165" t="s">
        <v>84</v>
      </c>
      <c r="AV283" s="13" t="s">
        <v>32</v>
      </c>
      <c r="AW283" s="13" t="s">
        <v>31</v>
      </c>
      <c r="AX283" s="13" t="s">
        <v>75</v>
      </c>
      <c r="AY283" s="165" t="s">
        <v>136</v>
      </c>
    </row>
    <row r="284" spans="2:51" s="13" customFormat="1" ht="11.25">
      <c r="B284" s="163"/>
      <c r="D284" s="164" t="s">
        <v>147</v>
      </c>
      <c r="E284" s="165" t="s">
        <v>1</v>
      </c>
      <c r="F284" s="166" t="s">
        <v>1235</v>
      </c>
      <c r="H284" s="165" t="s">
        <v>1</v>
      </c>
      <c r="I284" s="167"/>
      <c r="L284" s="163"/>
      <c r="M284" s="168"/>
      <c r="N284" s="169"/>
      <c r="O284" s="169"/>
      <c r="P284" s="169"/>
      <c r="Q284" s="169"/>
      <c r="R284" s="169"/>
      <c r="S284" s="169"/>
      <c r="T284" s="170"/>
      <c r="AT284" s="165" t="s">
        <v>147</v>
      </c>
      <c r="AU284" s="165" t="s">
        <v>84</v>
      </c>
      <c r="AV284" s="13" t="s">
        <v>32</v>
      </c>
      <c r="AW284" s="13" t="s">
        <v>31</v>
      </c>
      <c r="AX284" s="13" t="s">
        <v>75</v>
      </c>
      <c r="AY284" s="165" t="s">
        <v>136</v>
      </c>
    </row>
    <row r="285" spans="2:51" s="13" customFormat="1" ht="11.25">
      <c r="B285" s="163"/>
      <c r="D285" s="164" t="s">
        <v>147</v>
      </c>
      <c r="E285" s="165" t="s">
        <v>1</v>
      </c>
      <c r="F285" s="166" t="s">
        <v>1241</v>
      </c>
      <c r="H285" s="165" t="s">
        <v>1</v>
      </c>
      <c r="I285" s="167"/>
      <c r="L285" s="163"/>
      <c r="M285" s="168"/>
      <c r="N285" s="169"/>
      <c r="O285" s="169"/>
      <c r="P285" s="169"/>
      <c r="Q285" s="169"/>
      <c r="R285" s="169"/>
      <c r="S285" s="169"/>
      <c r="T285" s="170"/>
      <c r="AT285" s="165" t="s">
        <v>147</v>
      </c>
      <c r="AU285" s="165" t="s">
        <v>84</v>
      </c>
      <c r="AV285" s="13" t="s">
        <v>32</v>
      </c>
      <c r="AW285" s="13" t="s">
        <v>31</v>
      </c>
      <c r="AX285" s="13" t="s">
        <v>75</v>
      </c>
      <c r="AY285" s="165" t="s">
        <v>136</v>
      </c>
    </row>
    <row r="286" spans="2:51" s="14" customFormat="1" ht="11.25">
      <c r="B286" s="171"/>
      <c r="D286" s="164" t="s">
        <v>147</v>
      </c>
      <c r="E286" s="172" t="s">
        <v>1</v>
      </c>
      <c r="F286" s="173" t="s">
        <v>287</v>
      </c>
      <c r="H286" s="174">
        <v>34</v>
      </c>
      <c r="I286" s="175"/>
      <c r="L286" s="171"/>
      <c r="M286" s="176"/>
      <c r="N286" s="177"/>
      <c r="O286" s="177"/>
      <c r="P286" s="177"/>
      <c r="Q286" s="177"/>
      <c r="R286" s="177"/>
      <c r="S286" s="177"/>
      <c r="T286" s="178"/>
      <c r="AT286" s="172" t="s">
        <v>147</v>
      </c>
      <c r="AU286" s="172" t="s">
        <v>84</v>
      </c>
      <c r="AV286" s="14" t="s">
        <v>84</v>
      </c>
      <c r="AW286" s="14" t="s">
        <v>31</v>
      </c>
      <c r="AX286" s="14" t="s">
        <v>75</v>
      </c>
      <c r="AY286" s="172" t="s">
        <v>136</v>
      </c>
    </row>
    <row r="287" spans="2:51" s="13" customFormat="1" ht="11.25">
      <c r="B287" s="163"/>
      <c r="D287" s="164" t="s">
        <v>147</v>
      </c>
      <c r="E287" s="165" t="s">
        <v>1</v>
      </c>
      <c r="F287" s="166" t="s">
        <v>1236</v>
      </c>
      <c r="H287" s="165" t="s">
        <v>1</v>
      </c>
      <c r="I287" s="167"/>
      <c r="L287" s="163"/>
      <c r="M287" s="168"/>
      <c r="N287" s="169"/>
      <c r="O287" s="169"/>
      <c r="P287" s="169"/>
      <c r="Q287" s="169"/>
      <c r="R287" s="169"/>
      <c r="S287" s="169"/>
      <c r="T287" s="170"/>
      <c r="AT287" s="165" t="s">
        <v>147</v>
      </c>
      <c r="AU287" s="165" t="s">
        <v>84</v>
      </c>
      <c r="AV287" s="13" t="s">
        <v>32</v>
      </c>
      <c r="AW287" s="13" t="s">
        <v>31</v>
      </c>
      <c r="AX287" s="13" t="s">
        <v>75</v>
      </c>
      <c r="AY287" s="165" t="s">
        <v>136</v>
      </c>
    </row>
    <row r="288" spans="2:51" s="14" customFormat="1" ht="11.25">
      <c r="B288" s="171"/>
      <c r="D288" s="164" t="s">
        <v>147</v>
      </c>
      <c r="E288" s="172" t="s">
        <v>1</v>
      </c>
      <c r="F288" s="173" t="s">
        <v>1103</v>
      </c>
      <c r="H288" s="174">
        <v>10</v>
      </c>
      <c r="I288" s="175"/>
      <c r="L288" s="171"/>
      <c r="M288" s="176"/>
      <c r="N288" s="177"/>
      <c r="O288" s="177"/>
      <c r="P288" s="177"/>
      <c r="Q288" s="177"/>
      <c r="R288" s="177"/>
      <c r="S288" s="177"/>
      <c r="T288" s="178"/>
      <c r="AT288" s="172" t="s">
        <v>147</v>
      </c>
      <c r="AU288" s="172" t="s">
        <v>84</v>
      </c>
      <c r="AV288" s="14" t="s">
        <v>84</v>
      </c>
      <c r="AW288" s="14" t="s">
        <v>31</v>
      </c>
      <c r="AX288" s="14" t="s">
        <v>75</v>
      </c>
      <c r="AY288" s="172" t="s">
        <v>136</v>
      </c>
    </row>
    <row r="289" spans="2:51" s="15" customFormat="1" ht="11.25">
      <c r="B289" s="179"/>
      <c r="D289" s="164" t="s">
        <v>147</v>
      </c>
      <c r="E289" s="180" t="s">
        <v>1</v>
      </c>
      <c r="F289" s="181" t="s">
        <v>151</v>
      </c>
      <c r="H289" s="182">
        <v>44</v>
      </c>
      <c r="I289" s="183"/>
      <c r="L289" s="179"/>
      <c r="M289" s="184"/>
      <c r="N289" s="185"/>
      <c r="O289" s="185"/>
      <c r="P289" s="185"/>
      <c r="Q289" s="185"/>
      <c r="R289" s="185"/>
      <c r="S289" s="185"/>
      <c r="T289" s="186"/>
      <c r="AT289" s="180" t="s">
        <v>147</v>
      </c>
      <c r="AU289" s="180" t="s">
        <v>84</v>
      </c>
      <c r="AV289" s="15" t="s">
        <v>143</v>
      </c>
      <c r="AW289" s="15" t="s">
        <v>31</v>
      </c>
      <c r="AX289" s="15" t="s">
        <v>32</v>
      </c>
      <c r="AY289" s="180" t="s">
        <v>136</v>
      </c>
    </row>
    <row r="290" spans="1:65" s="2" customFormat="1" ht="16.5" customHeight="1">
      <c r="A290" s="33"/>
      <c r="B290" s="144"/>
      <c r="C290" s="188" t="s">
        <v>378</v>
      </c>
      <c r="D290" s="188" t="s">
        <v>206</v>
      </c>
      <c r="E290" s="189" t="s">
        <v>1373</v>
      </c>
      <c r="F290" s="190" t="s">
        <v>1374</v>
      </c>
      <c r="G290" s="191" t="s">
        <v>141</v>
      </c>
      <c r="H290" s="192">
        <v>46.2</v>
      </c>
      <c r="I290" s="193"/>
      <c r="J290" s="194">
        <f>ROUND(I290*H290,2)</f>
        <v>0</v>
      </c>
      <c r="K290" s="190" t="s">
        <v>142</v>
      </c>
      <c r="L290" s="195"/>
      <c r="M290" s="196" t="s">
        <v>1</v>
      </c>
      <c r="N290" s="197" t="s">
        <v>40</v>
      </c>
      <c r="O290" s="59"/>
      <c r="P290" s="154">
        <f>O290*H290</f>
        <v>0</v>
      </c>
      <c r="Q290" s="154">
        <v>0.00034</v>
      </c>
      <c r="R290" s="154">
        <f>Q290*H290</f>
        <v>0.015708000000000003</v>
      </c>
      <c r="S290" s="154">
        <v>0</v>
      </c>
      <c r="T290" s="155">
        <f>S290*H290</f>
        <v>0</v>
      </c>
      <c r="U290" s="33"/>
      <c r="V290" s="33"/>
      <c r="W290" s="33"/>
      <c r="X290" s="33"/>
      <c r="Y290" s="33"/>
      <c r="Z290" s="33"/>
      <c r="AA290" s="33"/>
      <c r="AB290" s="33"/>
      <c r="AC290" s="33"/>
      <c r="AD290" s="33"/>
      <c r="AE290" s="33"/>
      <c r="AR290" s="156" t="s">
        <v>195</v>
      </c>
      <c r="AT290" s="156" t="s">
        <v>206</v>
      </c>
      <c r="AU290" s="156" t="s">
        <v>84</v>
      </c>
      <c r="AY290" s="18" t="s">
        <v>136</v>
      </c>
      <c r="BE290" s="157">
        <f>IF(N290="základní",J290,0)</f>
        <v>0</v>
      </c>
      <c r="BF290" s="157">
        <f>IF(N290="snížená",J290,0)</f>
        <v>0</v>
      </c>
      <c r="BG290" s="157">
        <f>IF(N290="zákl. přenesená",J290,0)</f>
        <v>0</v>
      </c>
      <c r="BH290" s="157">
        <f>IF(N290="sníž. přenesená",J290,0)</f>
        <v>0</v>
      </c>
      <c r="BI290" s="157">
        <f>IF(N290="nulová",J290,0)</f>
        <v>0</v>
      </c>
      <c r="BJ290" s="18" t="s">
        <v>32</v>
      </c>
      <c r="BK290" s="157">
        <f>ROUND(I290*H290,2)</f>
        <v>0</v>
      </c>
      <c r="BL290" s="18" t="s">
        <v>143</v>
      </c>
      <c r="BM290" s="156" t="s">
        <v>1375</v>
      </c>
    </row>
    <row r="291" spans="2:51" s="14" customFormat="1" ht="11.25">
      <c r="B291" s="171"/>
      <c r="D291" s="164" t="s">
        <v>147</v>
      </c>
      <c r="F291" s="173" t="s">
        <v>1376</v>
      </c>
      <c r="H291" s="174">
        <v>46.2</v>
      </c>
      <c r="I291" s="175"/>
      <c r="L291" s="171"/>
      <c r="M291" s="176"/>
      <c r="N291" s="177"/>
      <c r="O291" s="177"/>
      <c r="P291" s="177"/>
      <c r="Q291" s="177"/>
      <c r="R291" s="177"/>
      <c r="S291" s="177"/>
      <c r="T291" s="178"/>
      <c r="AT291" s="172" t="s">
        <v>147</v>
      </c>
      <c r="AU291" s="172" t="s">
        <v>84</v>
      </c>
      <c r="AV291" s="14" t="s">
        <v>84</v>
      </c>
      <c r="AW291" s="14" t="s">
        <v>3</v>
      </c>
      <c r="AX291" s="14" t="s">
        <v>32</v>
      </c>
      <c r="AY291" s="172" t="s">
        <v>136</v>
      </c>
    </row>
    <row r="292" spans="1:65" s="2" customFormat="1" ht="16.5" customHeight="1">
      <c r="A292" s="33"/>
      <c r="B292" s="144"/>
      <c r="C292" s="145" t="s">
        <v>380</v>
      </c>
      <c r="D292" s="145" t="s">
        <v>138</v>
      </c>
      <c r="E292" s="146" t="s">
        <v>1377</v>
      </c>
      <c r="F292" s="147" t="s">
        <v>1378</v>
      </c>
      <c r="G292" s="148" t="s">
        <v>141</v>
      </c>
      <c r="H292" s="149">
        <v>45</v>
      </c>
      <c r="I292" s="150"/>
      <c r="J292" s="151">
        <f>ROUND(I292*H292,2)</f>
        <v>0</v>
      </c>
      <c r="K292" s="147" t="s">
        <v>142</v>
      </c>
      <c r="L292" s="34"/>
      <c r="M292" s="152" t="s">
        <v>1</v>
      </c>
      <c r="N292" s="153" t="s">
        <v>40</v>
      </c>
      <c r="O292" s="59"/>
      <c r="P292" s="154">
        <f>O292*H292</f>
        <v>0</v>
      </c>
      <c r="Q292" s="154">
        <v>0</v>
      </c>
      <c r="R292" s="154">
        <f>Q292*H292</f>
        <v>0</v>
      </c>
      <c r="S292" s="154">
        <v>0</v>
      </c>
      <c r="T292" s="155">
        <f>S292*H292</f>
        <v>0</v>
      </c>
      <c r="U292" s="33"/>
      <c r="V292" s="33"/>
      <c r="W292" s="33"/>
      <c r="X292" s="33"/>
      <c r="Y292" s="33"/>
      <c r="Z292" s="33"/>
      <c r="AA292" s="33"/>
      <c r="AB292" s="33"/>
      <c r="AC292" s="33"/>
      <c r="AD292" s="33"/>
      <c r="AE292" s="33"/>
      <c r="AR292" s="156" t="s">
        <v>143</v>
      </c>
      <c r="AT292" s="156" t="s">
        <v>138</v>
      </c>
      <c r="AU292" s="156" t="s">
        <v>84</v>
      </c>
      <c r="AY292" s="18" t="s">
        <v>136</v>
      </c>
      <c r="BE292" s="157">
        <f>IF(N292="základní",J292,0)</f>
        <v>0</v>
      </c>
      <c r="BF292" s="157">
        <f>IF(N292="snížená",J292,0)</f>
        <v>0</v>
      </c>
      <c r="BG292" s="157">
        <f>IF(N292="zákl. přenesená",J292,0)</f>
        <v>0</v>
      </c>
      <c r="BH292" s="157">
        <f>IF(N292="sníž. přenesená",J292,0)</f>
        <v>0</v>
      </c>
      <c r="BI292" s="157">
        <f>IF(N292="nulová",J292,0)</f>
        <v>0</v>
      </c>
      <c r="BJ292" s="18" t="s">
        <v>32</v>
      </c>
      <c r="BK292" s="157">
        <f>ROUND(I292*H292,2)</f>
        <v>0</v>
      </c>
      <c r="BL292" s="18" t="s">
        <v>143</v>
      </c>
      <c r="BM292" s="156" t="s">
        <v>1379</v>
      </c>
    </row>
    <row r="293" spans="1:47" s="2" customFormat="1" ht="11.25">
      <c r="A293" s="33"/>
      <c r="B293" s="34"/>
      <c r="C293" s="33"/>
      <c r="D293" s="158" t="s">
        <v>145</v>
      </c>
      <c r="E293" s="33"/>
      <c r="F293" s="159" t="s">
        <v>1380</v>
      </c>
      <c r="G293" s="33"/>
      <c r="H293" s="33"/>
      <c r="I293" s="160"/>
      <c r="J293" s="33"/>
      <c r="K293" s="33"/>
      <c r="L293" s="34"/>
      <c r="M293" s="161"/>
      <c r="N293" s="162"/>
      <c r="O293" s="59"/>
      <c r="P293" s="59"/>
      <c r="Q293" s="59"/>
      <c r="R293" s="59"/>
      <c r="S293" s="59"/>
      <c r="T293" s="60"/>
      <c r="U293" s="33"/>
      <c r="V293" s="33"/>
      <c r="W293" s="33"/>
      <c r="X293" s="33"/>
      <c r="Y293" s="33"/>
      <c r="Z293" s="33"/>
      <c r="AA293" s="33"/>
      <c r="AB293" s="33"/>
      <c r="AC293" s="33"/>
      <c r="AD293" s="33"/>
      <c r="AE293" s="33"/>
      <c r="AT293" s="18" t="s">
        <v>145</v>
      </c>
      <c r="AU293" s="18" t="s">
        <v>84</v>
      </c>
    </row>
    <row r="294" spans="2:51" s="13" customFormat="1" ht="11.25">
      <c r="B294" s="163"/>
      <c r="D294" s="164" t="s">
        <v>147</v>
      </c>
      <c r="E294" s="165" t="s">
        <v>1</v>
      </c>
      <c r="F294" s="166" t="s">
        <v>1234</v>
      </c>
      <c r="H294" s="165" t="s">
        <v>1</v>
      </c>
      <c r="I294" s="167"/>
      <c r="L294" s="163"/>
      <c r="M294" s="168"/>
      <c r="N294" s="169"/>
      <c r="O294" s="169"/>
      <c r="P294" s="169"/>
      <c r="Q294" s="169"/>
      <c r="R294" s="169"/>
      <c r="S294" s="169"/>
      <c r="T294" s="170"/>
      <c r="AT294" s="165" t="s">
        <v>147</v>
      </c>
      <c r="AU294" s="165" t="s">
        <v>84</v>
      </c>
      <c r="AV294" s="13" t="s">
        <v>32</v>
      </c>
      <c r="AW294" s="13" t="s">
        <v>31</v>
      </c>
      <c r="AX294" s="13" t="s">
        <v>75</v>
      </c>
      <c r="AY294" s="165" t="s">
        <v>136</v>
      </c>
    </row>
    <row r="295" spans="2:51" s="13" customFormat="1" ht="11.25">
      <c r="B295" s="163"/>
      <c r="D295" s="164" t="s">
        <v>147</v>
      </c>
      <c r="E295" s="165" t="s">
        <v>1</v>
      </c>
      <c r="F295" s="166" t="s">
        <v>1276</v>
      </c>
      <c r="H295" s="165" t="s">
        <v>1</v>
      </c>
      <c r="I295" s="167"/>
      <c r="L295" s="163"/>
      <c r="M295" s="168"/>
      <c r="N295" s="169"/>
      <c r="O295" s="169"/>
      <c r="P295" s="169"/>
      <c r="Q295" s="169"/>
      <c r="R295" s="169"/>
      <c r="S295" s="169"/>
      <c r="T295" s="170"/>
      <c r="AT295" s="165" t="s">
        <v>147</v>
      </c>
      <c r="AU295" s="165" t="s">
        <v>84</v>
      </c>
      <c r="AV295" s="13" t="s">
        <v>32</v>
      </c>
      <c r="AW295" s="13" t="s">
        <v>31</v>
      </c>
      <c r="AX295" s="13" t="s">
        <v>75</v>
      </c>
      <c r="AY295" s="165" t="s">
        <v>136</v>
      </c>
    </row>
    <row r="296" spans="2:51" s="14" customFormat="1" ht="11.25">
      <c r="B296" s="171"/>
      <c r="D296" s="164" t="s">
        <v>147</v>
      </c>
      <c r="E296" s="172" t="s">
        <v>1</v>
      </c>
      <c r="F296" s="173" t="s">
        <v>387</v>
      </c>
      <c r="H296" s="174">
        <v>1</v>
      </c>
      <c r="I296" s="175"/>
      <c r="L296" s="171"/>
      <c r="M296" s="176"/>
      <c r="N296" s="177"/>
      <c r="O296" s="177"/>
      <c r="P296" s="177"/>
      <c r="Q296" s="177"/>
      <c r="R296" s="177"/>
      <c r="S296" s="177"/>
      <c r="T296" s="178"/>
      <c r="AT296" s="172" t="s">
        <v>147</v>
      </c>
      <c r="AU296" s="172" t="s">
        <v>84</v>
      </c>
      <c r="AV296" s="14" t="s">
        <v>84</v>
      </c>
      <c r="AW296" s="14" t="s">
        <v>31</v>
      </c>
      <c r="AX296" s="14" t="s">
        <v>75</v>
      </c>
      <c r="AY296" s="172" t="s">
        <v>136</v>
      </c>
    </row>
    <row r="297" spans="2:51" s="13" customFormat="1" ht="11.25">
      <c r="B297" s="163"/>
      <c r="D297" s="164" t="s">
        <v>147</v>
      </c>
      <c r="E297" s="165" t="s">
        <v>1</v>
      </c>
      <c r="F297" s="166" t="s">
        <v>1235</v>
      </c>
      <c r="H297" s="165" t="s">
        <v>1</v>
      </c>
      <c r="I297" s="167"/>
      <c r="L297" s="163"/>
      <c r="M297" s="168"/>
      <c r="N297" s="169"/>
      <c r="O297" s="169"/>
      <c r="P297" s="169"/>
      <c r="Q297" s="169"/>
      <c r="R297" s="169"/>
      <c r="S297" s="169"/>
      <c r="T297" s="170"/>
      <c r="AT297" s="165" t="s">
        <v>147</v>
      </c>
      <c r="AU297" s="165" t="s">
        <v>84</v>
      </c>
      <c r="AV297" s="13" t="s">
        <v>32</v>
      </c>
      <c r="AW297" s="13" t="s">
        <v>31</v>
      </c>
      <c r="AX297" s="13" t="s">
        <v>75</v>
      </c>
      <c r="AY297" s="165" t="s">
        <v>136</v>
      </c>
    </row>
    <row r="298" spans="2:51" s="13" customFormat="1" ht="11.25">
      <c r="B298" s="163"/>
      <c r="D298" s="164" t="s">
        <v>147</v>
      </c>
      <c r="E298" s="165" t="s">
        <v>1</v>
      </c>
      <c r="F298" s="166" t="s">
        <v>1241</v>
      </c>
      <c r="H298" s="165" t="s">
        <v>1</v>
      </c>
      <c r="I298" s="167"/>
      <c r="L298" s="163"/>
      <c r="M298" s="168"/>
      <c r="N298" s="169"/>
      <c r="O298" s="169"/>
      <c r="P298" s="169"/>
      <c r="Q298" s="169"/>
      <c r="R298" s="169"/>
      <c r="S298" s="169"/>
      <c r="T298" s="170"/>
      <c r="AT298" s="165" t="s">
        <v>147</v>
      </c>
      <c r="AU298" s="165" t="s">
        <v>84</v>
      </c>
      <c r="AV298" s="13" t="s">
        <v>32</v>
      </c>
      <c r="AW298" s="13" t="s">
        <v>31</v>
      </c>
      <c r="AX298" s="13" t="s">
        <v>75</v>
      </c>
      <c r="AY298" s="165" t="s">
        <v>136</v>
      </c>
    </row>
    <row r="299" spans="2:51" s="14" customFormat="1" ht="11.25">
      <c r="B299" s="171"/>
      <c r="D299" s="164" t="s">
        <v>147</v>
      </c>
      <c r="E299" s="172" t="s">
        <v>1</v>
      </c>
      <c r="F299" s="173" t="s">
        <v>287</v>
      </c>
      <c r="H299" s="174">
        <v>34</v>
      </c>
      <c r="I299" s="175"/>
      <c r="L299" s="171"/>
      <c r="M299" s="176"/>
      <c r="N299" s="177"/>
      <c r="O299" s="177"/>
      <c r="P299" s="177"/>
      <c r="Q299" s="177"/>
      <c r="R299" s="177"/>
      <c r="S299" s="177"/>
      <c r="T299" s="178"/>
      <c r="AT299" s="172" t="s">
        <v>147</v>
      </c>
      <c r="AU299" s="172" t="s">
        <v>84</v>
      </c>
      <c r="AV299" s="14" t="s">
        <v>84</v>
      </c>
      <c r="AW299" s="14" t="s">
        <v>31</v>
      </c>
      <c r="AX299" s="14" t="s">
        <v>75</v>
      </c>
      <c r="AY299" s="172" t="s">
        <v>136</v>
      </c>
    </row>
    <row r="300" spans="2:51" s="13" customFormat="1" ht="11.25">
      <c r="B300" s="163"/>
      <c r="D300" s="164" t="s">
        <v>147</v>
      </c>
      <c r="E300" s="165" t="s">
        <v>1</v>
      </c>
      <c r="F300" s="166" t="s">
        <v>1236</v>
      </c>
      <c r="H300" s="165" t="s">
        <v>1</v>
      </c>
      <c r="I300" s="167"/>
      <c r="L300" s="163"/>
      <c r="M300" s="168"/>
      <c r="N300" s="169"/>
      <c r="O300" s="169"/>
      <c r="P300" s="169"/>
      <c r="Q300" s="169"/>
      <c r="R300" s="169"/>
      <c r="S300" s="169"/>
      <c r="T300" s="170"/>
      <c r="AT300" s="165" t="s">
        <v>147</v>
      </c>
      <c r="AU300" s="165" t="s">
        <v>84</v>
      </c>
      <c r="AV300" s="13" t="s">
        <v>32</v>
      </c>
      <c r="AW300" s="13" t="s">
        <v>31</v>
      </c>
      <c r="AX300" s="13" t="s">
        <v>75</v>
      </c>
      <c r="AY300" s="165" t="s">
        <v>136</v>
      </c>
    </row>
    <row r="301" spans="2:51" s="14" customFormat="1" ht="11.25">
      <c r="B301" s="171"/>
      <c r="D301" s="164" t="s">
        <v>147</v>
      </c>
      <c r="E301" s="172" t="s">
        <v>1</v>
      </c>
      <c r="F301" s="173" t="s">
        <v>1103</v>
      </c>
      <c r="H301" s="174">
        <v>10</v>
      </c>
      <c r="I301" s="175"/>
      <c r="L301" s="171"/>
      <c r="M301" s="176"/>
      <c r="N301" s="177"/>
      <c r="O301" s="177"/>
      <c r="P301" s="177"/>
      <c r="Q301" s="177"/>
      <c r="R301" s="177"/>
      <c r="S301" s="177"/>
      <c r="T301" s="178"/>
      <c r="AT301" s="172" t="s">
        <v>147</v>
      </c>
      <c r="AU301" s="172" t="s">
        <v>84</v>
      </c>
      <c r="AV301" s="14" t="s">
        <v>84</v>
      </c>
      <c r="AW301" s="14" t="s">
        <v>31</v>
      </c>
      <c r="AX301" s="14" t="s">
        <v>75</v>
      </c>
      <c r="AY301" s="172" t="s">
        <v>136</v>
      </c>
    </row>
    <row r="302" spans="2:51" s="15" customFormat="1" ht="11.25">
      <c r="B302" s="179"/>
      <c r="D302" s="164" t="s">
        <v>147</v>
      </c>
      <c r="E302" s="180" t="s">
        <v>1</v>
      </c>
      <c r="F302" s="181" t="s">
        <v>151</v>
      </c>
      <c r="H302" s="182">
        <v>45</v>
      </c>
      <c r="I302" s="183"/>
      <c r="L302" s="179"/>
      <c r="M302" s="184"/>
      <c r="N302" s="185"/>
      <c r="O302" s="185"/>
      <c r="P302" s="185"/>
      <c r="Q302" s="185"/>
      <c r="R302" s="185"/>
      <c r="S302" s="185"/>
      <c r="T302" s="186"/>
      <c r="AT302" s="180" t="s">
        <v>147</v>
      </c>
      <c r="AU302" s="180" t="s">
        <v>84</v>
      </c>
      <c r="AV302" s="15" t="s">
        <v>143</v>
      </c>
      <c r="AW302" s="15" t="s">
        <v>31</v>
      </c>
      <c r="AX302" s="15" t="s">
        <v>32</v>
      </c>
      <c r="AY302" s="180" t="s">
        <v>136</v>
      </c>
    </row>
    <row r="303" spans="1:65" s="2" customFormat="1" ht="16.5" customHeight="1">
      <c r="A303" s="33"/>
      <c r="B303" s="144"/>
      <c r="C303" s="188" t="s">
        <v>388</v>
      </c>
      <c r="D303" s="188" t="s">
        <v>206</v>
      </c>
      <c r="E303" s="189" t="s">
        <v>1381</v>
      </c>
      <c r="F303" s="190" t="s">
        <v>1382</v>
      </c>
      <c r="G303" s="191" t="s">
        <v>173</v>
      </c>
      <c r="H303" s="192">
        <v>4.635</v>
      </c>
      <c r="I303" s="193"/>
      <c r="J303" s="194">
        <f>ROUND(I303*H303,2)</f>
        <v>0</v>
      </c>
      <c r="K303" s="190" t="s">
        <v>142</v>
      </c>
      <c r="L303" s="195"/>
      <c r="M303" s="196" t="s">
        <v>1</v>
      </c>
      <c r="N303" s="197" t="s">
        <v>40</v>
      </c>
      <c r="O303" s="59"/>
      <c r="P303" s="154">
        <f>O303*H303</f>
        <v>0</v>
      </c>
      <c r="Q303" s="154">
        <v>0.2</v>
      </c>
      <c r="R303" s="154">
        <f>Q303*H303</f>
        <v>0.927</v>
      </c>
      <c r="S303" s="154">
        <v>0</v>
      </c>
      <c r="T303" s="155">
        <f>S303*H303</f>
        <v>0</v>
      </c>
      <c r="U303" s="33"/>
      <c r="V303" s="33"/>
      <c r="W303" s="33"/>
      <c r="X303" s="33"/>
      <c r="Y303" s="33"/>
      <c r="Z303" s="33"/>
      <c r="AA303" s="33"/>
      <c r="AB303" s="33"/>
      <c r="AC303" s="33"/>
      <c r="AD303" s="33"/>
      <c r="AE303" s="33"/>
      <c r="AR303" s="156" t="s">
        <v>195</v>
      </c>
      <c r="AT303" s="156" t="s">
        <v>206</v>
      </c>
      <c r="AU303" s="156" t="s">
        <v>84</v>
      </c>
      <c r="AY303" s="18" t="s">
        <v>136</v>
      </c>
      <c r="BE303" s="157">
        <f>IF(N303="základní",J303,0)</f>
        <v>0</v>
      </c>
      <c r="BF303" s="157">
        <f>IF(N303="snížená",J303,0)</f>
        <v>0</v>
      </c>
      <c r="BG303" s="157">
        <f>IF(N303="zákl. přenesená",J303,0)</f>
        <v>0</v>
      </c>
      <c r="BH303" s="157">
        <f>IF(N303="sníž. přenesená",J303,0)</f>
        <v>0</v>
      </c>
      <c r="BI303" s="157">
        <f>IF(N303="nulová",J303,0)</f>
        <v>0</v>
      </c>
      <c r="BJ303" s="18" t="s">
        <v>32</v>
      </c>
      <c r="BK303" s="157">
        <f>ROUND(I303*H303,2)</f>
        <v>0</v>
      </c>
      <c r="BL303" s="18" t="s">
        <v>143</v>
      </c>
      <c r="BM303" s="156" t="s">
        <v>1383</v>
      </c>
    </row>
    <row r="304" spans="2:51" s="14" customFormat="1" ht="11.25">
      <c r="B304" s="171"/>
      <c r="D304" s="164" t="s">
        <v>147</v>
      </c>
      <c r="F304" s="173" t="s">
        <v>1384</v>
      </c>
      <c r="H304" s="174">
        <v>4.635</v>
      </c>
      <c r="I304" s="175"/>
      <c r="L304" s="171"/>
      <c r="M304" s="176"/>
      <c r="N304" s="177"/>
      <c r="O304" s="177"/>
      <c r="P304" s="177"/>
      <c r="Q304" s="177"/>
      <c r="R304" s="177"/>
      <c r="S304" s="177"/>
      <c r="T304" s="178"/>
      <c r="AT304" s="172" t="s">
        <v>147</v>
      </c>
      <c r="AU304" s="172" t="s">
        <v>84</v>
      </c>
      <c r="AV304" s="14" t="s">
        <v>84</v>
      </c>
      <c r="AW304" s="14" t="s">
        <v>3</v>
      </c>
      <c r="AX304" s="14" t="s">
        <v>32</v>
      </c>
      <c r="AY304" s="172" t="s">
        <v>136</v>
      </c>
    </row>
    <row r="305" spans="1:65" s="2" customFormat="1" ht="16.5" customHeight="1">
      <c r="A305" s="33"/>
      <c r="B305" s="144"/>
      <c r="C305" s="145" t="s">
        <v>394</v>
      </c>
      <c r="D305" s="145" t="s">
        <v>138</v>
      </c>
      <c r="E305" s="146" t="s">
        <v>1385</v>
      </c>
      <c r="F305" s="147" t="s">
        <v>1386</v>
      </c>
      <c r="G305" s="148" t="s">
        <v>214</v>
      </c>
      <c r="H305" s="149">
        <v>0.003</v>
      </c>
      <c r="I305" s="150"/>
      <c r="J305" s="151">
        <f>ROUND(I305*H305,2)</f>
        <v>0</v>
      </c>
      <c r="K305" s="147" t="s">
        <v>142</v>
      </c>
      <c r="L305" s="34"/>
      <c r="M305" s="152" t="s">
        <v>1</v>
      </c>
      <c r="N305" s="153" t="s">
        <v>40</v>
      </c>
      <c r="O305" s="59"/>
      <c r="P305" s="154">
        <f>O305*H305</f>
        <v>0</v>
      </c>
      <c r="Q305" s="154">
        <v>0</v>
      </c>
      <c r="R305" s="154">
        <f>Q305*H305</f>
        <v>0</v>
      </c>
      <c r="S305" s="154">
        <v>0</v>
      </c>
      <c r="T305" s="155">
        <f>S305*H305</f>
        <v>0</v>
      </c>
      <c r="U305" s="33"/>
      <c r="V305" s="33"/>
      <c r="W305" s="33"/>
      <c r="X305" s="33"/>
      <c r="Y305" s="33"/>
      <c r="Z305" s="33"/>
      <c r="AA305" s="33"/>
      <c r="AB305" s="33"/>
      <c r="AC305" s="33"/>
      <c r="AD305" s="33"/>
      <c r="AE305" s="33"/>
      <c r="AR305" s="156" t="s">
        <v>143</v>
      </c>
      <c r="AT305" s="156" t="s">
        <v>138</v>
      </c>
      <c r="AU305" s="156" t="s">
        <v>84</v>
      </c>
      <c r="AY305" s="18" t="s">
        <v>136</v>
      </c>
      <c r="BE305" s="157">
        <f>IF(N305="základní",J305,0)</f>
        <v>0</v>
      </c>
      <c r="BF305" s="157">
        <f>IF(N305="snížená",J305,0)</f>
        <v>0</v>
      </c>
      <c r="BG305" s="157">
        <f>IF(N305="zákl. přenesená",J305,0)</f>
        <v>0</v>
      </c>
      <c r="BH305" s="157">
        <f>IF(N305="sníž. přenesená",J305,0)</f>
        <v>0</v>
      </c>
      <c r="BI305" s="157">
        <f>IF(N305="nulová",J305,0)</f>
        <v>0</v>
      </c>
      <c r="BJ305" s="18" t="s">
        <v>32</v>
      </c>
      <c r="BK305" s="157">
        <f>ROUND(I305*H305,2)</f>
        <v>0</v>
      </c>
      <c r="BL305" s="18" t="s">
        <v>143</v>
      </c>
      <c r="BM305" s="156" t="s">
        <v>1387</v>
      </c>
    </row>
    <row r="306" spans="1:47" s="2" customFormat="1" ht="11.25">
      <c r="A306" s="33"/>
      <c r="B306" s="34"/>
      <c r="C306" s="33"/>
      <c r="D306" s="158" t="s">
        <v>145</v>
      </c>
      <c r="E306" s="33"/>
      <c r="F306" s="159" t="s">
        <v>1388</v>
      </c>
      <c r="G306" s="33"/>
      <c r="H306" s="33"/>
      <c r="I306" s="160"/>
      <c r="J306" s="33"/>
      <c r="K306" s="33"/>
      <c r="L306" s="34"/>
      <c r="M306" s="161"/>
      <c r="N306" s="162"/>
      <c r="O306" s="59"/>
      <c r="P306" s="59"/>
      <c r="Q306" s="59"/>
      <c r="R306" s="59"/>
      <c r="S306" s="59"/>
      <c r="T306" s="60"/>
      <c r="U306" s="33"/>
      <c r="V306" s="33"/>
      <c r="W306" s="33"/>
      <c r="X306" s="33"/>
      <c r="Y306" s="33"/>
      <c r="Z306" s="33"/>
      <c r="AA306" s="33"/>
      <c r="AB306" s="33"/>
      <c r="AC306" s="33"/>
      <c r="AD306" s="33"/>
      <c r="AE306" s="33"/>
      <c r="AT306" s="18" t="s">
        <v>145</v>
      </c>
      <c r="AU306" s="18" t="s">
        <v>84</v>
      </c>
    </row>
    <row r="307" spans="2:51" s="14" customFormat="1" ht="11.25">
      <c r="B307" s="171"/>
      <c r="D307" s="164" t="s">
        <v>147</v>
      </c>
      <c r="E307" s="172" t="s">
        <v>1</v>
      </c>
      <c r="F307" s="173" t="s">
        <v>1389</v>
      </c>
      <c r="H307" s="174">
        <v>0.003</v>
      </c>
      <c r="I307" s="175"/>
      <c r="L307" s="171"/>
      <c r="M307" s="176"/>
      <c r="N307" s="177"/>
      <c r="O307" s="177"/>
      <c r="P307" s="177"/>
      <c r="Q307" s="177"/>
      <c r="R307" s="177"/>
      <c r="S307" s="177"/>
      <c r="T307" s="178"/>
      <c r="AT307" s="172" t="s">
        <v>147</v>
      </c>
      <c r="AU307" s="172" t="s">
        <v>84</v>
      </c>
      <c r="AV307" s="14" t="s">
        <v>84</v>
      </c>
      <c r="AW307" s="14" t="s">
        <v>31</v>
      </c>
      <c r="AX307" s="14" t="s">
        <v>75</v>
      </c>
      <c r="AY307" s="172" t="s">
        <v>136</v>
      </c>
    </row>
    <row r="308" spans="2:51" s="15" customFormat="1" ht="11.25">
      <c r="B308" s="179"/>
      <c r="D308" s="164" t="s">
        <v>147</v>
      </c>
      <c r="E308" s="180" t="s">
        <v>1</v>
      </c>
      <c r="F308" s="181" t="s">
        <v>151</v>
      </c>
      <c r="H308" s="182">
        <v>0.003</v>
      </c>
      <c r="I308" s="183"/>
      <c r="L308" s="179"/>
      <c r="M308" s="184"/>
      <c r="N308" s="185"/>
      <c r="O308" s="185"/>
      <c r="P308" s="185"/>
      <c r="Q308" s="185"/>
      <c r="R308" s="185"/>
      <c r="S308" s="185"/>
      <c r="T308" s="186"/>
      <c r="AT308" s="180" t="s">
        <v>147</v>
      </c>
      <c r="AU308" s="180" t="s">
        <v>84</v>
      </c>
      <c r="AV308" s="15" t="s">
        <v>143</v>
      </c>
      <c r="AW308" s="15" t="s">
        <v>31</v>
      </c>
      <c r="AX308" s="15" t="s">
        <v>32</v>
      </c>
      <c r="AY308" s="180" t="s">
        <v>136</v>
      </c>
    </row>
    <row r="309" spans="1:65" s="2" customFormat="1" ht="16.5" customHeight="1">
      <c r="A309" s="33"/>
      <c r="B309" s="144"/>
      <c r="C309" s="188" t="s">
        <v>400</v>
      </c>
      <c r="D309" s="188" t="s">
        <v>206</v>
      </c>
      <c r="E309" s="189" t="s">
        <v>1390</v>
      </c>
      <c r="F309" s="190" t="s">
        <v>1391</v>
      </c>
      <c r="G309" s="191" t="s">
        <v>793</v>
      </c>
      <c r="H309" s="192">
        <v>3</v>
      </c>
      <c r="I309" s="193"/>
      <c r="J309" s="194">
        <f>ROUND(I309*H309,2)</f>
        <v>0</v>
      </c>
      <c r="K309" s="190" t="s">
        <v>1</v>
      </c>
      <c r="L309" s="195"/>
      <c r="M309" s="196" t="s">
        <v>1</v>
      </c>
      <c r="N309" s="197" t="s">
        <v>40</v>
      </c>
      <c r="O309" s="59"/>
      <c r="P309" s="154">
        <f>O309*H309</f>
        <v>0</v>
      </c>
      <c r="Q309" s="154">
        <v>0</v>
      </c>
      <c r="R309" s="154">
        <f>Q309*H309</f>
        <v>0</v>
      </c>
      <c r="S309" s="154">
        <v>0</v>
      </c>
      <c r="T309" s="155">
        <f>S309*H309</f>
        <v>0</v>
      </c>
      <c r="U309" s="33"/>
      <c r="V309" s="33"/>
      <c r="W309" s="33"/>
      <c r="X309" s="33"/>
      <c r="Y309" s="33"/>
      <c r="Z309" s="33"/>
      <c r="AA309" s="33"/>
      <c r="AB309" s="33"/>
      <c r="AC309" s="33"/>
      <c r="AD309" s="33"/>
      <c r="AE309" s="33"/>
      <c r="AR309" s="156" t="s">
        <v>195</v>
      </c>
      <c r="AT309" s="156" t="s">
        <v>206</v>
      </c>
      <c r="AU309" s="156" t="s">
        <v>84</v>
      </c>
      <c r="AY309" s="18" t="s">
        <v>136</v>
      </c>
      <c r="BE309" s="157">
        <f>IF(N309="základní",J309,0)</f>
        <v>0</v>
      </c>
      <c r="BF309" s="157">
        <f>IF(N309="snížená",J309,0)</f>
        <v>0</v>
      </c>
      <c r="BG309" s="157">
        <f>IF(N309="zákl. přenesená",J309,0)</f>
        <v>0</v>
      </c>
      <c r="BH309" s="157">
        <f>IF(N309="sníž. přenesená",J309,0)</f>
        <v>0</v>
      </c>
      <c r="BI309" s="157">
        <f>IF(N309="nulová",J309,0)</f>
        <v>0</v>
      </c>
      <c r="BJ309" s="18" t="s">
        <v>32</v>
      </c>
      <c r="BK309" s="157">
        <f>ROUND(I309*H309,2)</f>
        <v>0</v>
      </c>
      <c r="BL309" s="18" t="s">
        <v>143</v>
      </c>
      <c r="BM309" s="156" t="s">
        <v>1392</v>
      </c>
    </row>
    <row r="310" spans="1:65" s="2" customFormat="1" ht="16.5" customHeight="1">
      <c r="A310" s="33"/>
      <c r="B310" s="144"/>
      <c r="C310" s="145" t="s">
        <v>405</v>
      </c>
      <c r="D310" s="145" t="s">
        <v>138</v>
      </c>
      <c r="E310" s="146" t="s">
        <v>1393</v>
      </c>
      <c r="F310" s="147" t="s">
        <v>1394</v>
      </c>
      <c r="G310" s="148" t="s">
        <v>173</v>
      </c>
      <c r="H310" s="149">
        <v>0.3</v>
      </c>
      <c r="I310" s="150"/>
      <c r="J310" s="151">
        <f>ROUND(I310*H310,2)</f>
        <v>0</v>
      </c>
      <c r="K310" s="147" t="s">
        <v>142</v>
      </c>
      <c r="L310" s="34"/>
      <c r="M310" s="152" t="s">
        <v>1</v>
      </c>
      <c r="N310" s="153" t="s">
        <v>40</v>
      </c>
      <c r="O310" s="59"/>
      <c r="P310" s="154">
        <f>O310*H310</f>
        <v>0</v>
      </c>
      <c r="Q310" s="154">
        <v>0</v>
      </c>
      <c r="R310" s="154">
        <f>Q310*H310</f>
        <v>0</v>
      </c>
      <c r="S310" s="154">
        <v>0</v>
      </c>
      <c r="T310" s="155">
        <f>S310*H310</f>
        <v>0</v>
      </c>
      <c r="U310" s="33"/>
      <c r="V310" s="33"/>
      <c r="W310" s="33"/>
      <c r="X310" s="33"/>
      <c r="Y310" s="33"/>
      <c r="Z310" s="33"/>
      <c r="AA310" s="33"/>
      <c r="AB310" s="33"/>
      <c r="AC310" s="33"/>
      <c r="AD310" s="33"/>
      <c r="AE310" s="33"/>
      <c r="AR310" s="156" t="s">
        <v>143</v>
      </c>
      <c r="AT310" s="156" t="s">
        <v>138</v>
      </c>
      <c r="AU310" s="156" t="s">
        <v>84</v>
      </c>
      <c r="AY310" s="18" t="s">
        <v>136</v>
      </c>
      <c r="BE310" s="157">
        <f>IF(N310="základní",J310,0)</f>
        <v>0</v>
      </c>
      <c r="BF310" s="157">
        <f>IF(N310="snížená",J310,0)</f>
        <v>0</v>
      </c>
      <c r="BG310" s="157">
        <f>IF(N310="zákl. přenesená",J310,0)</f>
        <v>0</v>
      </c>
      <c r="BH310" s="157">
        <f>IF(N310="sníž. přenesená",J310,0)</f>
        <v>0</v>
      </c>
      <c r="BI310" s="157">
        <f>IF(N310="nulová",J310,0)</f>
        <v>0</v>
      </c>
      <c r="BJ310" s="18" t="s">
        <v>32</v>
      </c>
      <c r="BK310" s="157">
        <f>ROUND(I310*H310,2)</f>
        <v>0</v>
      </c>
      <c r="BL310" s="18" t="s">
        <v>143</v>
      </c>
      <c r="BM310" s="156" t="s">
        <v>1395</v>
      </c>
    </row>
    <row r="311" spans="1:47" s="2" customFormat="1" ht="11.25">
      <c r="A311" s="33"/>
      <c r="B311" s="34"/>
      <c r="C311" s="33"/>
      <c r="D311" s="158" t="s">
        <v>145</v>
      </c>
      <c r="E311" s="33"/>
      <c r="F311" s="159" t="s">
        <v>1396</v>
      </c>
      <c r="G311" s="33"/>
      <c r="H311" s="33"/>
      <c r="I311" s="160"/>
      <c r="J311" s="33"/>
      <c r="K311" s="33"/>
      <c r="L311" s="34"/>
      <c r="M311" s="161"/>
      <c r="N311" s="162"/>
      <c r="O311" s="59"/>
      <c r="P311" s="59"/>
      <c r="Q311" s="59"/>
      <c r="R311" s="59"/>
      <c r="S311" s="59"/>
      <c r="T311" s="60"/>
      <c r="U311" s="33"/>
      <c r="V311" s="33"/>
      <c r="W311" s="33"/>
      <c r="X311" s="33"/>
      <c r="Y311" s="33"/>
      <c r="Z311" s="33"/>
      <c r="AA311" s="33"/>
      <c r="AB311" s="33"/>
      <c r="AC311" s="33"/>
      <c r="AD311" s="33"/>
      <c r="AE311" s="33"/>
      <c r="AT311" s="18" t="s">
        <v>145</v>
      </c>
      <c r="AU311" s="18" t="s">
        <v>84</v>
      </c>
    </row>
    <row r="312" spans="2:51" s="13" customFormat="1" ht="11.25">
      <c r="B312" s="163"/>
      <c r="D312" s="164" t="s">
        <v>147</v>
      </c>
      <c r="E312" s="165" t="s">
        <v>1</v>
      </c>
      <c r="F312" s="166" t="s">
        <v>1234</v>
      </c>
      <c r="H312" s="165" t="s">
        <v>1</v>
      </c>
      <c r="I312" s="167"/>
      <c r="L312" s="163"/>
      <c r="M312" s="168"/>
      <c r="N312" s="169"/>
      <c r="O312" s="169"/>
      <c r="P312" s="169"/>
      <c r="Q312" s="169"/>
      <c r="R312" s="169"/>
      <c r="S312" s="169"/>
      <c r="T312" s="170"/>
      <c r="AT312" s="165" t="s">
        <v>147</v>
      </c>
      <c r="AU312" s="165" t="s">
        <v>84</v>
      </c>
      <c r="AV312" s="13" t="s">
        <v>32</v>
      </c>
      <c r="AW312" s="13" t="s">
        <v>31</v>
      </c>
      <c r="AX312" s="13" t="s">
        <v>75</v>
      </c>
      <c r="AY312" s="165" t="s">
        <v>136</v>
      </c>
    </row>
    <row r="313" spans="2:51" s="13" customFormat="1" ht="11.25">
      <c r="B313" s="163"/>
      <c r="D313" s="164" t="s">
        <v>147</v>
      </c>
      <c r="E313" s="165" t="s">
        <v>1</v>
      </c>
      <c r="F313" s="166" t="s">
        <v>1367</v>
      </c>
      <c r="H313" s="165" t="s">
        <v>1</v>
      </c>
      <c r="I313" s="167"/>
      <c r="L313" s="163"/>
      <c r="M313" s="168"/>
      <c r="N313" s="169"/>
      <c r="O313" s="169"/>
      <c r="P313" s="169"/>
      <c r="Q313" s="169"/>
      <c r="R313" s="169"/>
      <c r="S313" s="169"/>
      <c r="T313" s="170"/>
      <c r="AT313" s="165" t="s">
        <v>147</v>
      </c>
      <c r="AU313" s="165" t="s">
        <v>84</v>
      </c>
      <c r="AV313" s="13" t="s">
        <v>32</v>
      </c>
      <c r="AW313" s="13" t="s">
        <v>31</v>
      </c>
      <c r="AX313" s="13" t="s">
        <v>75</v>
      </c>
      <c r="AY313" s="165" t="s">
        <v>136</v>
      </c>
    </row>
    <row r="314" spans="2:51" s="13" customFormat="1" ht="11.25">
      <c r="B314" s="163"/>
      <c r="D314" s="164" t="s">
        <v>147</v>
      </c>
      <c r="E314" s="165" t="s">
        <v>1</v>
      </c>
      <c r="F314" s="166" t="s">
        <v>1319</v>
      </c>
      <c r="H314" s="165" t="s">
        <v>1</v>
      </c>
      <c r="I314" s="167"/>
      <c r="L314" s="163"/>
      <c r="M314" s="168"/>
      <c r="N314" s="169"/>
      <c r="O314" s="169"/>
      <c r="P314" s="169"/>
      <c r="Q314" s="169"/>
      <c r="R314" s="169"/>
      <c r="S314" s="169"/>
      <c r="T314" s="170"/>
      <c r="AT314" s="165" t="s">
        <v>147</v>
      </c>
      <c r="AU314" s="165" t="s">
        <v>84</v>
      </c>
      <c r="AV314" s="13" t="s">
        <v>32</v>
      </c>
      <c r="AW314" s="13" t="s">
        <v>31</v>
      </c>
      <c r="AX314" s="13" t="s">
        <v>75</v>
      </c>
      <c r="AY314" s="165" t="s">
        <v>136</v>
      </c>
    </row>
    <row r="315" spans="2:51" s="14" customFormat="1" ht="11.25">
      <c r="B315" s="171"/>
      <c r="D315" s="164" t="s">
        <v>147</v>
      </c>
      <c r="E315" s="172" t="s">
        <v>1</v>
      </c>
      <c r="F315" s="173" t="s">
        <v>1397</v>
      </c>
      <c r="H315" s="174">
        <v>0.3</v>
      </c>
      <c r="I315" s="175"/>
      <c r="L315" s="171"/>
      <c r="M315" s="176"/>
      <c r="N315" s="177"/>
      <c r="O315" s="177"/>
      <c r="P315" s="177"/>
      <c r="Q315" s="177"/>
      <c r="R315" s="177"/>
      <c r="S315" s="177"/>
      <c r="T315" s="178"/>
      <c r="AT315" s="172" t="s">
        <v>147</v>
      </c>
      <c r="AU315" s="172" t="s">
        <v>84</v>
      </c>
      <c r="AV315" s="14" t="s">
        <v>84</v>
      </c>
      <c r="AW315" s="14" t="s">
        <v>31</v>
      </c>
      <c r="AX315" s="14" t="s">
        <v>75</v>
      </c>
      <c r="AY315" s="172" t="s">
        <v>136</v>
      </c>
    </row>
    <row r="316" spans="2:51" s="15" customFormat="1" ht="11.25">
      <c r="B316" s="179"/>
      <c r="D316" s="164" t="s">
        <v>147</v>
      </c>
      <c r="E316" s="180" t="s">
        <v>1</v>
      </c>
      <c r="F316" s="181" t="s">
        <v>151</v>
      </c>
      <c r="H316" s="182">
        <v>0.3</v>
      </c>
      <c r="I316" s="183"/>
      <c r="L316" s="179"/>
      <c r="M316" s="184"/>
      <c r="N316" s="185"/>
      <c r="O316" s="185"/>
      <c r="P316" s="185"/>
      <c r="Q316" s="185"/>
      <c r="R316" s="185"/>
      <c r="S316" s="185"/>
      <c r="T316" s="186"/>
      <c r="AT316" s="180" t="s">
        <v>147</v>
      </c>
      <c r="AU316" s="180" t="s">
        <v>84</v>
      </c>
      <c r="AV316" s="15" t="s">
        <v>143</v>
      </c>
      <c r="AW316" s="15" t="s">
        <v>31</v>
      </c>
      <c r="AX316" s="15" t="s">
        <v>32</v>
      </c>
      <c r="AY316" s="180" t="s">
        <v>136</v>
      </c>
    </row>
    <row r="317" spans="1:65" s="2" customFormat="1" ht="16.5" customHeight="1">
      <c r="A317" s="33"/>
      <c r="B317" s="144"/>
      <c r="C317" s="145" t="s">
        <v>410</v>
      </c>
      <c r="D317" s="145" t="s">
        <v>138</v>
      </c>
      <c r="E317" s="146" t="s">
        <v>1398</v>
      </c>
      <c r="F317" s="147" t="s">
        <v>1399</v>
      </c>
      <c r="G317" s="148" t="s">
        <v>173</v>
      </c>
      <c r="H317" s="149">
        <v>0.74</v>
      </c>
      <c r="I317" s="150"/>
      <c r="J317" s="151">
        <f>ROUND(I317*H317,2)</f>
        <v>0</v>
      </c>
      <c r="K317" s="147" t="s">
        <v>142</v>
      </c>
      <c r="L317" s="34"/>
      <c r="M317" s="152" t="s">
        <v>1</v>
      </c>
      <c r="N317" s="153" t="s">
        <v>40</v>
      </c>
      <c r="O317" s="59"/>
      <c r="P317" s="154">
        <f>O317*H317</f>
        <v>0</v>
      </c>
      <c r="Q317" s="154">
        <v>0</v>
      </c>
      <c r="R317" s="154">
        <f>Q317*H317</f>
        <v>0</v>
      </c>
      <c r="S317" s="154">
        <v>0</v>
      </c>
      <c r="T317" s="155">
        <f>S317*H317</f>
        <v>0</v>
      </c>
      <c r="U317" s="33"/>
      <c r="V317" s="33"/>
      <c r="W317" s="33"/>
      <c r="X317" s="33"/>
      <c r="Y317" s="33"/>
      <c r="Z317" s="33"/>
      <c r="AA317" s="33"/>
      <c r="AB317" s="33"/>
      <c r="AC317" s="33"/>
      <c r="AD317" s="33"/>
      <c r="AE317" s="33"/>
      <c r="AR317" s="156" t="s">
        <v>143</v>
      </c>
      <c r="AT317" s="156" t="s">
        <v>138</v>
      </c>
      <c r="AU317" s="156" t="s">
        <v>84</v>
      </c>
      <c r="AY317" s="18" t="s">
        <v>136</v>
      </c>
      <c r="BE317" s="157">
        <f>IF(N317="základní",J317,0)</f>
        <v>0</v>
      </c>
      <c r="BF317" s="157">
        <f>IF(N317="snížená",J317,0)</f>
        <v>0</v>
      </c>
      <c r="BG317" s="157">
        <f>IF(N317="zákl. přenesená",J317,0)</f>
        <v>0</v>
      </c>
      <c r="BH317" s="157">
        <f>IF(N317="sníž. přenesená",J317,0)</f>
        <v>0</v>
      </c>
      <c r="BI317" s="157">
        <f>IF(N317="nulová",J317,0)</f>
        <v>0</v>
      </c>
      <c r="BJ317" s="18" t="s">
        <v>32</v>
      </c>
      <c r="BK317" s="157">
        <f>ROUND(I317*H317,2)</f>
        <v>0</v>
      </c>
      <c r="BL317" s="18" t="s">
        <v>143</v>
      </c>
      <c r="BM317" s="156" t="s">
        <v>1400</v>
      </c>
    </row>
    <row r="318" spans="1:47" s="2" customFormat="1" ht="11.25">
      <c r="A318" s="33"/>
      <c r="B318" s="34"/>
      <c r="C318" s="33"/>
      <c r="D318" s="158" t="s">
        <v>145</v>
      </c>
      <c r="E318" s="33"/>
      <c r="F318" s="159" t="s">
        <v>1401</v>
      </c>
      <c r="G318" s="33"/>
      <c r="H318" s="33"/>
      <c r="I318" s="160"/>
      <c r="J318" s="33"/>
      <c r="K318" s="33"/>
      <c r="L318" s="34"/>
      <c r="M318" s="161"/>
      <c r="N318" s="162"/>
      <c r="O318" s="59"/>
      <c r="P318" s="59"/>
      <c r="Q318" s="59"/>
      <c r="R318" s="59"/>
      <c r="S318" s="59"/>
      <c r="T318" s="60"/>
      <c r="U318" s="33"/>
      <c r="V318" s="33"/>
      <c r="W318" s="33"/>
      <c r="X318" s="33"/>
      <c r="Y318" s="33"/>
      <c r="Z318" s="33"/>
      <c r="AA318" s="33"/>
      <c r="AB318" s="33"/>
      <c r="AC318" s="33"/>
      <c r="AD318" s="33"/>
      <c r="AE318" s="33"/>
      <c r="AT318" s="18" t="s">
        <v>145</v>
      </c>
      <c r="AU318" s="18" t="s">
        <v>84</v>
      </c>
    </row>
    <row r="319" spans="2:51" s="13" customFormat="1" ht="11.25">
      <c r="B319" s="163"/>
      <c r="D319" s="164" t="s">
        <v>147</v>
      </c>
      <c r="E319" s="165" t="s">
        <v>1</v>
      </c>
      <c r="F319" s="166" t="s">
        <v>1234</v>
      </c>
      <c r="H319" s="165" t="s">
        <v>1</v>
      </c>
      <c r="I319" s="167"/>
      <c r="L319" s="163"/>
      <c r="M319" s="168"/>
      <c r="N319" s="169"/>
      <c r="O319" s="169"/>
      <c r="P319" s="169"/>
      <c r="Q319" s="169"/>
      <c r="R319" s="169"/>
      <c r="S319" s="169"/>
      <c r="T319" s="170"/>
      <c r="AT319" s="165" t="s">
        <v>147</v>
      </c>
      <c r="AU319" s="165" t="s">
        <v>84</v>
      </c>
      <c r="AV319" s="13" t="s">
        <v>32</v>
      </c>
      <c r="AW319" s="13" t="s">
        <v>31</v>
      </c>
      <c r="AX319" s="13" t="s">
        <v>75</v>
      </c>
      <c r="AY319" s="165" t="s">
        <v>136</v>
      </c>
    </row>
    <row r="320" spans="2:51" s="13" customFormat="1" ht="11.25">
      <c r="B320" s="163"/>
      <c r="D320" s="164" t="s">
        <v>147</v>
      </c>
      <c r="E320" s="165" t="s">
        <v>1</v>
      </c>
      <c r="F320" s="166" t="s">
        <v>1276</v>
      </c>
      <c r="H320" s="165" t="s">
        <v>1</v>
      </c>
      <c r="I320" s="167"/>
      <c r="L320" s="163"/>
      <c r="M320" s="168"/>
      <c r="N320" s="169"/>
      <c r="O320" s="169"/>
      <c r="P320" s="169"/>
      <c r="Q320" s="169"/>
      <c r="R320" s="169"/>
      <c r="S320" s="169"/>
      <c r="T320" s="170"/>
      <c r="AT320" s="165" t="s">
        <v>147</v>
      </c>
      <c r="AU320" s="165" t="s">
        <v>84</v>
      </c>
      <c r="AV320" s="13" t="s">
        <v>32</v>
      </c>
      <c r="AW320" s="13" t="s">
        <v>31</v>
      </c>
      <c r="AX320" s="13" t="s">
        <v>75</v>
      </c>
      <c r="AY320" s="165" t="s">
        <v>136</v>
      </c>
    </row>
    <row r="321" spans="2:51" s="14" customFormat="1" ht="11.25">
      <c r="B321" s="171"/>
      <c r="D321" s="164" t="s">
        <v>147</v>
      </c>
      <c r="E321" s="172" t="s">
        <v>1</v>
      </c>
      <c r="F321" s="173" t="s">
        <v>1402</v>
      </c>
      <c r="H321" s="174">
        <v>0.02</v>
      </c>
      <c r="I321" s="175"/>
      <c r="L321" s="171"/>
      <c r="M321" s="176"/>
      <c r="N321" s="177"/>
      <c r="O321" s="177"/>
      <c r="P321" s="177"/>
      <c r="Q321" s="177"/>
      <c r="R321" s="177"/>
      <c r="S321" s="177"/>
      <c r="T321" s="178"/>
      <c r="AT321" s="172" t="s">
        <v>147</v>
      </c>
      <c r="AU321" s="172" t="s">
        <v>84</v>
      </c>
      <c r="AV321" s="14" t="s">
        <v>84</v>
      </c>
      <c r="AW321" s="14" t="s">
        <v>31</v>
      </c>
      <c r="AX321" s="14" t="s">
        <v>75</v>
      </c>
      <c r="AY321" s="172" t="s">
        <v>136</v>
      </c>
    </row>
    <row r="322" spans="2:51" s="13" customFormat="1" ht="11.25">
      <c r="B322" s="163"/>
      <c r="D322" s="164" t="s">
        <v>147</v>
      </c>
      <c r="E322" s="165" t="s">
        <v>1</v>
      </c>
      <c r="F322" s="166" t="s">
        <v>1235</v>
      </c>
      <c r="H322" s="165" t="s">
        <v>1</v>
      </c>
      <c r="I322" s="167"/>
      <c r="L322" s="163"/>
      <c r="M322" s="168"/>
      <c r="N322" s="169"/>
      <c r="O322" s="169"/>
      <c r="P322" s="169"/>
      <c r="Q322" s="169"/>
      <c r="R322" s="169"/>
      <c r="S322" s="169"/>
      <c r="T322" s="170"/>
      <c r="AT322" s="165" t="s">
        <v>147</v>
      </c>
      <c r="AU322" s="165" t="s">
        <v>84</v>
      </c>
      <c r="AV322" s="13" t="s">
        <v>32</v>
      </c>
      <c r="AW322" s="13" t="s">
        <v>31</v>
      </c>
      <c r="AX322" s="13" t="s">
        <v>75</v>
      </c>
      <c r="AY322" s="165" t="s">
        <v>136</v>
      </c>
    </row>
    <row r="323" spans="2:51" s="13" customFormat="1" ht="11.25">
      <c r="B323" s="163"/>
      <c r="D323" s="164" t="s">
        <v>147</v>
      </c>
      <c r="E323" s="165" t="s">
        <v>1</v>
      </c>
      <c r="F323" s="166" t="s">
        <v>1241</v>
      </c>
      <c r="H323" s="165" t="s">
        <v>1</v>
      </c>
      <c r="I323" s="167"/>
      <c r="L323" s="163"/>
      <c r="M323" s="168"/>
      <c r="N323" s="169"/>
      <c r="O323" s="169"/>
      <c r="P323" s="169"/>
      <c r="Q323" s="169"/>
      <c r="R323" s="169"/>
      <c r="S323" s="169"/>
      <c r="T323" s="170"/>
      <c r="AT323" s="165" t="s">
        <v>147</v>
      </c>
      <c r="AU323" s="165" t="s">
        <v>84</v>
      </c>
      <c r="AV323" s="13" t="s">
        <v>32</v>
      </c>
      <c r="AW323" s="13" t="s">
        <v>31</v>
      </c>
      <c r="AX323" s="13" t="s">
        <v>75</v>
      </c>
      <c r="AY323" s="165" t="s">
        <v>136</v>
      </c>
    </row>
    <row r="324" spans="2:51" s="14" customFormat="1" ht="11.25">
      <c r="B324" s="171"/>
      <c r="D324" s="164" t="s">
        <v>147</v>
      </c>
      <c r="E324" s="172" t="s">
        <v>1</v>
      </c>
      <c r="F324" s="173" t="s">
        <v>1403</v>
      </c>
      <c r="H324" s="174">
        <v>0.36</v>
      </c>
      <c r="I324" s="175"/>
      <c r="L324" s="171"/>
      <c r="M324" s="176"/>
      <c r="N324" s="177"/>
      <c r="O324" s="177"/>
      <c r="P324" s="177"/>
      <c r="Q324" s="177"/>
      <c r="R324" s="177"/>
      <c r="S324" s="177"/>
      <c r="T324" s="178"/>
      <c r="AT324" s="172" t="s">
        <v>147</v>
      </c>
      <c r="AU324" s="172" t="s">
        <v>84</v>
      </c>
      <c r="AV324" s="14" t="s">
        <v>84</v>
      </c>
      <c r="AW324" s="14" t="s">
        <v>31</v>
      </c>
      <c r="AX324" s="14" t="s">
        <v>75</v>
      </c>
      <c r="AY324" s="172" t="s">
        <v>136</v>
      </c>
    </row>
    <row r="325" spans="2:51" s="13" customFormat="1" ht="11.25">
      <c r="B325" s="163"/>
      <c r="D325" s="164" t="s">
        <v>147</v>
      </c>
      <c r="E325" s="165" t="s">
        <v>1</v>
      </c>
      <c r="F325" s="166" t="s">
        <v>1236</v>
      </c>
      <c r="H325" s="165" t="s">
        <v>1</v>
      </c>
      <c r="I325" s="167"/>
      <c r="L325" s="163"/>
      <c r="M325" s="168"/>
      <c r="N325" s="169"/>
      <c r="O325" s="169"/>
      <c r="P325" s="169"/>
      <c r="Q325" s="169"/>
      <c r="R325" s="169"/>
      <c r="S325" s="169"/>
      <c r="T325" s="170"/>
      <c r="AT325" s="165" t="s">
        <v>147</v>
      </c>
      <c r="AU325" s="165" t="s">
        <v>84</v>
      </c>
      <c r="AV325" s="13" t="s">
        <v>32</v>
      </c>
      <c r="AW325" s="13" t="s">
        <v>31</v>
      </c>
      <c r="AX325" s="13" t="s">
        <v>75</v>
      </c>
      <c r="AY325" s="165" t="s">
        <v>136</v>
      </c>
    </row>
    <row r="326" spans="2:51" s="14" customFormat="1" ht="11.25">
      <c r="B326" s="171"/>
      <c r="D326" s="164" t="s">
        <v>147</v>
      </c>
      <c r="E326" s="172" t="s">
        <v>1</v>
      </c>
      <c r="F326" s="173" t="s">
        <v>1404</v>
      </c>
      <c r="H326" s="174">
        <v>0.06</v>
      </c>
      <c r="I326" s="175"/>
      <c r="L326" s="171"/>
      <c r="M326" s="176"/>
      <c r="N326" s="177"/>
      <c r="O326" s="177"/>
      <c r="P326" s="177"/>
      <c r="Q326" s="177"/>
      <c r="R326" s="177"/>
      <c r="S326" s="177"/>
      <c r="T326" s="178"/>
      <c r="AT326" s="172" t="s">
        <v>147</v>
      </c>
      <c r="AU326" s="172" t="s">
        <v>84</v>
      </c>
      <c r="AV326" s="14" t="s">
        <v>84</v>
      </c>
      <c r="AW326" s="14" t="s">
        <v>31</v>
      </c>
      <c r="AX326" s="14" t="s">
        <v>75</v>
      </c>
      <c r="AY326" s="172" t="s">
        <v>136</v>
      </c>
    </row>
    <row r="327" spans="2:51" s="13" customFormat="1" ht="11.25">
      <c r="B327" s="163"/>
      <c r="D327" s="164" t="s">
        <v>147</v>
      </c>
      <c r="E327" s="165" t="s">
        <v>1</v>
      </c>
      <c r="F327" s="166" t="s">
        <v>1367</v>
      </c>
      <c r="H327" s="165" t="s">
        <v>1</v>
      </c>
      <c r="I327" s="167"/>
      <c r="L327" s="163"/>
      <c r="M327" s="168"/>
      <c r="N327" s="169"/>
      <c r="O327" s="169"/>
      <c r="P327" s="169"/>
      <c r="Q327" s="169"/>
      <c r="R327" s="169"/>
      <c r="S327" s="169"/>
      <c r="T327" s="170"/>
      <c r="AT327" s="165" t="s">
        <v>147</v>
      </c>
      <c r="AU327" s="165" t="s">
        <v>84</v>
      </c>
      <c r="AV327" s="13" t="s">
        <v>32</v>
      </c>
      <c r="AW327" s="13" t="s">
        <v>31</v>
      </c>
      <c r="AX327" s="13" t="s">
        <v>75</v>
      </c>
      <c r="AY327" s="165" t="s">
        <v>136</v>
      </c>
    </row>
    <row r="328" spans="2:51" s="13" customFormat="1" ht="11.25">
      <c r="B328" s="163"/>
      <c r="D328" s="164" t="s">
        <v>147</v>
      </c>
      <c r="E328" s="165" t="s">
        <v>1</v>
      </c>
      <c r="F328" s="166" t="s">
        <v>1319</v>
      </c>
      <c r="H328" s="165" t="s">
        <v>1</v>
      </c>
      <c r="I328" s="167"/>
      <c r="L328" s="163"/>
      <c r="M328" s="168"/>
      <c r="N328" s="169"/>
      <c r="O328" s="169"/>
      <c r="P328" s="169"/>
      <c r="Q328" s="169"/>
      <c r="R328" s="169"/>
      <c r="S328" s="169"/>
      <c r="T328" s="170"/>
      <c r="AT328" s="165" t="s">
        <v>147</v>
      </c>
      <c r="AU328" s="165" t="s">
        <v>84</v>
      </c>
      <c r="AV328" s="13" t="s">
        <v>32</v>
      </c>
      <c r="AW328" s="13" t="s">
        <v>31</v>
      </c>
      <c r="AX328" s="13" t="s">
        <v>75</v>
      </c>
      <c r="AY328" s="165" t="s">
        <v>136</v>
      </c>
    </row>
    <row r="329" spans="2:51" s="14" customFormat="1" ht="11.25">
      <c r="B329" s="171"/>
      <c r="D329" s="164" t="s">
        <v>147</v>
      </c>
      <c r="E329" s="172" t="s">
        <v>1</v>
      </c>
      <c r="F329" s="173" t="s">
        <v>1397</v>
      </c>
      <c r="H329" s="174">
        <v>0.3</v>
      </c>
      <c r="I329" s="175"/>
      <c r="L329" s="171"/>
      <c r="M329" s="176"/>
      <c r="N329" s="177"/>
      <c r="O329" s="177"/>
      <c r="P329" s="177"/>
      <c r="Q329" s="177"/>
      <c r="R329" s="177"/>
      <c r="S329" s="177"/>
      <c r="T329" s="178"/>
      <c r="AT329" s="172" t="s">
        <v>147</v>
      </c>
      <c r="AU329" s="172" t="s">
        <v>84</v>
      </c>
      <c r="AV329" s="14" t="s">
        <v>84</v>
      </c>
      <c r="AW329" s="14" t="s">
        <v>31</v>
      </c>
      <c r="AX329" s="14" t="s">
        <v>75</v>
      </c>
      <c r="AY329" s="172" t="s">
        <v>136</v>
      </c>
    </row>
    <row r="330" spans="2:51" s="15" customFormat="1" ht="11.25">
      <c r="B330" s="179"/>
      <c r="D330" s="164" t="s">
        <v>147</v>
      </c>
      <c r="E330" s="180" t="s">
        <v>1</v>
      </c>
      <c r="F330" s="181" t="s">
        <v>151</v>
      </c>
      <c r="H330" s="182">
        <v>0.74</v>
      </c>
      <c r="I330" s="183"/>
      <c r="L330" s="179"/>
      <c r="M330" s="184"/>
      <c r="N330" s="185"/>
      <c r="O330" s="185"/>
      <c r="P330" s="185"/>
      <c r="Q330" s="185"/>
      <c r="R330" s="185"/>
      <c r="S330" s="185"/>
      <c r="T330" s="186"/>
      <c r="AT330" s="180" t="s">
        <v>147</v>
      </c>
      <c r="AU330" s="180" t="s">
        <v>84</v>
      </c>
      <c r="AV330" s="15" t="s">
        <v>143</v>
      </c>
      <c r="AW330" s="15" t="s">
        <v>31</v>
      </c>
      <c r="AX330" s="15" t="s">
        <v>32</v>
      </c>
      <c r="AY330" s="180" t="s">
        <v>136</v>
      </c>
    </row>
    <row r="331" spans="2:63" s="12" customFormat="1" ht="22.9" customHeight="1">
      <c r="B331" s="131"/>
      <c r="D331" s="132" t="s">
        <v>74</v>
      </c>
      <c r="E331" s="142" t="s">
        <v>170</v>
      </c>
      <c r="F331" s="142" t="s">
        <v>1405</v>
      </c>
      <c r="I331" s="134"/>
      <c r="J331" s="143">
        <f>BK331</f>
        <v>0</v>
      </c>
      <c r="L331" s="131"/>
      <c r="M331" s="136"/>
      <c r="N331" s="137"/>
      <c r="O331" s="137"/>
      <c r="P331" s="138">
        <f>SUM(P332:P372)</f>
        <v>0</v>
      </c>
      <c r="Q331" s="137"/>
      <c r="R331" s="138">
        <f>SUM(R332:R372)</f>
        <v>13.11784</v>
      </c>
      <c r="S331" s="137"/>
      <c r="T331" s="139">
        <f>SUM(T332:T372)</f>
        <v>0</v>
      </c>
      <c r="AR331" s="132" t="s">
        <v>32</v>
      </c>
      <c r="AT331" s="140" t="s">
        <v>74</v>
      </c>
      <c r="AU331" s="140" t="s">
        <v>32</v>
      </c>
      <c r="AY331" s="132" t="s">
        <v>136</v>
      </c>
      <c r="BK331" s="141">
        <f>SUM(BK332:BK372)</f>
        <v>0</v>
      </c>
    </row>
    <row r="332" spans="1:65" s="2" customFormat="1" ht="16.5" customHeight="1">
      <c r="A332" s="33"/>
      <c r="B332" s="144"/>
      <c r="C332" s="145" t="s">
        <v>419</v>
      </c>
      <c r="D332" s="145" t="s">
        <v>138</v>
      </c>
      <c r="E332" s="146" t="s">
        <v>1406</v>
      </c>
      <c r="F332" s="147" t="s">
        <v>1407</v>
      </c>
      <c r="G332" s="148" t="s">
        <v>141</v>
      </c>
      <c r="H332" s="149">
        <v>9</v>
      </c>
      <c r="I332" s="150"/>
      <c r="J332" s="151">
        <f>ROUND(I332*H332,2)</f>
        <v>0</v>
      </c>
      <c r="K332" s="147" t="s">
        <v>142</v>
      </c>
      <c r="L332" s="34"/>
      <c r="M332" s="152" t="s">
        <v>1</v>
      </c>
      <c r="N332" s="153" t="s">
        <v>40</v>
      </c>
      <c r="O332" s="59"/>
      <c r="P332" s="154">
        <f>O332*H332</f>
        <v>0</v>
      </c>
      <c r="Q332" s="154">
        <v>0.345</v>
      </c>
      <c r="R332" s="154">
        <f>Q332*H332</f>
        <v>3.1049999999999995</v>
      </c>
      <c r="S332" s="154">
        <v>0</v>
      </c>
      <c r="T332" s="155">
        <f>S332*H332</f>
        <v>0</v>
      </c>
      <c r="U332" s="33"/>
      <c r="V332" s="33"/>
      <c r="W332" s="33"/>
      <c r="X332" s="33"/>
      <c r="Y332" s="33"/>
      <c r="Z332" s="33"/>
      <c r="AA332" s="33"/>
      <c r="AB332" s="33"/>
      <c r="AC332" s="33"/>
      <c r="AD332" s="33"/>
      <c r="AE332" s="33"/>
      <c r="AR332" s="156" t="s">
        <v>143</v>
      </c>
      <c r="AT332" s="156" t="s">
        <v>138</v>
      </c>
      <c r="AU332" s="156" t="s">
        <v>84</v>
      </c>
      <c r="AY332" s="18" t="s">
        <v>136</v>
      </c>
      <c r="BE332" s="157">
        <f>IF(N332="základní",J332,0)</f>
        <v>0</v>
      </c>
      <c r="BF332" s="157">
        <f>IF(N332="snížená",J332,0)</f>
        <v>0</v>
      </c>
      <c r="BG332" s="157">
        <f>IF(N332="zákl. přenesená",J332,0)</f>
        <v>0</v>
      </c>
      <c r="BH332" s="157">
        <f>IF(N332="sníž. přenesená",J332,0)</f>
        <v>0</v>
      </c>
      <c r="BI332" s="157">
        <f>IF(N332="nulová",J332,0)</f>
        <v>0</v>
      </c>
      <c r="BJ332" s="18" t="s">
        <v>32</v>
      </c>
      <c r="BK332" s="157">
        <f>ROUND(I332*H332,2)</f>
        <v>0</v>
      </c>
      <c r="BL332" s="18" t="s">
        <v>143</v>
      </c>
      <c r="BM332" s="156" t="s">
        <v>1408</v>
      </c>
    </row>
    <row r="333" spans="1:47" s="2" customFormat="1" ht="11.25">
      <c r="A333" s="33"/>
      <c r="B333" s="34"/>
      <c r="C333" s="33"/>
      <c r="D333" s="158" t="s">
        <v>145</v>
      </c>
      <c r="E333" s="33"/>
      <c r="F333" s="159" t="s">
        <v>1409</v>
      </c>
      <c r="G333" s="33"/>
      <c r="H333" s="33"/>
      <c r="I333" s="160"/>
      <c r="J333" s="33"/>
      <c r="K333" s="33"/>
      <c r="L333" s="34"/>
      <c r="M333" s="161"/>
      <c r="N333" s="162"/>
      <c r="O333" s="59"/>
      <c r="P333" s="59"/>
      <c r="Q333" s="59"/>
      <c r="R333" s="59"/>
      <c r="S333" s="59"/>
      <c r="T333" s="60"/>
      <c r="U333" s="33"/>
      <c r="V333" s="33"/>
      <c r="W333" s="33"/>
      <c r="X333" s="33"/>
      <c r="Y333" s="33"/>
      <c r="Z333" s="33"/>
      <c r="AA333" s="33"/>
      <c r="AB333" s="33"/>
      <c r="AC333" s="33"/>
      <c r="AD333" s="33"/>
      <c r="AE333" s="33"/>
      <c r="AT333" s="18" t="s">
        <v>145</v>
      </c>
      <c r="AU333" s="18" t="s">
        <v>84</v>
      </c>
    </row>
    <row r="334" spans="2:51" s="13" customFormat="1" ht="11.25">
      <c r="B334" s="163"/>
      <c r="D334" s="164" t="s">
        <v>147</v>
      </c>
      <c r="E334" s="165" t="s">
        <v>1</v>
      </c>
      <c r="F334" s="166" t="s">
        <v>1249</v>
      </c>
      <c r="H334" s="165" t="s">
        <v>1</v>
      </c>
      <c r="I334" s="167"/>
      <c r="L334" s="163"/>
      <c r="M334" s="168"/>
      <c r="N334" s="169"/>
      <c r="O334" s="169"/>
      <c r="P334" s="169"/>
      <c r="Q334" s="169"/>
      <c r="R334" s="169"/>
      <c r="S334" s="169"/>
      <c r="T334" s="170"/>
      <c r="AT334" s="165" t="s">
        <v>147</v>
      </c>
      <c r="AU334" s="165" t="s">
        <v>84</v>
      </c>
      <c r="AV334" s="13" t="s">
        <v>32</v>
      </c>
      <c r="AW334" s="13" t="s">
        <v>31</v>
      </c>
      <c r="AX334" s="13" t="s">
        <v>75</v>
      </c>
      <c r="AY334" s="165" t="s">
        <v>136</v>
      </c>
    </row>
    <row r="335" spans="2:51" s="14" customFormat="1" ht="11.25">
      <c r="B335" s="171"/>
      <c r="D335" s="164" t="s">
        <v>147</v>
      </c>
      <c r="E335" s="172" t="s">
        <v>1</v>
      </c>
      <c r="F335" s="173" t="s">
        <v>156</v>
      </c>
      <c r="H335" s="174">
        <v>7</v>
      </c>
      <c r="I335" s="175"/>
      <c r="L335" s="171"/>
      <c r="M335" s="176"/>
      <c r="N335" s="177"/>
      <c r="O335" s="177"/>
      <c r="P335" s="177"/>
      <c r="Q335" s="177"/>
      <c r="R335" s="177"/>
      <c r="S335" s="177"/>
      <c r="T335" s="178"/>
      <c r="AT335" s="172" t="s">
        <v>147</v>
      </c>
      <c r="AU335" s="172" t="s">
        <v>84</v>
      </c>
      <c r="AV335" s="14" t="s">
        <v>84</v>
      </c>
      <c r="AW335" s="14" t="s">
        <v>31</v>
      </c>
      <c r="AX335" s="14" t="s">
        <v>75</v>
      </c>
      <c r="AY335" s="172" t="s">
        <v>136</v>
      </c>
    </row>
    <row r="336" spans="2:51" s="14" customFormat="1" ht="11.25">
      <c r="B336" s="171"/>
      <c r="D336" s="164" t="s">
        <v>147</v>
      </c>
      <c r="E336" s="172" t="s">
        <v>1</v>
      </c>
      <c r="F336" s="173" t="s">
        <v>157</v>
      </c>
      <c r="H336" s="174">
        <v>2</v>
      </c>
      <c r="I336" s="175"/>
      <c r="L336" s="171"/>
      <c r="M336" s="176"/>
      <c r="N336" s="177"/>
      <c r="O336" s="177"/>
      <c r="P336" s="177"/>
      <c r="Q336" s="177"/>
      <c r="R336" s="177"/>
      <c r="S336" s="177"/>
      <c r="T336" s="178"/>
      <c r="AT336" s="172" t="s">
        <v>147</v>
      </c>
      <c r="AU336" s="172" t="s">
        <v>84</v>
      </c>
      <c r="AV336" s="14" t="s">
        <v>84</v>
      </c>
      <c r="AW336" s="14" t="s">
        <v>31</v>
      </c>
      <c r="AX336" s="14" t="s">
        <v>75</v>
      </c>
      <c r="AY336" s="172" t="s">
        <v>136</v>
      </c>
    </row>
    <row r="337" spans="2:51" s="15" customFormat="1" ht="11.25">
      <c r="B337" s="179"/>
      <c r="D337" s="164" t="s">
        <v>147</v>
      </c>
      <c r="E337" s="180" t="s">
        <v>1</v>
      </c>
      <c r="F337" s="181" t="s">
        <v>151</v>
      </c>
      <c r="H337" s="182">
        <v>9</v>
      </c>
      <c r="I337" s="183"/>
      <c r="L337" s="179"/>
      <c r="M337" s="184"/>
      <c r="N337" s="185"/>
      <c r="O337" s="185"/>
      <c r="P337" s="185"/>
      <c r="Q337" s="185"/>
      <c r="R337" s="185"/>
      <c r="S337" s="185"/>
      <c r="T337" s="186"/>
      <c r="AT337" s="180" t="s">
        <v>147</v>
      </c>
      <c r="AU337" s="180" t="s">
        <v>84</v>
      </c>
      <c r="AV337" s="15" t="s">
        <v>143</v>
      </c>
      <c r="AW337" s="15" t="s">
        <v>31</v>
      </c>
      <c r="AX337" s="15" t="s">
        <v>32</v>
      </c>
      <c r="AY337" s="180" t="s">
        <v>136</v>
      </c>
    </row>
    <row r="338" spans="1:65" s="2" customFormat="1" ht="16.5" customHeight="1">
      <c r="A338" s="33"/>
      <c r="B338" s="144"/>
      <c r="C338" s="145" t="s">
        <v>427</v>
      </c>
      <c r="D338" s="145" t="s">
        <v>138</v>
      </c>
      <c r="E338" s="146" t="s">
        <v>1410</v>
      </c>
      <c r="F338" s="147" t="s">
        <v>1411</v>
      </c>
      <c r="G338" s="148" t="s">
        <v>141</v>
      </c>
      <c r="H338" s="149">
        <v>2</v>
      </c>
      <c r="I338" s="150"/>
      <c r="J338" s="151">
        <f>ROUND(I338*H338,2)</f>
        <v>0</v>
      </c>
      <c r="K338" s="147" t="s">
        <v>142</v>
      </c>
      <c r="L338" s="34"/>
      <c r="M338" s="152" t="s">
        <v>1</v>
      </c>
      <c r="N338" s="153" t="s">
        <v>40</v>
      </c>
      <c r="O338" s="59"/>
      <c r="P338" s="154">
        <f>O338*H338</f>
        <v>0</v>
      </c>
      <c r="Q338" s="154">
        <v>0.51086</v>
      </c>
      <c r="R338" s="154">
        <f>Q338*H338</f>
        <v>1.02172</v>
      </c>
      <c r="S338" s="154">
        <v>0</v>
      </c>
      <c r="T338" s="155">
        <f>S338*H338</f>
        <v>0</v>
      </c>
      <c r="U338" s="33"/>
      <c r="V338" s="33"/>
      <c r="W338" s="33"/>
      <c r="X338" s="33"/>
      <c r="Y338" s="33"/>
      <c r="Z338" s="33"/>
      <c r="AA338" s="33"/>
      <c r="AB338" s="33"/>
      <c r="AC338" s="33"/>
      <c r="AD338" s="33"/>
      <c r="AE338" s="33"/>
      <c r="AR338" s="156" t="s">
        <v>143</v>
      </c>
      <c r="AT338" s="156" t="s">
        <v>138</v>
      </c>
      <c r="AU338" s="156" t="s">
        <v>84</v>
      </c>
      <c r="AY338" s="18" t="s">
        <v>136</v>
      </c>
      <c r="BE338" s="157">
        <f>IF(N338="základní",J338,0)</f>
        <v>0</v>
      </c>
      <c r="BF338" s="157">
        <f>IF(N338="snížená",J338,0)</f>
        <v>0</v>
      </c>
      <c r="BG338" s="157">
        <f>IF(N338="zákl. přenesená",J338,0)</f>
        <v>0</v>
      </c>
      <c r="BH338" s="157">
        <f>IF(N338="sníž. přenesená",J338,0)</f>
        <v>0</v>
      </c>
      <c r="BI338" s="157">
        <f>IF(N338="nulová",J338,0)</f>
        <v>0</v>
      </c>
      <c r="BJ338" s="18" t="s">
        <v>32</v>
      </c>
      <c r="BK338" s="157">
        <f>ROUND(I338*H338,2)</f>
        <v>0</v>
      </c>
      <c r="BL338" s="18" t="s">
        <v>143</v>
      </c>
      <c r="BM338" s="156" t="s">
        <v>1412</v>
      </c>
    </row>
    <row r="339" spans="1:47" s="2" customFormat="1" ht="11.25">
      <c r="A339" s="33"/>
      <c r="B339" s="34"/>
      <c r="C339" s="33"/>
      <c r="D339" s="158" t="s">
        <v>145</v>
      </c>
      <c r="E339" s="33"/>
      <c r="F339" s="159" t="s">
        <v>1413</v>
      </c>
      <c r="G339" s="33"/>
      <c r="H339" s="33"/>
      <c r="I339" s="160"/>
      <c r="J339" s="33"/>
      <c r="K339" s="33"/>
      <c r="L339" s="34"/>
      <c r="M339" s="161"/>
      <c r="N339" s="162"/>
      <c r="O339" s="59"/>
      <c r="P339" s="59"/>
      <c r="Q339" s="59"/>
      <c r="R339" s="59"/>
      <c r="S339" s="59"/>
      <c r="T339" s="60"/>
      <c r="U339" s="33"/>
      <c r="V339" s="33"/>
      <c r="W339" s="33"/>
      <c r="X339" s="33"/>
      <c r="Y339" s="33"/>
      <c r="Z339" s="33"/>
      <c r="AA339" s="33"/>
      <c r="AB339" s="33"/>
      <c r="AC339" s="33"/>
      <c r="AD339" s="33"/>
      <c r="AE339" s="33"/>
      <c r="AT339" s="18" t="s">
        <v>145</v>
      </c>
      <c r="AU339" s="18" t="s">
        <v>84</v>
      </c>
    </row>
    <row r="340" spans="2:51" s="13" customFormat="1" ht="11.25">
      <c r="B340" s="163"/>
      <c r="D340" s="164" t="s">
        <v>147</v>
      </c>
      <c r="E340" s="165" t="s">
        <v>1</v>
      </c>
      <c r="F340" s="166" t="s">
        <v>1249</v>
      </c>
      <c r="H340" s="165" t="s">
        <v>1</v>
      </c>
      <c r="I340" s="167"/>
      <c r="L340" s="163"/>
      <c r="M340" s="168"/>
      <c r="N340" s="169"/>
      <c r="O340" s="169"/>
      <c r="P340" s="169"/>
      <c r="Q340" s="169"/>
      <c r="R340" s="169"/>
      <c r="S340" s="169"/>
      <c r="T340" s="170"/>
      <c r="AT340" s="165" t="s">
        <v>147</v>
      </c>
      <c r="AU340" s="165" t="s">
        <v>84</v>
      </c>
      <c r="AV340" s="13" t="s">
        <v>32</v>
      </c>
      <c r="AW340" s="13" t="s">
        <v>31</v>
      </c>
      <c r="AX340" s="13" t="s">
        <v>75</v>
      </c>
      <c r="AY340" s="165" t="s">
        <v>136</v>
      </c>
    </row>
    <row r="341" spans="2:51" s="14" customFormat="1" ht="11.25">
      <c r="B341" s="171"/>
      <c r="D341" s="164" t="s">
        <v>147</v>
      </c>
      <c r="E341" s="172" t="s">
        <v>1</v>
      </c>
      <c r="F341" s="173" t="s">
        <v>157</v>
      </c>
      <c r="H341" s="174">
        <v>2</v>
      </c>
      <c r="I341" s="175"/>
      <c r="L341" s="171"/>
      <c r="M341" s="176"/>
      <c r="N341" s="177"/>
      <c r="O341" s="177"/>
      <c r="P341" s="177"/>
      <c r="Q341" s="177"/>
      <c r="R341" s="177"/>
      <c r="S341" s="177"/>
      <c r="T341" s="178"/>
      <c r="AT341" s="172" t="s">
        <v>147</v>
      </c>
      <c r="AU341" s="172" t="s">
        <v>84</v>
      </c>
      <c r="AV341" s="14" t="s">
        <v>84</v>
      </c>
      <c r="AW341" s="14" t="s">
        <v>31</v>
      </c>
      <c r="AX341" s="14" t="s">
        <v>75</v>
      </c>
      <c r="AY341" s="172" t="s">
        <v>136</v>
      </c>
    </row>
    <row r="342" spans="2:51" s="15" customFormat="1" ht="11.25">
      <c r="B342" s="179"/>
      <c r="D342" s="164" t="s">
        <v>147</v>
      </c>
      <c r="E342" s="180" t="s">
        <v>1</v>
      </c>
      <c r="F342" s="181" t="s">
        <v>151</v>
      </c>
      <c r="H342" s="182">
        <v>2</v>
      </c>
      <c r="I342" s="183"/>
      <c r="L342" s="179"/>
      <c r="M342" s="184"/>
      <c r="N342" s="185"/>
      <c r="O342" s="185"/>
      <c r="P342" s="185"/>
      <c r="Q342" s="185"/>
      <c r="R342" s="185"/>
      <c r="S342" s="185"/>
      <c r="T342" s="186"/>
      <c r="AT342" s="180" t="s">
        <v>147</v>
      </c>
      <c r="AU342" s="180" t="s">
        <v>84</v>
      </c>
      <c r="AV342" s="15" t="s">
        <v>143</v>
      </c>
      <c r="AW342" s="15" t="s">
        <v>31</v>
      </c>
      <c r="AX342" s="15" t="s">
        <v>32</v>
      </c>
      <c r="AY342" s="180" t="s">
        <v>136</v>
      </c>
    </row>
    <row r="343" spans="1:65" s="2" customFormat="1" ht="16.5" customHeight="1">
      <c r="A343" s="33"/>
      <c r="B343" s="144"/>
      <c r="C343" s="145" t="s">
        <v>433</v>
      </c>
      <c r="D343" s="145" t="s">
        <v>138</v>
      </c>
      <c r="E343" s="146" t="s">
        <v>1414</v>
      </c>
      <c r="F343" s="147" t="s">
        <v>1415</v>
      </c>
      <c r="G343" s="148" t="s">
        <v>141</v>
      </c>
      <c r="H343" s="149">
        <v>7</v>
      </c>
      <c r="I343" s="150"/>
      <c r="J343" s="151">
        <f>ROUND(I343*H343,2)</f>
        <v>0</v>
      </c>
      <c r="K343" s="147" t="s">
        <v>142</v>
      </c>
      <c r="L343" s="34"/>
      <c r="M343" s="152" t="s">
        <v>1</v>
      </c>
      <c r="N343" s="153" t="s">
        <v>40</v>
      </c>
      <c r="O343" s="59"/>
      <c r="P343" s="154">
        <f>O343*H343</f>
        <v>0</v>
      </c>
      <c r="Q343" s="154">
        <v>0.63857</v>
      </c>
      <c r="R343" s="154">
        <f>Q343*H343</f>
        <v>4.46999</v>
      </c>
      <c r="S343" s="154">
        <v>0</v>
      </c>
      <c r="T343" s="155">
        <f>S343*H343</f>
        <v>0</v>
      </c>
      <c r="U343" s="33"/>
      <c r="V343" s="33"/>
      <c r="W343" s="33"/>
      <c r="X343" s="33"/>
      <c r="Y343" s="33"/>
      <c r="Z343" s="33"/>
      <c r="AA343" s="33"/>
      <c r="AB343" s="33"/>
      <c r="AC343" s="33"/>
      <c r="AD343" s="33"/>
      <c r="AE343" s="33"/>
      <c r="AR343" s="156" t="s">
        <v>143</v>
      </c>
      <c r="AT343" s="156" t="s">
        <v>138</v>
      </c>
      <c r="AU343" s="156" t="s">
        <v>84</v>
      </c>
      <c r="AY343" s="18" t="s">
        <v>136</v>
      </c>
      <c r="BE343" s="157">
        <f>IF(N343="základní",J343,0)</f>
        <v>0</v>
      </c>
      <c r="BF343" s="157">
        <f>IF(N343="snížená",J343,0)</f>
        <v>0</v>
      </c>
      <c r="BG343" s="157">
        <f>IF(N343="zákl. přenesená",J343,0)</f>
        <v>0</v>
      </c>
      <c r="BH343" s="157">
        <f>IF(N343="sníž. přenesená",J343,0)</f>
        <v>0</v>
      </c>
      <c r="BI343" s="157">
        <f>IF(N343="nulová",J343,0)</f>
        <v>0</v>
      </c>
      <c r="BJ343" s="18" t="s">
        <v>32</v>
      </c>
      <c r="BK343" s="157">
        <f>ROUND(I343*H343,2)</f>
        <v>0</v>
      </c>
      <c r="BL343" s="18" t="s">
        <v>143</v>
      </c>
      <c r="BM343" s="156" t="s">
        <v>1416</v>
      </c>
    </row>
    <row r="344" spans="1:47" s="2" customFormat="1" ht="11.25">
      <c r="A344" s="33"/>
      <c r="B344" s="34"/>
      <c r="C344" s="33"/>
      <c r="D344" s="158" t="s">
        <v>145</v>
      </c>
      <c r="E344" s="33"/>
      <c r="F344" s="159" t="s">
        <v>1417</v>
      </c>
      <c r="G344" s="33"/>
      <c r="H344" s="33"/>
      <c r="I344" s="160"/>
      <c r="J344" s="33"/>
      <c r="K344" s="33"/>
      <c r="L344" s="34"/>
      <c r="M344" s="161"/>
      <c r="N344" s="162"/>
      <c r="O344" s="59"/>
      <c r="P344" s="59"/>
      <c r="Q344" s="59"/>
      <c r="R344" s="59"/>
      <c r="S344" s="59"/>
      <c r="T344" s="60"/>
      <c r="U344" s="33"/>
      <c r="V344" s="33"/>
      <c r="W344" s="33"/>
      <c r="X344" s="33"/>
      <c r="Y344" s="33"/>
      <c r="Z344" s="33"/>
      <c r="AA344" s="33"/>
      <c r="AB344" s="33"/>
      <c r="AC344" s="33"/>
      <c r="AD344" s="33"/>
      <c r="AE344" s="33"/>
      <c r="AT344" s="18" t="s">
        <v>145</v>
      </c>
      <c r="AU344" s="18" t="s">
        <v>84</v>
      </c>
    </row>
    <row r="345" spans="2:51" s="13" customFormat="1" ht="11.25">
      <c r="B345" s="163"/>
      <c r="D345" s="164" t="s">
        <v>147</v>
      </c>
      <c r="E345" s="165" t="s">
        <v>1</v>
      </c>
      <c r="F345" s="166" t="s">
        <v>1249</v>
      </c>
      <c r="H345" s="165" t="s">
        <v>1</v>
      </c>
      <c r="I345" s="167"/>
      <c r="L345" s="163"/>
      <c r="M345" s="168"/>
      <c r="N345" s="169"/>
      <c r="O345" s="169"/>
      <c r="P345" s="169"/>
      <c r="Q345" s="169"/>
      <c r="R345" s="169"/>
      <c r="S345" s="169"/>
      <c r="T345" s="170"/>
      <c r="AT345" s="165" t="s">
        <v>147</v>
      </c>
      <c r="AU345" s="165" t="s">
        <v>84</v>
      </c>
      <c r="AV345" s="13" t="s">
        <v>32</v>
      </c>
      <c r="AW345" s="13" t="s">
        <v>31</v>
      </c>
      <c r="AX345" s="13" t="s">
        <v>75</v>
      </c>
      <c r="AY345" s="165" t="s">
        <v>136</v>
      </c>
    </row>
    <row r="346" spans="2:51" s="14" customFormat="1" ht="11.25">
      <c r="B346" s="171"/>
      <c r="D346" s="164" t="s">
        <v>147</v>
      </c>
      <c r="E346" s="172" t="s">
        <v>1</v>
      </c>
      <c r="F346" s="173" t="s">
        <v>156</v>
      </c>
      <c r="H346" s="174">
        <v>7</v>
      </c>
      <c r="I346" s="175"/>
      <c r="L346" s="171"/>
      <c r="M346" s="176"/>
      <c r="N346" s="177"/>
      <c r="O346" s="177"/>
      <c r="P346" s="177"/>
      <c r="Q346" s="177"/>
      <c r="R346" s="177"/>
      <c r="S346" s="177"/>
      <c r="T346" s="178"/>
      <c r="AT346" s="172" t="s">
        <v>147</v>
      </c>
      <c r="AU346" s="172" t="s">
        <v>84</v>
      </c>
      <c r="AV346" s="14" t="s">
        <v>84</v>
      </c>
      <c r="AW346" s="14" t="s">
        <v>31</v>
      </c>
      <c r="AX346" s="14" t="s">
        <v>75</v>
      </c>
      <c r="AY346" s="172" t="s">
        <v>136</v>
      </c>
    </row>
    <row r="347" spans="2:51" s="15" customFormat="1" ht="11.25">
      <c r="B347" s="179"/>
      <c r="D347" s="164" t="s">
        <v>147</v>
      </c>
      <c r="E347" s="180" t="s">
        <v>1</v>
      </c>
      <c r="F347" s="181" t="s">
        <v>151</v>
      </c>
      <c r="H347" s="182">
        <v>7</v>
      </c>
      <c r="I347" s="183"/>
      <c r="L347" s="179"/>
      <c r="M347" s="184"/>
      <c r="N347" s="185"/>
      <c r="O347" s="185"/>
      <c r="P347" s="185"/>
      <c r="Q347" s="185"/>
      <c r="R347" s="185"/>
      <c r="S347" s="185"/>
      <c r="T347" s="186"/>
      <c r="AT347" s="180" t="s">
        <v>147</v>
      </c>
      <c r="AU347" s="180" t="s">
        <v>84</v>
      </c>
      <c r="AV347" s="15" t="s">
        <v>143</v>
      </c>
      <c r="AW347" s="15" t="s">
        <v>31</v>
      </c>
      <c r="AX347" s="15" t="s">
        <v>32</v>
      </c>
      <c r="AY347" s="180" t="s">
        <v>136</v>
      </c>
    </row>
    <row r="348" spans="1:65" s="2" customFormat="1" ht="16.5" customHeight="1">
      <c r="A348" s="33"/>
      <c r="B348" s="144"/>
      <c r="C348" s="145" t="s">
        <v>438</v>
      </c>
      <c r="D348" s="145" t="s">
        <v>138</v>
      </c>
      <c r="E348" s="146" t="s">
        <v>1418</v>
      </c>
      <c r="F348" s="147" t="s">
        <v>1419</v>
      </c>
      <c r="G348" s="148" t="s">
        <v>141</v>
      </c>
      <c r="H348" s="149">
        <v>9</v>
      </c>
      <c r="I348" s="150"/>
      <c r="J348" s="151">
        <f>ROUND(I348*H348,2)</f>
        <v>0</v>
      </c>
      <c r="K348" s="147" t="s">
        <v>142</v>
      </c>
      <c r="L348" s="34"/>
      <c r="M348" s="152" t="s">
        <v>1</v>
      </c>
      <c r="N348" s="153" t="s">
        <v>40</v>
      </c>
      <c r="O348" s="59"/>
      <c r="P348" s="154">
        <f>O348*H348</f>
        <v>0</v>
      </c>
      <c r="Q348" s="154">
        <v>0.00753</v>
      </c>
      <c r="R348" s="154">
        <f>Q348*H348</f>
        <v>0.06777</v>
      </c>
      <c r="S348" s="154">
        <v>0</v>
      </c>
      <c r="T348" s="155">
        <f>S348*H348</f>
        <v>0</v>
      </c>
      <c r="U348" s="33"/>
      <c r="V348" s="33"/>
      <c r="W348" s="33"/>
      <c r="X348" s="33"/>
      <c r="Y348" s="33"/>
      <c r="Z348" s="33"/>
      <c r="AA348" s="33"/>
      <c r="AB348" s="33"/>
      <c r="AC348" s="33"/>
      <c r="AD348" s="33"/>
      <c r="AE348" s="33"/>
      <c r="AR348" s="156" t="s">
        <v>143</v>
      </c>
      <c r="AT348" s="156" t="s">
        <v>138</v>
      </c>
      <c r="AU348" s="156" t="s">
        <v>84</v>
      </c>
      <c r="AY348" s="18" t="s">
        <v>136</v>
      </c>
      <c r="BE348" s="157">
        <f>IF(N348="základní",J348,0)</f>
        <v>0</v>
      </c>
      <c r="BF348" s="157">
        <f>IF(N348="snížená",J348,0)</f>
        <v>0</v>
      </c>
      <c r="BG348" s="157">
        <f>IF(N348="zákl. přenesená",J348,0)</f>
        <v>0</v>
      </c>
      <c r="BH348" s="157">
        <f>IF(N348="sníž. přenesená",J348,0)</f>
        <v>0</v>
      </c>
      <c r="BI348" s="157">
        <f>IF(N348="nulová",J348,0)</f>
        <v>0</v>
      </c>
      <c r="BJ348" s="18" t="s">
        <v>32</v>
      </c>
      <c r="BK348" s="157">
        <f>ROUND(I348*H348,2)</f>
        <v>0</v>
      </c>
      <c r="BL348" s="18" t="s">
        <v>143</v>
      </c>
      <c r="BM348" s="156" t="s">
        <v>1420</v>
      </c>
    </row>
    <row r="349" spans="1:47" s="2" customFormat="1" ht="11.25">
      <c r="A349" s="33"/>
      <c r="B349" s="34"/>
      <c r="C349" s="33"/>
      <c r="D349" s="158" t="s">
        <v>145</v>
      </c>
      <c r="E349" s="33"/>
      <c r="F349" s="159" t="s">
        <v>1421</v>
      </c>
      <c r="G349" s="33"/>
      <c r="H349" s="33"/>
      <c r="I349" s="160"/>
      <c r="J349" s="33"/>
      <c r="K349" s="33"/>
      <c r="L349" s="34"/>
      <c r="M349" s="161"/>
      <c r="N349" s="162"/>
      <c r="O349" s="59"/>
      <c r="P349" s="59"/>
      <c r="Q349" s="59"/>
      <c r="R349" s="59"/>
      <c r="S349" s="59"/>
      <c r="T349" s="60"/>
      <c r="U349" s="33"/>
      <c r="V349" s="33"/>
      <c r="W349" s="33"/>
      <c r="X349" s="33"/>
      <c r="Y349" s="33"/>
      <c r="Z349" s="33"/>
      <c r="AA349" s="33"/>
      <c r="AB349" s="33"/>
      <c r="AC349" s="33"/>
      <c r="AD349" s="33"/>
      <c r="AE349" s="33"/>
      <c r="AT349" s="18" t="s">
        <v>145</v>
      </c>
      <c r="AU349" s="18" t="s">
        <v>84</v>
      </c>
    </row>
    <row r="350" spans="2:51" s="14" customFormat="1" ht="11.25">
      <c r="B350" s="171"/>
      <c r="D350" s="164" t="s">
        <v>147</v>
      </c>
      <c r="E350" s="172" t="s">
        <v>1</v>
      </c>
      <c r="F350" s="173" t="s">
        <v>205</v>
      </c>
      <c r="H350" s="174">
        <v>9</v>
      </c>
      <c r="I350" s="175"/>
      <c r="L350" s="171"/>
      <c r="M350" s="176"/>
      <c r="N350" s="177"/>
      <c r="O350" s="177"/>
      <c r="P350" s="177"/>
      <c r="Q350" s="177"/>
      <c r="R350" s="177"/>
      <c r="S350" s="177"/>
      <c r="T350" s="178"/>
      <c r="AT350" s="172" t="s">
        <v>147</v>
      </c>
      <c r="AU350" s="172" t="s">
        <v>84</v>
      </c>
      <c r="AV350" s="14" t="s">
        <v>84</v>
      </c>
      <c r="AW350" s="14" t="s">
        <v>31</v>
      </c>
      <c r="AX350" s="14" t="s">
        <v>32</v>
      </c>
      <c r="AY350" s="172" t="s">
        <v>136</v>
      </c>
    </row>
    <row r="351" spans="1:65" s="2" customFormat="1" ht="16.5" customHeight="1">
      <c r="A351" s="33"/>
      <c r="B351" s="144"/>
      <c r="C351" s="145" t="s">
        <v>444</v>
      </c>
      <c r="D351" s="145" t="s">
        <v>138</v>
      </c>
      <c r="E351" s="146" t="s">
        <v>1422</v>
      </c>
      <c r="F351" s="147" t="s">
        <v>1423</v>
      </c>
      <c r="G351" s="148" t="s">
        <v>141</v>
      </c>
      <c r="H351" s="149">
        <v>9</v>
      </c>
      <c r="I351" s="150"/>
      <c r="J351" s="151">
        <f>ROUND(I351*H351,2)</f>
        <v>0</v>
      </c>
      <c r="K351" s="147" t="s">
        <v>1</v>
      </c>
      <c r="L351" s="34"/>
      <c r="M351" s="152" t="s">
        <v>1</v>
      </c>
      <c r="N351" s="153" t="s">
        <v>40</v>
      </c>
      <c r="O351" s="59"/>
      <c r="P351" s="154">
        <f>O351*H351</f>
        <v>0</v>
      </c>
      <c r="Q351" s="154">
        <v>0.26376</v>
      </c>
      <c r="R351" s="154">
        <f>Q351*H351</f>
        <v>2.37384</v>
      </c>
      <c r="S351" s="154">
        <v>0</v>
      </c>
      <c r="T351" s="155">
        <f>S351*H351</f>
        <v>0</v>
      </c>
      <c r="U351" s="33"/>
      <c r="V351" s="33"/>
      <c r="W351" s="33"/>
      <c r="X351" s="33"/>
      <c r="Y351" s="33"/>
      <c r="Z351" s="33"/>
      <c r="AA351" s="33"/>
      <c r="AB351" s="33"/>
      <c r="AC351" s="33"/>
      <c r="AD351" s="33"/>
      <c r="AE351" s="33"/>
      <c r="AR351" s="156" t="s">
        <v>143</v>
      </c>
      <c r="AT351" s="156" t="s">
        <v>138</v>
      </c>
      <c r="AU351" s="156" t="s">
        <v>84</v>
      </c>
      <c r="AY351" s="18" t="s">
        <v>136</v>
      </c>
      <c r="BE351" s="157">
        <f>IF(N351="základní",J351,0)</f>
        <v>0</v>
      </c>
      <c r="BF351" s="157">
        <f>IF(N351="snížená",J351,0)</f>
        <v>0</v>
      </c>
      <c r="BG351" s="157">
        <f>IF(N351="zákl. přenesená",J351,0)</f>
        <v>0</v>
      </c>
      <c r="BH351" s="157">
        <f>IF(N351="sníž. přenesená",J351,0)</f>
        <v>0</v>
      </c>
      <c r="BI351" s="157">
        <f>IF(N351="nulová",J351,0)</f>
        <v>0</v>
      </c>
      <c r="BJ351" s="18" t="s">
        <v>32</v>
      </c>
      <c r="BK351" s="157">
        <f>ROUND(I351*H351,2)</f>
        <v>0</v>
      </c>
      <c r="BL351" s="18" t="s">
        <v>143</v>
      </c>
      <c r="BM351" s="156" t="s">
        <v>1424</v>
      </c>
    </row>
    <row r="352" spans="2:51" s="13" customFormat="1" ht="11.25">
      <c r="B352" s="163"/>
      <c r="D352" s="164" t="s">
        <v>147</v>
      </c>
      <c r="E352" s="165" t="s">
        <v>1</v>
      </c>
      <c r="F352" s="166" t="s">
        <v>1249</v>
      </c>
      <c r="H352" s="165" t="s">
        <v>1</v>
      </c>
      <c r="I352" s="167"/>
      <c r="L352" s="163"/>
      <c r="M352" s="168"/>
      <c r="N352" s="169"/>
      <c r="O352" s="169"/>
      <c r="P352" s="169"/>
      <c r="Q352" s="169"/>
      <c r="R352" s="169"/>
      <c r="S352" s="169"/>
      <c r="T352" s="170"/>
      <c r="AT352" s="165" t="s">
        <v>147</v>
      </c>
      <c r="AU352" s="165" t="s">
        <v>84</v>
      </c>
      <c r="AV352" s="13" t="s">
        <v>32</v>
      </c>
      <c r="AW352" s="13" t="s">
        <v>31</v>
      </c>
      <c r="AX352" s="13" t="s">
        <v>75</v>
      </c>
      <c r="AY352" s="165" t="s">
        <v>136</v>
      </c>
    </row>
    <row r="353" spans="2:51" s="14" customFormat="1" ht="11.25">
      <c r="B353" s="171"/>
      <c r="D353" s="164" t="s">
        <v>147</v>
      </c>
      <c r="E353" s="172" t="s">
        <v>1</v>
      </c>
      <c r="F353" s="173" t="s">
        <v>156</v>
      </c>
      <c r="H353" s="174">
        <v>7</v>
      </c>
      <c r="I353" s="175"/>
      <c r="L353" s="171"/>
      <c r="M353" s="176"/>
      <c r="N353" s="177"/>
      <c r="O353" s="177"/>
      <c r="P353" s="177"/>
      <c r="Q353" s="177"/>
      <c r="R353" s="177"/>
      <c r="S353" s="177"/>
      <c r="T353" s="178"/>
      <c r="AT353" s="172" t="s">
        <v>147</v>
      </c>
      <c r="AU353" s="172" t="s">
        <v>84</v>
      </c>
      <c r="AV353" s="14" t="s">
        <v>84</v>
      </c>
      <c r="AW353" s="14" t="s">
        <v>31</v>
      </c>
      <c r="AX353" s="14" t="s">
        <v>75</v>
      </c>
      <c r="AY353" s="172" t="s">
        <v>136</v>
      </c>
    </row>
    <row r="354" spans="2:51" s="14" customFormat="1" ht="11.25">
      <c r="B354" s="171"/>
      <c r="D354" s="164" t="s">
        <v>147</v>
      </c>
      <c r="E354" s="172" t="s">
        <v>1</v>
      </c>
      <c r="F354" s="173" t="s">
        <v>157</v>
      </c>
      <c r="H354" s="174">
        <v>2</v>
      </c>
      <c r="I354" s="175"/>
      <c r="L354" s="171"/>
      <c r="M354" s="176"/>
      <c r="N354" s="177"/>
      <c r="O354" s="177"/>
      <c r="P354" s="177"/>
      <c r="Q354" s="177"/>
      <c r="R354" s="177"/>
      <c r="S354" s="177"/>
      <c r="T354" s="178"/>
      <c r="AT354" s="172" t="s">
        <v>147</v>
      </c>
      <c r="AU354" s="172" t="s">
        <v>84</v>
      </c>
      <c r="AV354" s="14" t="s">
        <v>84</v>
      </c>
      <c r="AW354" s="14" t="s">
        <v>31</v>
      </c>
      <c r="AX354" s="14" t="s">
        <v>75</v>
      </c>
      <c r="AY354" s="172" t="s">
        <v>136</v>
      </c>
    </row>
    <row r="355" spans="2:51" s="15" customFormat="1" ht="11.25">
      <c r="B355" s="179"/>
      <c r="D355" s="164" t="s">
        <v>147</v>
      </c>
      <c r="E355" s="180" t="s">
        <v>1</v>
      </c>
      <c r="F355" s="181" t="s">
        <v>151</v>
      </c>
      <c r="H355" s="182">
        <v>9</v>
      </c>
      <c r="I355" s="183"/>
      <c r="L355" s="179"/>
      <c r="M355" s="184"/>
      <c r="N355" s="185"/>
      <c r="O355" s="185"/>
      <c r="P355" s="185"/>
      <c r="Q355" s="185"/>
      <c r="R355" s="185"/>
      <c r="S355" s="185"/>
      <c r="T355" s="186"/>
      <c r="AT355" s="180" t="s">
        <v>147</v>
      </c>
      <c r="AU355" s="180" t="s">
        <v>84</v>
      </c>
      <c r="AV355" s="15" t="s">
        <v>143</v>
      </c>
      <c r="AW355" s="15" t="s">
        <v>31</v>
      </c>
      <c r="AX355" s="15" t="s">
        <v>32</v>
      </c>
      <c r="AY355" s="180" t="s">
        <v>136</v>
      </c>
    </row>
    <row r="356" spans="1:65" s="2" customFormat="1" ht="16.5" customHeight="1">
      <c r="A356" s="33"/>
      <c r="B356" s="144"/>
      <c r="C356" s="145" t="s">
        <v>454</v>
      </c>
      <c r="D356" s="145" t="s">
        <v>138</v>
      </c>
      <c r="E356" s="146" t="s">
        <v>1425</v>
      </c>
      <c r="F356" s="147" t="s">
        <v>1426</v>
      </c>
      <c r="G356" s="148" t="s">
        <v>141</v>
      </c>
      <c r="H356" s="149">
        <v>7</v>
      </c>
      <c r="I356" s="150"/>
      <c r="J356" s="151">
        <f>ROUND(I356*H356,2)</f>
        <v>0</v>
      </c>
      <c r="K356" s="147" t="s">
        <v>1</v>
      </c>
      <c r="L356" s="34"/>
      <c r="M356" s="152" t="s">
        <v>1</v>
      </c>
      <c r="N356" s="153" t="s">
        <v>40</v>
      </c>
      <c r="O356" s="59"/>
      <c r="P356" s="154">
        <f>O356*H356</f>
        <v>0</v>
      </c>
      <c r="Q356" s="154">
        <v>0.12966</v>
      </c>
      <c r="R356" s="154">
        <f>Q356*H356</f>
        <v>0.90762</v>
      </c>
      <c r="S356" s="154">
        <v>0</v>
      </c>
      <c r="T356" s="155">
        <f>S356*H356</f>
        <v>0</v>
      </c>
      <c r="U356" s="33"/>
      <c r="V356" s="33"/>
      <c r="W356" s="33"/>
      <c r="X356" s="33"/>
      <c r="Y356" s="33"/>
      <c r="Z356" s="33"/>
      <c r="AA356" s="33"/>
      <c r="AB356" s="33"/>
      <c r="AC356" s="33"/>
      <c r="AD356" s="33"/>
      <c r="AE356" s="33"/>
      <c r="AR356" s="156" t="s">
        <v>143</v>
      </c>
      <c r="AT356" s="156" t="s">
        <v>138</v>
      </c>
      <c r="AU356" s="156" t="s">
        <v>84</v>
      </c>
      <c r="AY356" s="18" t="s">
        <v>136</v>
      </c>
      <c r="BE356" s="157">
        <f>IF(N356="základní",J356,0)</f>
        <v>0</v>
      </c>
      <c r="BF356" s="157">
        <f>IF(N356="snížená",J356,0)</f>
        <v>0</v>
      </c>
      <c r="BG356" s="157">
        <f>IF(N356="zákl. přenesená",J356,0)</f>
        <v>0</v>
      </c>
      <c r="BH356" s="157">
        <f>IF(N356="sníž. přenesená",J356,0)</f>
        <v>0</v>
      </c>
      <c r="BI356" s="157">
        <f>IF(N356="nulová",J356,0)</f>
        <v>0</v>
      </c>
      <c r="BJ356" s="18" t="s">
        <v>32</v>
      </c>
      <c r="BK356" s="157">
        <f>ROUND(I356*H356,2)</f>
        <v>0</v>
      </c>
      <c r="BL356" s="18" t="s">
        <v>143</v>
      </c>
      <c r="BM356" s="156" t="s">
        <v>1427</v>
      </c>
    </row>
    <row r="357" spans="2:51" s="13" customFormat="1" ht="11.25">
      <c r="B357" s="163"/>
      <c r="D357" s="164" t="s">
        <v>147</v>
      </c>
      <c r="E357" s="165" t="s">
        <v>1</v>
      </c>
      <c r="F357" s="166" t="s">
        <v>1249</v>
      </c>
      <c r="H357" s="165" t="s">
        <v>1</v>
      </c>
      <c r="I357" s="167"/>
      <c r="L357" s="163"/>
      <c r="M357" s="168"/>
      <c r="N357" s="169"/>
      <c r="O357" s="169"/>
      <c r="P357" s="169"/>
      <c r="Q357" s="169"/>
      <c r="R357" s="169"/>
      <c r="S357" s="169"/>
      <c r="T357" s="170"/>
      <c r="AT357" s="165" t="s">
        <v>147</v>
      </c>
      <c r="AU357" s="165" t="s">
        <v>84</v>
      </c>
      <c r="AV357" s="13" t="s">
        <v>32</v>
      </c>
      <c r="AW357" s="13" t="s">
        <v>31</v>
      </c>
      <c r="AX357" s="13" t="s">
        <v>75</v>
      </c>
      <c r="AY357" s="165" t="s">
        <v>136</v>
      </c>
    </row>
    <row r="358" spans="2:51" s="14" customFormat="1" ht="11.25">
      <c r="B358" s="171"/>
      <c r="D358" s="164" t="s">
        <v>147</v>
      </c>
      <c r="E358" s="172" t="s">
        <v>1</v>
      </c>
      <c r="F358" s="173" t="s">
        <v>156</v>
      </c>
      <c r="H358" s="174">
        <v>7</v>
      </c>
      <c r="I358" s="175"/>
      <c r="L358" s="171"/>
      <c r="M358" s="176"/>
      <c r="N358" s="177"/>
      <c r="O358" s="177"/>
      <c r="P358" s="177"/>
      <c r="Q358" s="177"/>
      <c r="R358" s="177"/>
      <c r="S358" s="177"/>
      <c r="T358" s="178"/>
      <c r="AT358" s="172" t="s">
        <v>147</v>
      </c>
      <c r="AU358" s="172" t="s">
        <v>84</v>
      </c>
      <c r="AV358" s="14" t="s">
        <v>84</v>
      </c>
      <c r="AW358" s="14" t="s">
        <v>31</v>
      </c>
      <c r="AX358" s="14" t="s">
        <v>75</v>
      </c>
      <c r="AY358" s="172" t="s">
        <v>136</v>
      </c>
    </row>
    <row r="359" spans="2:51" s="15" customFormat="1" ht="11.25">
      <c r="B359" s="179"/>
      <c r="D359" s="164" t="s">
        <v>147</v>
      </c>
      <c r="E359" s="180" t="s">
        <v>1</v>
      </c>
      <c r="F359" s="181" t="s">
        <v>151</v>
      </c>
      <c r="H359" s="182">
        <v>7</v>
      </c>
      <c r="I359" s="183"/>
      <c r="L359" s="179"/>
      <c r="M359" s="184"/>
      <c r="N359" s="185"/>
      <c r="O359" s="185"/>
      <c r="P359" s="185"/>
      <c r="Q359" s="185"/>
      <c r="R359" s="185"/>
      <c r="S359" s="185"/>
      <c r="T359" s="186"/>
      <c r="AT359" s="180" t="s">
        <v>147</v>
      </c>
      <c r="AU359" s="180" t="s">
        <v>84</v>
      </c>
      <c r="AV359" s="15" t="s">
        <v>143</v>
      </c>
      <c r="AW359" s="15" t="s">
        <v>31</v>
      </c>
      <c r="AX359" s="15" t="s">
        <v>32</v>
      </c>
      <c r="AY359" s="180" t="s">
        <v>136</v>
      </c>
    </row>
    <row r="360" spans="1:65" s="2" customFormat="1" ht="16.5" customHeight="1">
      <c r="A360" s="33"/>
      <c r="B360" s="144"/>
      <c r="C360" s="145" t="s">
        <v>459</v>
      </c>
      <c r="D360" s="145" t="s">
        <v>138</v>
      </c>
      <c r="E360" s="146" t="s">
        <v>1428</v>
      </c>
      <c r="F360" s="147" t="s">
        <v>1429</v>
      </c>
      <c r="G360" s="148" t="s">
        <v>141</v>
      </c>
      <c r="H360" s="149">
        <v>16</v>
      </c>
      <c r="I360" s="150"/>
      <c r="J360" s="151">
        <f>ROUND(I360*H360,2)</f>
        <v>0</v>
      </c>
      <c r="K360" s="147" t="s">
        <v>142</v>
      </c>
      <c r="L360" s="34"/>
      <c r="M360" s="152" t="s">
        <v>1</v>
      </c>
      <c r="N360" s="153" t="s">
        <v>40</v>
      </c>
      <c r="O360" s="59"/>
      <c r="P360" s="154">
        <f>O360*H360</f>
        <v>0</v>
      </c>
      <c r="Q360" s="154">
        <v>0.00031</v>
      </c>
      <c r="R360" s="154">
        <f>Q360*H360</f>
        <v>0.00496</v>
      </c>
      <c r="S360" s="154">
        <v>0</v>
      </c>
      <c r="T360" s="155">
        <f>S360*H360</f>
        <v>0</v>
      </c>
      <c r="U360" s="33"/>
      <c r="V360" s="33"/>
      <c r="W360" s="33"/>
      <c r="X360" s="33"/>
      <c r="Y360" s="33"/>
      <c r="Z360" s="33"/>
      <c r="AA360" s="33"/>
      <c r="AB360" s="33"/>
      <c r="AC360" s="33"/>
      <c r="AD360" s="33"/>
      <c r="AE360" s="33"/>
      <c r="AR360" s="156" t="s">
        <v>143</v>
      </c>
      <c r="AT360" s="156" t="s">
        <v>138</v>
      </c>
      <c r="AU360" s="156" t="s">
        <v>84</v>
      </c>
      <c r="AY360" s="18" t="s">
        <v>136</v>
      </c>
      <c r="BE360" s="157">
        <f>IF(N360="základní",J360,0)</f>
        <v>0</v>
      </c>
      <c r="BF360" s="157">
        <f>IF(N360="snížená",J360,0)</f>
        <v>0</v>
      </c>
      <c r="BG360" s="157">
        <f>IF(N360="zákl. přenesená",J360,0)</f>
        <v>0</v>
      </c>
      <c r="BH360" s="157">
        <f>IF(N360="sníž. přenesená",J360,0)</f>
        <v>0</v>
      </c>
      <c r="BI360" s="157">
        <f>IF(N360="nulová",J360,0)</f>
        <v>0</v>
      </c>
      <c r="BJ360" s="18" t="s">
        <v>32</v>
      </c>
      <c r="BK360" s="157">
        <f>ROUND(I360*H360,2)</f>
        <v>0</v>
      </c>
      <c r="BL360" s="18" t="s">
        <v>143</v>
      </c>
      <c r="BM360" s="156" t="s">
        <v>1430</v>
      </c>
    </row>
    <row r="361" spans="1:47" s="2" customFormat="1" ht="11.25">
      <c r="A361" s="33"/>
      <c r="B361" s="34"/>
      <c r="C361" s="33"/>
      <c r="D361" s="158" t="s">
        <v>145</v>
      </c>
      <c r="E361" s="33"/>
      <c r="F361" s="159" t="s">
        <v>1431</v>
      </c>
      <c r="G361" s="33"/>
      <c r="H361" s="33"/>
      <c r="I361" s="160"/>
      <c r="J361" s="33"/>
      <c r="K361" s="33"/>
      <c r="L361" s="34"/>
      <c r="M361" s="161"/>
      <c r="N361" s="162"/>
      <c r="O361" s="59"/>
      <c r="P361" s="59"/>
      <c r="Q361" s="59"/>
      <c r="R361" s="59"/>
      <c r="S361" s="59"/>
      <c r="T361" s="60"/>
      <c r="U361" s="33"/>
      <c r="V361" s="33"/>
      <c r="W361" s="33"/>
      <c r="X361" s="33"/>
      <c r="Y361" s="33"/>
      <c r="Z361" s="33"/>
      <c r="AA361" s="33"/>
      <c r="AB361" s="33"/>
      <c r="AC361" s="33"/>
      <c r="AD361" s="33"/>
      <c r="AE361" s="33"/>
      <c r="AT361" s="18" t="s">
        <v>145</v>
      </c>
      <c r="AU361" s="18" t="s">
        <v>84</v>
      </c>
    </row>
    <row r="362" spans="2:51" s="13" customFormat="1" ht="11.25">
      <c r="B362" s="163"/>
      <c r="D362" s="164" t="s">
        <v>147</v>
      </c>
      <c r="E362" s="165" t="s">
        <v>1</v>
      </c>
      <c r="F362" s="166" t="s">
        <v>1249</v>
      </c>
      <c r="H362" s="165" t="s">
        <v>1</v>
      </c>
      <c r="I362" s="167"/>
      <c r="L362" s="163"/>
      <c r="M362" s="168"/>
      <c r="N362" s="169"/>
      <c r="O362" s="169"/>
      <c r="P362" s="169"/>
      <c r="Q362" s="169"/>
      <c r="R362" s="169"/>
      <c r="S362" s="169"/>
      <c r="T362" s="170"/>
      <c r="AT362" s="165" t="s">
        <v>147</v>
      </c>
      <c r="AU362" s="165" t="s">
        <v>84</v>
      </c>
      <c r="AV362" s="13" t="s">
        <v>32</v>
      </c>
      <c r="AW362" s="13" t="s">
        <v>31</v>
      </c>
      <c r="AX362" s="13" t="s">
        <v>75</v>
      </c>
      <c r="AY362" s="165" t="s">
        <v>136</v>
      </c>
    </row>
    <row r="363" spans="2:51" s="14" customFormat="1" ht="11.25">
      <c r="B363" s="171"/>
      <c r="D363" s="164" t="s">
        <v>147</v>
      </c>
      <c r="E363" s="172" t="s">
        <v>1</v>
      </c>
      <c r="F363" s="173" t="s">
        <v>156</v>
      </c>
      <c r="H363" s="174">
        <v>7</v>
      </c>
      <c r="I363" s="175"/>
      <c r="L363" s="171"/>
      <c r="M363" s="176"/>
      <c r="N363" s="177"/>
      <c r="O363" s="177"/>
      <c r="P363" s="177"/>
      <c r="Q363" s="177"/>
      <c r="R363" s="177"/>
      <c r="S363" s="177"/>
      <c r="T363" s="178"/>
      <c r="AT363" s="172" t="s">
        <v>147</v>
      </c>
      <c r="AU363" s="172" t="s">
        <v>84</v>
      </c>
      <c r="AV363" s="14" t="s">
        <v>84</v>
      </c>
      <c r="AW363" s="14" t="s">
        <v>31</v>
      </c>
      <c r="AX363" s="14" t="s">
        <v>75</v>
      </c>
      <c r="AY363" s="172" t="s">
        <v>136</v>
      </c>
    </row>
    <row r="364" spans="2:51" s="14" customFormat="1" ht="11.25">
      <c r="B364" s="171"/>
      <c r="D364" s="164" t="s">
        <v>147</v>
      </c>
      <c r="E364" s="172" t="s">
        <v>1</v>
      </c>
      <c r="F364" s="173" t="s">
        <v>157</v>
      </c>
      <c r="H364" s="174">
        <v>2</v>
      </c>
      <c r="I364" s="175"/>
      <c r="L364" s="171"/>
      <c r="M364" s="176"/>
      <c r="N364" s="177"/>
      <c r="O364" s="177"/>
      <c r="P364" s="177"/>
      <c r="Q364" s="177"/>
      <c r="R364" s="177"/>
      <c r="S364" s="177"/>
      <c r="T364" s="178"/>
      <c r="AT364" s="172" t="s">
        <v>147</v>
      </c>
      <c r="AU364" s="172" t="s">
        <v>84</v>
      </c>
      <c r="AV364" s="14" t="s">
        <v>84</v>
      </c>
      <c r="AW364" s="14" t="s">
        <v>31</v>
      </c>
      <c r="AX364" s="14" t="s">
        <v>75</v>
      </c>
      <c r="AY364" s="172" t="s">
        <v>136</v>
      </c>
    </row>
    <row r="365" spans="2:51" s="16" customFormat="1" ht="11.25">
      <c r="B365" s="198"/>
      <c r="D365" s="164" t="s">
        <v>147</v>
      </c>
      <c r="E365" s="199" t="s">
        <v>1</v>
      </c>
      <c r="F365" s="200" t="s">
        <v>302</v>
      </c>
      <c r="H365" s="201">
        <v>9</v>
      </c>
      <c r="I365" s="202"/>
      <c r="L365" s="198"/>
      <c r="M365" s="203"/>
      <c r="N365" s="204"/>
      <c r="O365" s="204"/>
      <c r="P365" s="204"/>
      <c r="Q365" s="204"/>
      <c r="R365" s="204"/>
      <c r="S365" s="204"/>
      <c r="T365" s="205"/>
      <c r="AT365" s="199" t="s">
        <v>147</v>
      </c>
      <c r="AU365" s="199" t="s">
        <v>84</v>
      </c>
      <c r="AV365" s="16" t="s">
        <v>158</v>
      </c>
      <c r="AW365" s="16" t="s">
        <v>31</v>
      </c>
      <c r="AX365" s="16" t="s">
        <v>75</v>
      </c>
      <c r="AY365" s="199" t="s">
        <v>136</v>
      </c>
    </row>
    <row r="366" spans="2:51" s="14" customFormat="1" ht="11.25">
      <c r="B366" s="171"/>
      <c r="D366" s="164" t="s">
        <v>147</v>
      </c>
      <c r="E366" s="172" t="s">
        <v>1</v>
      </c>
      <c r="F366" s="173" t="s">
        <v>190</v>
      </c>
      <c r="H366" s="174">
        <v>7</v>
      </c>
      <c r="I366" s="175"/>
      <c r="L366" s="171"/>
      <c r="M366" s="176"/>
      <c r="N366" s="177"/>
      <c r="O366" s="177"/>
      <c r="P366" s="177"/>
      <c r="Q366" s="177"/>
      <c r="R366" s="177"/>
      <c r="S366" s="177"/>
      <c r="T366" s="178"/>
      <c r="AT366" s="172" t="s">
        <v>147</v>
      </c>
      <c r="AU366" s="172" t="s">
        <v>84</v>
      </c>
      <c r="AV366" s="14" t="s">
        <v>84</v>
      </c>
      <c r="AW366" s="14" t="s">
        <v>31</v>
      </c>
      <c r="AX366" s="14" t="s">
        <v>75</v>
      </c>
      <c r="AY366" s="172" t="s">
        <v>136</v>
      </c>
    </row>
    <row r="367" spans="2:51" s="16" customFormat="1" ht="11.25">
      <c r="B367" s="198"/>
      <c r="D367" s="164" t="s">
        <v>147</v>
      </c>
      <c r="E367" s="199" t="s">
        <v>1</v>
      </c>
      <c r="F367" s="200" t="s">
        <v>302</v>
      </c>
      <c r="H367" s="201">
        <v>7</v>
      </c>
      <c r="I367" s="202"/>
      <c r="L367" s="198"/>
      <c r="M367" s="203"/>
      <c r="N367" s="204"/>
      <c r="O367" s="204"/>
      <c r="P367" s="204"/>
      <c r="Q367" s="204"/>
      <c r="R367" s="204"/>
      <c r="S367" s="204"/>
      <c r="T367" s="205"/>
      <c r="AT367" s="199" t="s">
        <v>147</v>
      </c>
      <c r="AU367" s="199" t="s">
        <v>84</v>
      </c>
      <c r="AV367" s="16" t="s">
        <v>158</v>
      </c>
      <c r="AW367" s="16" t="s">
        <v>31</v>
      </c>
      <c r="AX367" s="16" t="s">
        <v>75</v>
      </c>
      <c r="AY367" s="199" t="s">
        <v>136</v>
      </c>
    </row>
    <row r="368" spans="2:51" s="15" customFormat="1" ht="11.25">
      <c r="B368" s="179"/>
      <c r="D368" s="164" t="s">
        <v>147</v>
      </c>
      <c r="E368" s="180" t="s">
        <v>1</v>
      </c>
      <c r="F368" s="181" t="s">
        <v>151</v>
      </c>
      <c r="H368" s="182">
        <v>16</v>
      </c>
      <c r="I368" s="183"/>
      <c r="L368" s="179"/>
      <c r="M368" s="184"/>
      <c r="N368" s="185"/>
      <c r="O368" s="185"/>
      <c r="P368" s="185"/>
      <c r="Q368" s="185"/>
      <c r="R368" s="185"/>
      <c r="S368" s="185"/>
      <c r="T368" s="186"/>
      <c r="AT368" s="180" t="s">
        <v>147</v>
      </c>
      <c r="AU368" s="180" t="s">
        <v>84</v>
      </c>
      <c r="AV368" s="15" t="s">
        <v>143</v>
      </c>
      <c r="AW368" s="15" t="s">
        <v>31</v>
      </c>
      <c r="AX368" s="15" t="s">
        <v>32</v>
      </c>
      <c r="AY368" s="180" t="s">
        <v>136</v>
      </c>
    </row>
    <row r="369" spans="1:65" s="2" customFormat="1" ht="16.5" customHeight="1">
      <c r="A369" s="33"/>
      <c r="B369" s="144"/>
      <c r="C369" s="145" t="s">
        <v>463</v>
      </c>
      <c r="D369" s="145" t="s">
        <v>138</v>
      </c>
      <c r="E369" s="146" t="s">
        <v>1432</v>
      </c>
      <c r="F369" s="147" t="s">
        <v>1433</v>
      </c>
      <c r="G369" s="148" t="s">
        <v>141</v>
      </c>
      <c r="H369" s="149">
        <v>9</v>
      </c>
      <c r="I369" s="150"/>
      <c r="J369" s="151">
        <f>ROUND(I369*H369,2)</f>
        <v>0</v>
      </c>
      <c r="K369" s="147" t="s">
        <v>1</v>
      </c>
      <c r="L369" s="34"/>
      <c r="M369" s="152" t="s">
        <v>1</v>
      </c>
      <c r="N369" s="153" t="s">
        <v>40</v>
      </c>
      <c r="O369" s="59"/>
      <c r="P369" s="154">
        <f>O369*H369</f>
        <v>0</v>
      </c>
      <c r="Q369" s="154">
        <v>0.12966</v>
      </c>
      <c r="R369" s="154">
        <f>Q369*H369</f>
        <v>1.1669399999999999</v>
      </c>
      <c r="S369" s="154">
        <v>0</v>
      </c>
      <c r="T369" s="155">
        <f>S369*H369</f>
        <v>0</v>
      </c>
      <c r="U369" s="33"/>
      <c r="V369" s="33"/>
      <c r="W369" s="33"/>
      <c r="X369" s="33"/>
      <c r="Y369" s="33"/>
      <c r="Z369" s="33"/>
      <c r="AA369" s="33"/>
      <c r="AB369" s="33"/>
      <c r="AC369" s="33"/>
      <c r="AD369" s="33"/>
      <c r="AE369" s="33"/>
      <c r="AR369" s="156" t="s">
        <v>143</v>
      </c>
      <c r="AT369" s="156" t="s">
        <v>138</v>
      </c>
      <c r="AU369" s="156" t="s">
        <v>84</v>
      </c>
      <c r="AY369" s="18" t="s">
        <v>136</v>
      </c>
      <c r="BE369" s="157">
        <f>IF(N369="základní",J369,0)</f>
        <v>0</v>
      </c>
      <c r="BF369" s="157">
        <f>IF(N369="snížená",J369,0)</f>
        <v>0</v>
      </c>
      <c r="BG369" s="157">
        <f>IF(N369="zákl. přenesená",J369,0)</f>
        <v>0</v>
      </c>
      <c r="BH369" s="157">
        <f>IF(N369="sníž. přenesená",J369,0)</f>
        <v>0</v>
      </c>
      <c r="BI369" s="157">
        <f>IF(N369="nulová",J369,0)</f>
        <v>0</v>
      </c>
      <c r="BJ369" s="18" t="s">
        <v>32</v>
      </c>
      <c r="BK369" s="157">
        <f>ROUND(I369*H369,2)</f>
        <v>0</v>
      </c>
      <c r="BL369" s="18" t="s">
        <v>143</v>
      </c>
      <c r="BM369" s="156" t="s">
        <v>1434</v>
      </c>
    </row>
    <row r="370" spans="2:51" s="14" customFormat="1" ht="11.25">
      <c r="B370" s="171"/>
      <c r="D370" s="164" t="s">
        <v>147</v>
      </c>
      <c r="E370" s="172" t="s">
        <v>1</v>
      </c>
      <c r="F370" s="173" t="s">
        <v>156</v>
      </c>
      <c r="H370" s="174">
        <v>7</v>
      </c>
      <c r="I370" s="175"/>
      <c r="L370" s="171"/>
      <c r="M370" s="176"/>
      <c r="N370" s="177"/>
      <c r="O370" s="177"/>
      <c r="P370" s="177"/>
      <c r="Q370" s="177"/>
      <c r="R370" s="177"/>
      <c r="S370" s="177"/>
      <c r="T370" s="178"/>
      <c r="AT370" s="172" t="s">
        <v>147</v>
      </c>
      <c r="AU370" s="172" t="s">
        <v>84</v>
      </c>
      <c r="AV370" s="14" t="s">
        <v>84</v>
      </c>
      <c r="AW370" s="14" t="s">
        <v>31</v>
      </c>
      <c r="AX370" s="14" t="s">
        <v>75</v>
      </c>
      <c r="AY370" s="172" t="s">
        <v>136</v>
      </c>
    </row>
    <row r="371" spans="2:51" s="14" customFormat="1" ht="11.25">
      <c r="B371" s="171"/>
      <c r="D371" s="164" t="s">
        <v>147</v>
      </c>
      <c r="E371" s="172" t="s">
        <v>1</v>
      </c>
      <c r="F371" s="173" t="s">
        <v>157</v>
      </c>
      <c r="H371" s="174">
        <v>2</v>
      </c>
      <c r="I371" s="175"/>
      <c r="L371" s="171"/>
      <c r="M371" s="176"/>
      <c r="N371" s="177"/>
      <c r="O371" s="177"/>
      <c r="P371" s="177"/>
      <c r="Q371" s="177"/>
      <c r="R371" s="177"/>
      <c r="S371" s="177"/>
      <c r="T371" s="178"/>
      <c r="AT371" s="172" t="s">
        <v>147</v>
      </c>
      <c r="AU371" s="172" t="s">
        <v>84</v>
      </c>
      <c r="AV371" s="14" t="s">
        <v>84</v>
      </c>
      <c r="AW371" s="14" t="s">
        <v>31</v>
      </c>
      <c r="AX371" s="14" t="s">
        <v>75</v>
      </c>
      <c r="AY371" s="172" t="s">
        <v>136</v>
      </c>
    </row>
    <row r="372" spans="2:51" s="15" customFormat="1" ht="11.25">
      <c r="B372" s="179"/>
      <c r="D372" s="164" t="s">
        <v>147</v>
      </c>
      <c r="E372" s="180" t="s">
        <v>1</v>
      </c>
      <c r="F372" s="181" t="s">
        <v>151</v>
      </c>
      <c r="H372" s="182">
        <v>9</v>
      </c>
      <c r="I372" s="183"/>
      <c r="L372" s="179"/>
      <c r="M372" s="184"/>
      <c r="N372" s="185"/>
      <c r="O372" s="185"/>
      <c r="P372" s="185"/>
      <c r="Q372" s="185"/>
      <c r="R372" s="185"/>
      <c r="S372" s="185"/>
      <c r="T372" s="186"/>
      <c r="AT372" s="180" t="s">
        <v>147</v>
      </c>
      <c r="AU372" s="180" t="s">
        <v>84</v>
      </c>
      <c r="AV372" s="15" t="s">
        <v>143</v>
      </c>
      <c r="AW372" s="15" t="s">
        <v>31</v>
      </c>
      <c r="AX372" s="15" t="s">
        <v>32</v>
      </c>
      <c r="AY372" s="180" t="s">
        <v>136</v>
      </c>
    </row>
    <row r="373" spans="2:63" s="12" customFormat="1" ht="22.9" customHeight="1">
      <c r="B373" s="131"/>
      <c r="D373" s="132" t="s">
        <v>74</v>
      </c>
      <c r="E373" s="142" t="s">
        <v>205</v>
      </c>
      <c r="F373" s="142" t="s">
        <v>709</v>
      </c>
      <c r="I373" s="134"/>
      <c r="J373" s="143">
        <f>BK373</f>
        <v>0</v>
      </c>
      <c r="L373" s="131"/>
      <c r="M373" s="136"/>
      <c r="N373" s="137"/>
      <c r="O373" s="137"/>
      <c r="P373" s="138">
        <f>SUM(P374:P397)</f>
        <v>0</v>
      </c>
      <c r="Q373" s="137"/>
      <c r="R373" s="138">
        <f>SUM(R374:R397)</f>
        <v>0.0084</v>
      </c>
      <c r="S373" s="137"/>
      <c r="T373" s="139">
        <f>SUM(T374:T397)</f>
        <v>0</v>
      </c>
      <c r="AR373" s="132" t="s">
        <v>32</v>
      </c>
      <c r="AT373" s="140" t="s">
        <v>74</v>
      </c>
      <c r="AU373" s="140" t="s">
        <v>32</v>
      </c>
      <c r="AY373" s="132" t="s">
        <v>136</v>
      </c>
      <c r="BK373" s="141">
        <f>SUM(BK374:BK397)</f>
        <v>0</v>
      </c>
    </row>
    <row r="374" spans="1:65" s="2" customFormat="1" ht="16.5" customHeight="1">
      <c r="A374" s="33"/>
      <c r="B374" s="144"/>
      <c r="C374" s="145" t="s">
        <v>470</v>
      </c>
      <c r="D374" s="145" t="s">
        <v>138</v>
      </c>
      <c r="E374" s="146" t="s">
        <v>1435</v>
      </c>
      <c r="F374" s="147" t="s">
        <v>1436</v>
      </c>
      <c r="G374" s="148" t="s">
        <v>198</v>
      </c>
      <c r="H374" s="149">
        <v>14</v>
      </c>
      <c r="I374" s="150"/>
      <c r="J374" s="151">
        <f>ROUND(I374*H374,2)</f>
        <v>0</v>
      </c>
      <c r="K374" s="147" t="s">
        <v>142</v>
      </c>
      <c r="L374" s="34"/>
      <c r="M374" s="152" t="s">
        <v>1</v>
      </c>
      <c r="N374" s="153" t="s">
        <v>40</v>
      </c>
      <c r="O374" s="59"/>
      <c r="P374" s="154">
        <f>O374*H374</f>
        <v>0</v>
      </c>
      <c r="Q374" s="154">
        <v>0</v>
      </c>
      <c r="R374" s="154">
        <f>Q374*H374</f>
        <v>0</v>
      </c>
      <c r="S374" s="154">
        <v>0</v>
      </c>
      <c r="T374" s="155">
        <f>S374*H374</f>
        <v>0</v>
      </c>
      <c r="U374" s="33"/>
      <c r="V374" s="33"/>
      <c r="W374" s="33"/>
      <c r="X374" s="33"/>
      <c r="Y374" s="33"/>
      <c r="Z374" s="33"/>
      <c r="AA374" s="33"/>
      <c r="AB374" s="33"/>
      <c r="AC374" s="33"/>
      <c r="AD374" s="33"/>
      <c r="AE374" s="33"/>
      <c r="AR374" s="156" t="s">
        <v>143</v>
      </c>
      <c r="AT374" s="156" t="s">
        <v>138</v>
      </c>
      <c r="AU374" s="156" t="s">
        <v>84</v>
      </c>
      <c r="AY374" s="18" t="s">
        <v>136</v>
      </c>
      <c r="BE374" s="157">
        <f>IF(N374="základní",J374,0)</f>
        <v>0</v>
      </c>
      <c r="BF374" s="157">
        <f>IF(N374="snížená",J374,0)</f>
        <v>0</v>
      </c>
      <c r="BG374" s="157">
        <f>IF(N374="zákl. přenesená",J374,0)</f>
        <v>0</v>
      </c>
      <c r="BH374" s="157">
        <f>IF(N374="sníž. přenesená",J374,0)</f>
        <v>0</v>
      </c>
      <c r="BI374" s="157">
        <f>IF(N374="nulová",J374,0)</f>
        <v>0</v>
      </c>
      <c r="BJ374" s="18" t="s">
        <v>32</v>
      </c>
      <c r="BK374" s="157">
        <f>ROUND(I374*H374,2)</f>
        <v>0</v>
      </c>
      <c r="BL374" s="18" t="s">
        <v>143</v>
      </c>
      <c r="BM374" s="156" t="s">
        <v>1437</v>
      </c>
    </row>
    <row r="375" spans="1:47" s="2" customFormat="1" ht="11.25">
      <c r="A375" s="33"/>
      <c r="B375" s="34"/>
      <c r="C375" s="33"/>
      <c r="D375" s="158" t="s">
        <v>145</v>
      </c>
      <c r="E375" s="33"/>
      <c r="F375" s="159" t="s">
        <v>1438</v>
      </c>
      <c r="G375" s="33"/>
      <c r="H375" s="33"/>
      <c r="I375" s="160"/>
      <c r="J375" s="33"/>
      <c r="K375" s="33"/>
      <c r="L375" s="34"/>
      <c r="M375" s="161"/>
      <c r="N375" s="162"/>
      <c r="O375" s="59"/>
      <c r="P375" s="59"/>
      <c r="Q375" s="59"/>
      <c r="R375" s="59"/>
      <c r="S375" s="59"/>
      <c r="T375" s="60"/>
      <c r="U375" s="33"/>
      <c r="V375" s="33"/>
      <c r="W375" s="33"/>
      <c r="X375" s="33"/>
      <c r="Y375" s="33"/>
      <c r="Z375" s="33"/>
      <c r="AA375" s="33"/>
      <c r="AB375" s="33"/>
      <c r="AC375" s="33"/>
      <c r="AD375" s="33"/>
      <c r="AE375" s="33"/>
      <c r="AT375" s="18" t="s">
        <v>145</v>
      </c>
      <c r="AU375" s="18" t="s">
        <v>84</v>
      </c>
    </row>
    <row r="376" spans="2:51" s="13" customFormat="1" ht="11.25">
      <c r="B376" s="163"/>
      <c r="D376" s="164" t="s">
        <v>147</v>
      </c>
      <c r="E376" s="165" t="s">
        <v>1</v>
      </c>
      <c r="F376" s="166" t="s">
        <v>1249</v>
      </c>
      <c r="H376" s="165" t="s">
        <v>1</v>
      </c>
      <c r="I376" s="167"/>
      <c r="L376" s="163"/>
      <c r="M376" s="168"/>
      <c r="N376" s="169"/>
      <c r="O376" s="169"/>
      <c r="P376" s="169"/>
      <c r="Q376" s="169"/>
      <c r="R376" s="169"/>
      <c r="S376" s="169"/>
      <c r="T376" s="170"/>
      <c r="AT376" s="165" t="s">
        <v>147</v>
      </c>
      <c r="AU376" s="165" t="s">
        <v>84</v>
      </c>
      <c r="AV376" s="13" t="s">
        <v>32</v>
      </c>
      <c r="AW376" s="13" t="s">
        <v>31</v>
      </c>
      <c r="AX376" s="13" t="s">
        <v>75</v>
      </c>
      <c r="AY376" s="165" t="s">
        <v>136</v>
      </c>
    </row>
    <row r="377" spans="2:51" s="14" customFormat="1" ht="11.25">
      <c r="B377" s="171"/>
      <c r="D377" s="164" t="s">
        <v>147</v>
      </c>
      <c r="E377" s="172" t="s">
        <v>1</v>
      </c>
      <c r="F377" s="173" t="s">
        <v>1439</v>
      </c>
      <c r="H377" s="174">
        <v>10</v>
      </c>
      <c r="I377" s="175"/>
      <c r="L377" s="171"/>
      <c r="M377" s="176"/>
      <c r="N377" s="177"/>
      <c r="O377" s="177"/>
      <c r="P377" s="177"/>
      <c r="Q377" s="177"/>
      <c r="R377" s="177"/>
      <c r="S377" s="177"/>
      <c r="T377" s="178"/>
      <c r="AT377" s="172" t="s">
        <v>147</v>
      </c>
      <c r="AU377" s="172" t="s">
        <v>84</v>
      </c>
      <c r="AV377" s="14" t="s">
        <v>84</v>
      </c>
      <c r="AW377" s="14" t="s">
        <v>31</v>
      </c>
      <c r="AX377" s="14" t="s">
        <v>75</v>
      </c>
      <c r="AY377" s="172" t="s">
        <v>136</v>
      </c>
    </row>
    <row r="378" spans="2:51" s="14" customFormat="1" ht="11.25">
      <c r="B378" s="171"/>
      <c r="D378" s="164" t="s">
        <v>147</v>
      </c>
      <c r="E378" s="172" t="s">
        <v>1</v>
      </c>
      <c r="F378" s="173" t="s">
        <v>1440</v>
      </c>
      <c r="H378" s="174">
        <v>4</v>
      </c>
      <c r="I378" s="175"/>
      <c r="L378" s="171"/>
      <c r="M378" s="176"/>
      <c r="N378" s="177"/>
      <c r="O378" s="177"/>
      <c r="P378" s="177"/>
      <c r="Q378" s="177"/>
      <c r="R378" s="177"/>
      <c r="S378" s="177"/>
      <c r="T378" s="178"/>
      <c r="AT378" s="172" t="s">
        <v>147</v>
      </c>
      <c r="AU378" s="172" t="s">
        <v>84</v>
      </c>
      <c r="AV378" s="14" t="s">
        <v>84</v>
      </c>
      <c r="AW378" s="14" t="s">
        <v>31</v>
      </c>
      <c r="AX378" s="14" t="s">
        <v>75</v>
      </c>
      <c r="AY378" s="172" t="s">
        <v>136</v>
      </c>
    </row>
    <row r="379" spans="2:51" s="15" customFormat="1" ht="11.25">
      <c r="B379" s="179"/>
      <c r="D379" s="164" t="s">
        <v>147</v>
      </c>
      <c r="E379" s="180" t="s">
        <v>1</v>
      </c>
      <c r="F379" s="181" t="s">
        <v>151</v>
      </c>
      <c r="H379" s="182">
        <v>14</v>
      </c>
      <c r="I379" s="183"/>
      <c r="L379" s="179"/>
      <c r="M379" s="184"/>
      <c r="N379" s="185"/>
      <c r="O379" s="185"/>
      <c r="P379" s="185"/>
      <c r="Q379" s="185"/>
      <c r="R379" s="185"/>
      <c r="S379" s="185"/>
      <c r="T379" s="186"/>
      <c r="AT379" s="180" t="s">
        <v>147</v>
      </c>
      <c r="AU379" s="180" t="s">
        <v>84</v>
      </c>
      <c r="AV379" s="15" t="s">
        <v>143</v>
      </c>
      <c r="AW379" s="15" t="s">
        <v>31</v>
      </c>
      <c r="AX379" s="15" t="s">
        <v>32</v>
      </c>
      <c r="AY379" s="180" t="s">
        <v>136</v>
      </c>
    </row>
    <row r="380" spans="1:65" s="2" customFormat="1" ht="16.5" customHeight="1">
      <c r="A380" s="33"/>
      <c r="B380" s="144"/>
      <c r="C380" s="145" t="s">
        <v>474</v>
      </c>
      <c r="D380" s="145" t="s">
        <v>138</v>
      </c>
      <c r="E380" s="146" t="s">
        <v>1441</v>
      </c>
      <c r="F380" s="147" t="s">
        <v>1442</v>
      </c>
      <c r="G380" s="148" t="s">
        <v>198</v>
      </c>
      <c r="H380" s="149">
        <v>14</v>
      </c>
      <c r="I380" s="150"/>
      <c r="J380" s="151">
        <f>ROUND(I380*H380,2)</f>
        <v>0</v>
      </c>
      <c r="K380" s="147" t="s">
        <v>1</v>
      </c>
      <c r="L380" s="34"/>
      <c r="M380" s="152" t="s">
        <v>1</v>
      </c>
      <c r="N380" s="153" t="s">
        <v>40</v>
      </c>
      <c r="O380" s="59"/>
      <c r="P380" s="154">
        <f>O380*H380</f>
        <v>0</v>
      </c>
      <c r="Q380" s="154">
        <v>0.0006</v>
      </c>
      <c r="R380" s="154">
        <f>Q380*H380</f>
        <v>0.0084</v>
      </c>
      <c r="S380" s="154">
        <v>0</v>
      </c>
      <c r="T380" s="155">
        <f>S380*H380</f>
        <v>0</v>
      </c>
      <c r="U380" s="33"/>
      <c r="V380" s="33"/>
      <c r="W380" s="33"/>
      <c r="X380" s="33"/>
      <c r="Y380" s="33"/>
      <c r="Z380" s="33"/>
      <c r="AA380" s="33"/>
      <c r="AB380" s="33"/>
      <c r="AC380" s="33"/>
      <c r="AD380" s="33"/>
      <c r="AE380" s="33"/>
      <c r="AR380" s="156" t="s">
        <v>143</v>
      </c>
      <c r="AT380" s="156" t="s">
        <v>138</v>
      </c>
      <c r="AU380" s="156" t="s">
        <v>84</v>
      </c>
      <c r="AY380" s="18" t="s">
        <v>136</v>
      </c>
      <c r="BE380" s="157">
        <f>IF(N380="základní",J380,0)</f>
        <v>0</v>
      </c>
      <c r="BF380" s="157">
        <f>IF(N380="snížená",J380,0)</f>
        <v>0</v>
      </c>
      <c r="BG380" s="157">
        <f>IF(N380="zákl. přenesená",J380,0)</f>
        <v>0</v>
      </c>
      <c r="BH380" s="157">
        <f>IF(N380="sníž. přenesená",J380,0)</f>
        <v>0</v>
      </c>
      <c r="BI380" s="157">
        <f>IF(N380="nulová",J380,0)</f>
        <v>0</v>
      </c>
      <c r="BJ380" s="18" t="s">
        <v>32</v>
      </c>
      <c r="BK380" s="157">
        <f>ROUND(I380*H380,2)</f>
        <v>0</v>
      </c>
      <c r="BL380" s="18" t="s">
        <v>143</v>
      </c>
      <c r="BM380" s="156" t="s">
        <v>1443</v>
      </c>
    </row>
    <row r="381" spans="2:51" s="13" customFormat="1" ht="11.25">
      <c r="B381" s="163"/>
      <c r="D381" s="164" t="s">
        <v>147</v>
      </c>
      <c r="E381" s="165" t="s">
        <v>1</v>
      </c>
      <c r="F381" s="166" t="s">
        <v>1249</v>
      </c>
      <c r="H381" s="165" t="s">
        <v>1</v>
      </c>
      <c r="I381" s="167"/>
      <c r="L381" s="163"/>
      <c r="M381" s="168"/>
      <c r="N381" s="169"/>
      <c r="O381" s="169"/>
      <c r="P381" s="169"/>
      <c r="Q381" s="169"/>
      <c r="R381" s="169"/>
      <c r="S381" s="169"/>
      <c r="T381" s="170"/>
      <c r="AT381" s="165" t="s">
        <v>147</v>
      </c>
      <c r="AU381" s="165" t="s">
        <v>84</v>
      </c>
      <c r="AV381" s="13" t="s">
        <v>32</v>
      </c>
      <c r="AW381" s="13" t="s">
        <v>31</v>
      </c>
      <c r="AX381" s="13" t="s">
        <v>75</v>
      </c>
      <c r="AY381" s="165" t="s">
        <v>136</v>
      </c>
    </row>
    <row r="382" spans="2:51" s="14" customFormat="1" ht="11.25">
      <c r="B382" s="171"/>
      <c r="D382" s="164" t="s">
        <v>147</v>
      </c>
      <c r="E382" s="172" t="s">
        <v>1</v>
      </c>
      <c r="F382" s="173" t="s">
        <v>1439</v>
      </c>
      <c r="H382" s="174">
        <v>10</v>
      </c>
      <c r="I382" s="175"/>
      <c r="L382" s="171"/>
      <c r="M382" s="176"/>
      <c r="N382" s="177"/>
      <c r="O382" s="177"/>
      <c r="P382" s="177"/>
      <c r="Q382" s="177"/>
      <c r="R382" s="177"/>
      <c r="S382" s="177"/>
      <c r="T382" s="178"/>
      <c r="AT382" s="172" t="s">
        <v>147</v>
      </c>
      <c r="AU382" s="172" t="s">
        <v>84</v>
      </c>
      <c r="AV382" s="14" t="s">
        <v>84</v>
      </c>
      <c r="AW382" s="14" t="s">
        <v>31</v>
      </c>
      <c r="AX382" s="14" t="s">
        <v>75</v>
      </c>
      <c r="AY382" s="172" t="s">
        <v>136</v>
      </c>
    </row>
    <row r="383" spans="2:51" s="14" customFormat="1" ht="11.25">
      <c r="B383" s="171"/>
      <c r="D383" s="164" t="s">
        <v>147</v>
      </c>
      <c r="E383" s="172" t="s">
        <v>1</v>
      </c>
      <c r="F383" s="173" t="s">
        <v>1444</v>
      </c>
      <c r="H383" s="174">
        <v>4</v>
      </c>
      <c r="I383" s="175"/>
      <c r="L383" s="171"/>
      <c r="M383" s="176"/>
      <c r="N383" s="177"/>
      <c r="O383" s="177"/>
      <c r="P383" s="177"/>
      <c r="Q383" s="177"/>
      <c r="R383" s="177"/>
      <c r="S383" s="177"/>
      <c r="T383" s="178"/>
      <c r="AT383" s="172" t="s">
        <v>147</v>
      </c>
      <c r="AU383" s="172" t="s">
        <v>84</v>
      </c>
      <c r="AV383" s="14" t="s">
        <v>84</v>
      </c>
      <c r="AW383" s="14" t="s">
        <v>31</v>
      </c>
      <c r="AX383" s="14" t="s">
        <v>75</v>
      </c>
      <c r="AY383" s="172" t="s">
        <v>136</v>
      </c>
    </row>
    <row r="384" spans="2:51" s="15" customFormat="1" ht="11.25">
      <c r="B384" s="179"/>
      <c r="D384" s="164" t="s">
        <v>147</v>
      </c>
      <c r="E384" s="180" t="s">
        <v>1</v>
      </c>
      <c r="F384" s="181" t="s">
        <v>151</v>
      </c>
      <c r="H384" s="182">
        <v>14</v>
      </c>
      <c r="I384" s="183"/>
      <c r="L384" s="179"/>
      <c r="M384" s="184"/>
      <c r="N384" s="185"/>
      <c r="O384" s="185"/>
      <c r="P384" s="185"/>
      <c r="Q384" s="185"/>
      <c r="R384" s="185"/>
      <c r="S384" s="185"/>
      <c r="T384" s="186"/>
      <c r="AT384" s="180" t="s">
        <v>147</v>
      </c>
      <c r="AU384" s="180" t="s">
        <v>84</v>
      </c>
      <c r="AV384" s="15" t="s">
        <v>143</v>
      </c>
      <c r="AW384" s="15" t="s">
        <v>31</v>
      </c>
      <c r="AX384" s="15" t="s">
        <v>32</v>
      </c>
      <c r="AY384" s="180" t="s">
        <v>136</v>
      </c>
    </row>
    <row r="385" spans="1:65" s="2" customFormat="1" ht="16.5" customHeight="1">
      <c r="A385" s="33"/>
      <c r="B385" s="144"/>
      <c r="C385" s="145" t="s">
        <v>478</v>
      </c>
      <c r="D385" s="145" t="s">
        <v>138</v>
      </c>
      <c r="E385" s="146" t="s">
        <v>1445</v>
      </c>
      <c r="F385" s="147" t="s">
        <v>1446</v>
      </c>
      <c r="G385" s="148" t="s">
        <v>198</v>
      </c>
      <c r="H385" s="149">
        <v>4</v>
      </c>
      <c r="I385" s="150"/>
      <c r="J385" s="151">
        <f>ROUND(I385*H385,2)</f>
        <v>0</v>
      </c>
      <c r="K385" s="147" t="s">
        <v>142</v>
      </c>
      <c r="L385" s="34"/>
      <c r="M385" s="152" t="s">
        <v>1</v>
      </c>
      <c r="N385" s="153" t="s">
        <v>40</v>
      </c>
      <c r="O385" s="59"/>
      <c r="P385" s="154">
        <f>O385*H385</f>
        <v>0</v>
      </c>
      <c r="Q385" s="154">
        <v>0</v>
      </c>
      <c r="R385" s="154">
        <f>Q385*H385</f>
        <v>0</v>
      </c>
      <c r="S385" s="154">
        <v>0</v>
      </c>
      <c r="T385" s="155">
        <f>S385*H385</f>
        <v>0</v>
      </c>
      <c r="U385" s="33"/>
      <c r="V385" s="33"/>
      <c r="W385" s="33"/>
      <c r="X385" s="33"/>
      <c r="Y385" s="33"/>
      <c r="Z385" s="33"/>
      <c r="AA385" s="33"/>
      <c r="AB385" s="33"/>
      <c r="AC385" s="33"/>
      <c r="AD385" s="33"/>
      <c r="AE385" s="33"/>
      <c r="AR385" s="156" t="s">
        <v>143</v>
      </c>
      <c r="AT385" s="156" t="s">
        <v>138</v>
      </c>
      <c r="AU385" s="156" t="s">
        <v>84</v>
      </c>
      <c r="AY385" s="18" t="s">
        <v>136</v>
      </c>
      <c r="BE385" s="157">
        <f>IF(N385="základní",J385,0)</f>
        <v>0</v>
      </c>
      <c r="BF385" s="157">
        <f>IF(N385="snížená",J385,0)</f>
        <v>0</v>
      </c>
      <c r="BG385" s="157">
        <f>IF(N385="zákl. přenesená",J385,0)</f>
        <v>0</v>
      </c>
      <c r="BH385" s="157">
        <f>IF(N385="sníž. přenesená",J385,0)</f>
        <v>0</v>
      </c>
      <c r="BI385" s="157">
        <f>IF(N385="nulová",J385,0)</f>
        <v>0</v>
      </c>
      <c r="BJ385" s="18" t="s">
        <v>32</v>
      </c>
      <c r="BK385" s="157">
        <f>ROUND(I385*H385,2)</f>
        <v>0</v>
      </c>
      <c r="BL385" s="18" t="s">
        <v>143</v>
      </c>
      <c r="BM385" s="156" t="s">
        <v>1447</v>
      </c>
    </row>
    <row r="386" spans="1:47" s="2" customFormat="1" ht="11.25">
      <c r="A386" s="33"/>
      <c r="B386" s="34"/>
      <c r="C386" s="33"/>
      <c r="D386" s="158" t="s">
        <v>145</v>
      </c>
      <c r="E386" s="33"/>
      <c r="F386" s="159" t="s">
        <v>1448</v>
      </c>
      <c r="G386" s="33"/>
      <c r="H386" s="33"/>
      <c r="I386" s="160"/>
      <c r="J386" s="33"/>
      <c r="K386" s="33"/>
      <c r="L386" s="34"/>
      <c r="M386" s="161"/>
      <c r="N386" s="162"/>
      <c r="O386" s="59"/>
      <c r="P386" s="59"/>
      <c r="Q386" s="59"/>
      <c r="R386" s="59"/>
      <c r="S386" s="59"/>
      <c r="T386" s="60"/>
      <c r="U386" s="33"/>
      <c r="V386" s="33"/>
      <c r="W386" s="33"/>
      <c r="X386" s="33"/>
      <c r="Y386" s="33"/>
      <c r="Z386" s="33"/>
      <c r="AA386" s="33"/>
      <c r="AB386" s="33"/>
      <c r="AC386" s="33"/>
      <c r="AD386" s="33"/>
      <c r="AE386" s="33"/>
      <c r="AT386" s="18" t="s">
        <v>145</v>
      </c>
      <c r="AU386" s="18" t="s">
        <v>84</v>
      </c>
    </row>
    <row r="387" spans="2:51" s="13" customFormat="1" ht="11.25">
      <c r="B387" s="163"/>
      <c r="D387" s="164" t="s">
        <v>147</v>
      </c>
      <c r="E387" s="165" t="s">
        <v>1</v>
      </c>
      <c r="F387" s="166" t="s">
        <v>1249</v>
      </c>
      <c r="H387" s="165" t="s">
        <v>1</v>
      </c>
      <c r="I387" s="167"/>
      <c r="L387" s="163"/>
      <c r="M387" s="168"/>
      <c r="N387" s="169"/>
      <c r="O387" s="169"/>
      <c r="P387" s="169"/>
      <c r="Q387" s="169"/>
      <c r="R387" s="169"/>
      <c r="S387" s="169"/>
      <c r="T387" s="170"/>
      <c r="AT387" s="165" t="s">
        <v>147</v>
      </c>
      <c r="AU387" s="165" t="s">
        <v>84</v>
      </c>
      <c r="AV387" s="13" t="s">
        <v>32</v>
      </c>
      <c r="AW387" s="13" t="s">
        <v>31</v>
      </c>
      <c r="AX387" s="13" t="s">
        <v>75</v>
      </c>
      <c r="AY387" s="165" t="s">
        <v>136</v>
      </c>
    </row>
    <row r="388" spans="2:51" s="14" customFormat="1" ht="11.25">
      <c r="B388" s="171"/>
      <c r="D388" s="164" t="s">
        <v>147</v>
      </c>
      <c r="E388" s="172" t="s">
        <v>1</v>
      </c>
      <c r="F388" s="173" t="s">
        <v>1440</v>
      </c>
      <c r="H388" s="174">
        <v>4</v>
      </c>
      <c r="I388" s="175"/>
      <c r="L388" s="171"/>
      <c r="M388" s="176"/>
      <c r="N388" s="177"/>
      <c r="O388" s="177"/>
      <c r="P388" s="177"/>
      <c r="Q388" s="177"/>
      <c r="R388" s="177"/>
      <c r="S388" s="177"/>
      <c r="T388" s="178"/>
      <c r="AT388" s="172" t="s">
        <v>147</v>
      </c>
      <c r="AU388" s="172" t="s">
        <v>84</v>
      </c>
      <c r="AV388" s="14" t="s">
        <v>84</v>
      </c>
      <c r="AW388" s="14" t="s">
        <v>31</v>
      </c>
      <c r="AX388" s="14" t="s">
        <v>75</v>
      </c>
      <c r="AY388" s="172" t="s">
        <v>136</v>
      </c>
    </row>
    <row r="389" spans="2:51" s="15" customFormat="1" ht="11.25">
      <c r="B389" s="179"/>
      <c r="D389" s="164" t="s">
        <v>147</v>
      </c>
      <c r="E389" s="180" t="s">
        <v>1</v>
      </c>
      <c r="F389" s="181" t="s">
        <v>151</v>
      </c>
      <c r="H389" s="182">
        <v>4</v>
      </c>
      <c r="I389" s="183"/>
      <c r="L389" s="179"/>
      <c r="M389" s="184"/>
      <c r="N389" s="185"/>
      <c r="O389" s="185"/>
      <c r="P389" s="185"/>
      <c r="Q389" s="185"/>
      <c r="R389" s="185"/>
      <c r="S389" s="185"/>
      <c r="T389" s="186"/>
      <c r="AT389" s="180" t="s">
        <v>147</v>
      </c>
      <c r="AU389" s="180" t="s">
        <v>84</v>
      </c>
      <c r="AV389" s="15" t="s">
        <v>143</v>
      </c>
      <c r="AW389" s="15" t="s">
        <v>31</v>
      </c>
      <c r="AX389" s="15" t="s">
        <v>32</v>
      </c>
      <c r="AY389" s="180" t="s">
        <v>136</v>
      </c>
    </row>
    <row r="390" spans="1:65" s="2" customFormat="1" ht="16.5" customHeight="1">
      <c r="A390" s="33"/>
      <c r="B390" s="144"/>
      <c r="C390" s="145" t="s">
        <v>486</v>
      </c>
      <c r="D390" s="145" t="s">
        <v>138</v>
      </c>
      <c r="E390" s="146" t="s">
        <v>1449</v>
      </c>
      <c r="F390" s="147" t="s">
        <v>1450</v>
      </c>
      <c r="G390" s="148" t="s">
        <v>198</v>
      </c>
      <c r="H390" s="149">
        <v>24</v>
      </c>
      <c r="I390" s="150"/>
      <c r="J390" s="151">
        <f>ROUND(I390*H390,2)</f>
        <v>0</v>
      </c>
      <c r="K390" s="147" t="s">
        <v>142</v>
      </c>
      <c r="L390" s="34"/>
      <c r="M390" s="152" t="s">
        <v>1</v>
      </c>
      <c r="N390" s="153" t="s">
        <v>40</v>
      </c>
      <c r="O390" s="59"/>
      <c r="P390" s="154">
        <f>O390*H390</f>
        <v>0</v>
      </c>
      <c r="Q390" s="154">
        <v>0</v>
      </c>
      <c r="R390" s="154">
        <f>Q390*H390</f>
        <v>0</v>
      </c>
      <c r="S390" s="154">
        <v>0</v>
      </c>
      <c r="T390" s="155">
        <f>S390*H390</f>
        <v>0</v>
      </c>
      <c r="U390" s="33"/>
      <c r="V390" s="33"/>
      <c r="W390" s="33"/>
      <c r="X390" s="33"/>
      <c r="Y390" s="33"/>
      <c r="Z390" s="33"/>
      <c r="AA390" s="33"/>
      <c r="AB390" s="33"/>
      <c r="AC390" s="33"/>
      <c r="AD390" s="33"/>
      <c r="AE390" s="33"/>
      <c r="AR390" s="156" t="s">
        <v>143</v>
      </c>
      <c r="AT390" s="156" t="s">
        <v>138</v>
      </c>
      <c r="AU390" s="156" t="s">
        <v>84</v>
      </c>
      <c r="AY390" s="18" t="s">
        <v>136</v>
      </c>
      <c r="BE390" s="157">
        <f>IF(N390="základní",J390,0)</f>
        <v>0</v>
      </c>
      <c r="BF390" s="157">
        <f>IF(N390="snížená",J390,0)</f>
        <v>0</v>
      </c>
      <c r="BG390" s="157">
        <f>IF(N390="zákl. přenesená",J390,0)</f>
        <v>0</v>
      </c>
      <c r="BH390" s="157">
        <f>IF(N390="sníž. přenesená",J390,0)</f>
        <v>0</v>
      </c>
      <c r="BI390" s="157">
        <f>IF(N390="nulová",J390,0)</f>
        <v>0</v>
      </c>
      <c r="BJ390" s="18" t="s">
        <v>32</v>
      </c>
      <c r="BK390" s="157">
        <f>ROUND(I390*H390,2)</f>
        <v>0</v>
      </c>
      <c r="BL390" s="18" t="s">
        <v>143</v>
      </c>
      <c r="BM390" s="156" t="s">
        <v>1451</v>
      </c>
    </row>
    <row r="391" spans="1:47" s="2" customFormat="1" ht="11.25">
      <c r="A391" s="33"/>
      <c r="B391" s="34"/>
      <c r="C391" s="33"/>
      <c r="D391" s="158" t="s">
        <v>145</v>
      </c>
      <c r="E391" s="33"/>
      <c r="F391" s="159" t="s">
        <v>1452</v>
      </c>
      <c r="G391" s="33"/>
      <c r="H391" s="33"/>
      <c r="I391" s="160"/>
      <c r="J391" s="33"/>
      <c r="K391" s="33"/>
      <c r="L391" s="34"/>
      <c r="M391" s="161"/>
      <c r="N391" s="162"/>
      <c r="O391" s="59"/>
      <c r="P391" s="59"/>
      <c r="Q391" s="59"/>
      <c r="R391" s="59"/>
      <c r="S391" s="59"/>
      <c r="T391" s="60"/>
      <c r="U391" s="33"/>
      <c r="V391" s="33"/>
      <c r="W391" s="33"/>
      <c r="X391" s="33"/>
      <c r="Y391" s="33"/>
      <c r="Z391" s="33"/>
      <c r="AA391" s="33"/>
      <c r="AB391" s="33"/>
      <c r="AC391" s="33"/>
      <c r="AD391" s="33"/>
      <c r="AE391" s="33"/>
      <c r="AT391" s="18" t="s">
        <v>145</v>
      </c>
      <c r="AU391" s="18" t="s">
        <v>84</v>
      </c>
    </row>
    <row r="392" spans="2:51" s="13" customFormat="1" ht="11.25">
      <c r="B392" s="163"/>
      <c r="D392" s="164" t="s">
        <v>147</v>
      </c>
      <c r="E392" s="165" t="s">
        <v>1</v>
      </c>
      <c r="F392" s="166" t="s">
        <v>1249</v>
      </c>
      <c r="H392" s="165" t="s">
        <v>1</v>
      </c>
      <c r="I392" s="167"/>
      <c r="L392" s="163"/>
      <c r="M392" s="168"/>
      <c r="N392" s="169"/>
      <c r="O392" s="169"/>
      <c r="P392" s="169"/>
      <c r="Q392" s="169"/>
      <c r="R392" s="169"/>
      <c r="S392" s="169"/>
      <c r="T392" s="170"/>
      <c r="AT392" s="165" t="s">
        <v>147</v>
      </c>
      <c r="AU392" s="165" t="s">
        <v>84</v>
      </c>
      <c r="AV392" s="13" t="s">
        <v>32</v>
      </c>
      <c r="AW392" s="13" t="s">
        <v>31</v>
      </c>
      <c r="AX392" s="13" t="s">
        <v>75</v>
      </c>
      <c r="AY392" s="165" t="s">
        <v>136</v>
      </c>
    </row>
    <row r="393" spans="2:51" s="14" customFormat="1" ht="11.25">
      <c r="B393" s="171"/>
      <c r="D393" s="164" t="s">
        <v>147</v>
      </c>
      <c r="E393" s="172" t="s">
        <v>1</v>
      </c>
      <c r="F393" s="173" t="s">
        <v>1453</v>
      </c>
      <c r="H393" s="174">
        <v>20</v>
      </c>
      <c r="I393" s="175"/>
      <c r="L393" s="171"/>
      <c r="M393" s="176"/>
      <c r="N393" s="177"/>
      <c r="O393" s="177"/>
      <c r="P393" s="177"/>
      <c r="Q393" s="177"/>
      <c r="R393" s="177"/>
      <c r="S393" s="177"/>
      <c r="T393" s="178"/>
      <c r="AT393" s="172" t="s">
        <v>147</v>
      </c>
      <c r="AU393" s="172" t="s">
        <v>84</v>
      </c>
      <c r="AV393" s="14" t="s">
        <v>84</v>
      </c>
      <c r="AW393" s="14" t="s">
        <v>31</v>
      </c>
      <c r="AX393" s="14" t="s">
        <v>75</v>
      </c>
      <c r="AY393" s="172" t="s">
        <v>136</v>
      </c>
    </row>
    <row r="394" spans="2:51" s="14" customFormat="1" ht="11.25">
      <c r="B394" s="171"/>
      <c r="D394" s="164" t="s">
        <v>147</v>
      </c>
      <c r="E394" s="172" t="s">
        <v>1</v>
      </c>
      <c r="F394" s="173" t="s">
        <v>1440</v>
      </c>
      <c r="H394" s="174">
        <v>4</v>
      </c>
      <c r="I394" s="175"/>
      <c r="L394" s="171"/>
      <c r="M394" s="176"/>
      <c r="N394" s="177"/>
      <c r="O394" s="177"/>
      <c r="P394" s="177"/>
      <c r="Q394" s="177"/>
      <c r="R394" s="177"/>
      <c r="S394" s="177"/>
      <c r="T394" s="178"/>
      <c r="AT394" s="172" t="s">
        <v>147</v>
      </c>
      <c r="AU394" s="172" t="s">
        <v>84</v>
      </c>
      <c r="AV394" s="14" t="s">
        <v>84</v>
      </c>
      <c r="AW394" s="14" t="s">
        <v>31</v>
      </c>
      <c r="AX394" s="14" t="s">
        <v>75</v>
      </c>
      <c r="AY394" s="172" t="s">
        <v>136</v>
      </c>
    </row>
    <row r="395" spans="2:51" s="15" customFormat="1" ht="11.25">
      <c r="B395" s="179"/>
      <c r="D395" s="164" t="s">
        <v>147</v>
      </c>
      <c r="E395" s="180" t="s">
        <v>1</v>
      </c>
      <c r="F395" s="181" t="s">
        <v>151</v>
      </c>
      <c r="H395" s="182">
        <v>24</v>
      </c>
      <c r="I395" s="183"/>
      <c r="L395" s="179"/>
      <c r="M395" s="184"/>
      <c r="N395" s="185"/>
      <c r="O395" s="185"/>
      <c r="P395" s="185"/>
      <c r="Q395" s="185"/>
      <c r="R395" s="185"/>
      <c r="S395" s="185"/>
      <c r="T395" s="186"/>
      <c r="AT395" s="180" t="s">
        <v>147</v>
      </c>
      <c r="AU395" s="180" t="s">
        <v>84</v>
      </c>
      <c r="AV395" s="15" t="s">
        <v>143</v>
      </c>
      <c r="AW395" s="15" t="s">
        <v>31</v>
      </c>
      <c r="AX395" s="15" t="s">
        <v>32</v>
      </c>
      <c r="AY395" s="180" t="s">
        <v>136</v>
      </c>
    </row>
    <row r="396" spans="1:65" s="2" customFormat="1" ht="16.5" customHeight="1">
      <c r="A396" s="33"/>
      <c r="B396" s="144"/>
      <c r="C396" s="145" t="s">
        <v>490</v>
      </c>
      <c r="D396" s="145" t="s">
        <v>138</v>
      </c>
      <c r="E396" s="146" t="s">
        <v>1454</v>
      </c>
      <c r="F396" s="147" t="s">
        <v>1455</v>
      </c>
      <c r="G396" s="148" t="s">
        <v>1074</v>
      </c>
      <c r="H396" s="149">
        <v>1</v>
      </c>
      <c r="I396" s="150"/>
      <c r="J396" s="151">
        <f>ROUND(I396*H396,2)</f>
        <v>0</v>
      </c>
      <c r="K396" s="147" t="s">
        <v>1</v>
      </c>
      <c r="L396" s="34"/>
      <c r="M396" s="152" t="s">
        <v>1</v>
      </c>
      <c r="N396" s="153" t="s">
        <v>40</v>
      </c>
      <c r="O396" s="59"/>
      <c r="P396" s="154">
        <f>O396*H396</f>
        <v>0</v>
      </c>
      <c r="Q396" s="154">
        <v>0</v>
      </c>
      <c r="R396" s="154">
        <f>Q396*H396</f>
        <v>0</v>
      </c>
      <c r="S396" s="154">
        <v>0</v>
      </c>
      <c r="T396" s="155">
        <f>S396*H396</f>
        <v>0</v>
      </c>
      <c r="U396" s="33"/>
      <c r="V396" s="33"/>
      <c r="W396" s="33"/>
      <c r="X396" s="33"/>
      <c r="Y396" s="33"/>
      <c r="Z396" s="33"/>
      <c r="AA396" s="33"/>
      <c r="AB396" s="33"/>
      <c r="AC396" s="33"/>
      <c r="AD396" s="33"/>
      <c r="AE396" s="33"/>
      <c r="AR396" s="156" t="s">
        <v>143</v>
      </c>
      <c r="AT396" s="156" t="s">
        <v>138</v>
      </c>
      <c r="AU396" s="156" t="s">
        <v>84</v>
      </c>
      <c r="AY396" s="18" t="s">
        <v>136</v>
      </c>
      <c r="BE396" s="157">
        <f>IF(N396="základní",J396,0)</f>
        <v>0</v>
      </c>
      <c r="BF396" s="157">
        <f>IF(N396="snížená",J396,0)</f>
        <v>0</v>
      </c>
      <c r="BG396" s="157">
        <f>IF(N396="zákl. přenesená",J396,0)</f>
        <v>0</v>
      </c>
      <c r="BH396" s="157">
        <f>IF(N396="sníž. přenesená",J396,0)</f>
        <v>0</v>
      </c>
      <c r="BI396" s="157">
        <f>IF(N396="nulová",J396,0)</f>
        <v>0</v>
      </c>
      <c r="BJ396" s="18" t="s">
        <v>32</v>
      </c>
      <c r="BK396" s="157">
        <f>ROUND(I396*H396,2)</f>
        <v>0</v>
      </c>
      <c r="BL396" s="18" t="s">
        <v>143</v>
      </c>
      <c r="BM396" s="156" t="s">
        <v>1456</v>
      </c>
    </row>
    <row r="397" spans="2:51" s="14" customFormat="1" ht="11.25">
      <c r="B397" s="171"/>
      <c r="D397" s="164" t="s">
        <v>147</v>
      </c>
      <c r="E397" s="172" t="s">
        <v>1</v>
      </c>
      <c r="F397" s="173" t="s">
        <v>32</v>
      </c>
      <c r="H397" s="174">
        <v>1</v>
      </c>
      <c r="I397" s="175"/>
      <c r="L397" s="171"/>
      <c r="M397" s="176"/>
      <c r="N397" s="177"/>
      <c r="O397" s="177"/>
      <c r="P397" s="177"/>
      <c r="Q397" s="177"/>
      <c r="R397" s="177"/>
      <c r="S397" s="177"/>
      <c r="T397" s="178"/>
      <c r="AT397" s="172" t="s">
        <v>147</v>
      </c>
      <c r="AU397" s="172" t="s">
        <v>84</v>
      </c>
      <c r="AV397" s="14" t="s">
        <v>84</v>
      </c>
      <c r="AW397" s="14" t="s">
        <v>31</v>
      </c>
      <c r="AX397" s="14" t="s">
        <v>32</v>
      </c>
      <c r="AY397" s="172" t="s">
        <v>136</v>
      </c>
    </row>
    <row r="398" spans="2:63" s="12" customFormat="1" ht="22.9" customHeight="1">
      <c r="B398" s="131"/>
      <c r="D398" s="132" t="s">
        <v>74</v>
      </c>
      <c r="E398" s="142" t="s">
        <v>773</v>
      </c>
      <c r="F398" s="142" t="s">
        <v>774</v>
      </c>
      <c r="I398" s="134"/>
      <c r="J398" s="143">
        <f>BK398</f>
        <v>0</v>
      </c>
      <c r="L398" s="131"/>
      <c r="M398" s="136"/>
      <c r="N398" s="137"/>
      <c r="O398" s="137"/>
      <c r="P398" s="138">
        <f>SUM(P399:P400)</f>
        <v>0</v>
      </c>
      <c r="Q398" s="137"/>
      <c r="R398" s="138">
        <f>SUM(R399:R400)</f>
        <v>0</v>
      </c>
      <c r="S398" s="137"/>
      <c r="T398" s="139">
        <f>SUM(T399:T400)</f>
        <v>0</v>
      </c>
      <c r="AR398" s="132" t="s">
        <v>32</v>
      </c>
      <c r="AT398" s="140" t="s">
        <v>74</v>
      </c>
      <c r="AU398" s="140" t="s">
        <v>32</v>
      </c>
      <c r="AY398" s="132" t="s">
        <v>136</v>
      </c>
      <c r="BK398" s="141">
        <f>SUM(BK399:BK400)</f>
        <v>0</v>
      </c>
    </row>
    <row r="399" spans="1:65" s="2" customFormat="1" ht="21.75" customHeight="1">
      <c r="A399" s="33"/>
      <c r="B399" s="144"/>
      <c r="C399" s="145" t="s">
        <v>494</v>
      </c>
      <c r="D399" s="145" t="s">
        <v>138</v>
      </c>
      <c r="E399" s="146" t="s">
        <v>1457</v>
      </c>
      <c r="F399" s="147" t="s">
        <v>1458</v>
      </c>
      <c r="G399" s="148" t="s">
        <v>214</v>
      </c>
      <c r="H399" s="149">
        <v>14.399</v>
      </c>
      <c r="I399" s="150"/>
      <c r="J399" s="151">
        <f>ROUND(I399*H399,2)</f>
        <v>0</v>
      </c>
      <c r="K399" s="147" t="s">
        <v>142</v>
      </c>
      <c r="L399" s="34"/>
      <c r="M399" s="152" t="s">
        <v>1</v>
      </c>
      <c r="N399" s="153" t="s">
        <v>40</v>
      </c>
      <c r="O399" s="59"/>
      <c r="P399" s="154">
        <f>O399*H399</f>
        <v>0</v>
      </c>
      <c r="Q399" s="154">
        <v>0</v>
      </c>
      <c r="R399" s="154">
        <f>Q399*H399</f>
        <v>0</v>
      </c>
      <c r="S399" s="154">
        <v>0</v>
      </c>
      <c r="T399" s="155">
        <f>S399*H399</f>
        <v>0</v>
      </c>
      <c r="U399" s="33"/>
      <c r="V399" s="33"/>
      <c r="W399" s="33"/>
      <c r="X399" s="33"/>
      <c r="Y399" s="33"/>
      <c r="Z399" s="33"/>
      <c r="AA399" s="33"/>
      <c r="AB399" s="33"/>
      <c r="AC399" s="33"/>
      <c r="AD399" s="33"/>
      <c r="AE399" s="33"/>
      <c r="AR399" s="156" t="s">
        <v>143</v>
      </c>
      <c r="AT399" s="156" t="s">
        <v>138</v>
      </c>
      <c r="AU399" s="156" t="s">
        <v>84</v>
      </c>
      <c r="AY399" s="18" t="s">
        <v>136</v>
      </c>
      <c r="BE399" s="157">
        <f>IF(N399="základní",J399,0)</f>
        <v>0</v>
      </c>
      <c r="BF399" s="157">
        <f>IF(N399="snížená",J399,0)</f>
        <v>0</v>
      </c>
      <c r="BG399" s="157">
        <f>IF(N399="zákl. přenesená",J399,0)</f>
        <v>0</v>
      </c>
      <c r="BH399" s="157">
        <f>IF(N399="sníž. přenesená",J399,0)</f>
        <v>0</v>
      </c>
      <c r="BI399" s="157">
        <f>IF(N399="nulová",J399,0)</f>
        <v>0</v>
      </c>
      <c r="BJ399" s="18" t="s">
        <v>32</v>
      </c>
      <c r="BK399" s="157">
        <f>ROUND(I399*H399,2)</f>
        <v>0</v>
      </c>
      <c r="BL399" s="18" t="s">
        <v>143</v>
      </c>
      <c r="BM399" s="156" t="s">
        <v>1459</v>
      </c>
    </row>
    <row r="400" spans="1:47" s="2" customFormat="1" ht="11.25">
      <c r="A400" s="33"/>
      <c r="B400" s="34"/>
      <c r="C400" s="33"/>
      <c r="D400" s="158" t="s">
        <v>145</v>
      </c>
      <c r="E400" s="33"/>
      <c r="F400" s="159" t="s">
        <v>1460</v>
      </c>
      <c r="G400" s="33"/>
      <c r="H400" s="33"/>
      <c r="I400" s="160"/>
      <c r="J400" s="33"/>
      <c r="K400" s="33"/>
      <c r="L400" s="34"/>
      <c r="M400" s="207"/>
      <c r="N400" s="208"/>
      <c r="O400" s="209"/>
      <c r="P400" s="209"/>
      <c r="Q400" s="209"/>
      <c r="R400" s="209"/>
      <c r="S400" s="209"/>
      <c r="T400" s="210"/>
      <c r="U400" s="33"/>
      <c r="V400" s="33"/>
      <c r="W400" s="33"/>
      <c r="X400" s="33"/>
      <c r="Y400" s="33"/>
      <c r="Z400" s="33"/>
      <c r="AA400" s="33"/>
      <c r="AB400" s="33"/>
      <c r="AC400" s="33"/>
      <c r="AD400" s="33"/>
      <c r="AE400" s="33"/>
      <c r="AT400" s="18" t="s">
        <v>145</v>
      </c>
      <c r="AU400" s="18" t="s">
        <v>84</v>
      </c>
    </row>
    <row r="401" spans="1:31" s="2" customFormat="1" ht="6.95" customHeight="1">
      <c r="A401" s="33"/>
      <c r="B401" s="48"/>
      <c r="C401" s="49"/>
      <c r="D401" s="49"/>
      <c r="E401" s="49"/>
      <c r="F401" s="49"/>
      <c r="G401" s="49"/>
      <c r="H401" s="49"/>
      <c r="I401" s="49"/>
      <c r="J401" s="49"/>
      <c r="K401" s="49"/>
      <c r="L401" s="34"/>
      <c r="M401" s="33"/>
      <c r="O401" s="33"/>
      <c r="P401" s="33"/>
      <c r="Q401" s="33"/>
      <c r="R401" s="33"/>
      <c r="S401" s="33"/>
      <c r="T401" s="33"/>
      <c r="U401" s="33"/>
      <c r="V401" s="33"/>
      <c r="W401" s="33"/>
      <c r="X401" s="33"/>
      <c r="Y401" s="33"/>
      <c r="Z401" s="33"/>
      <c r="AA401" s="33"/>
      <c r="AB401" s="33"/>
      <c r="AC401" s="33"/>
      <c r="AD401" s="33"/>
      <c r="AE401" s="33"/>
    </row>
  </sheetData>
  <autoFilter ref="C120:K400"/>
  <mergeCells count="9">
    <mergeCell ref="E87:H87"/>
    <mergeCell ref="E111:H111"/>
    <mergeCell ref="E113:H113"/>
    <mergeCell ref="L2:V2"/>
    <mergeCell ref="E7:H7"/>
    <mergeCell ref="E9:H9"/>
    <mergeCell ref="E18:H18"/>
    <mergeCell ref="E27:H27"/>
    <mergeCell ref="E85:H85"/>
  </mergeCells>
  <hyperlinks>
    <hyperlink ref="F125" r:id="rId1" display="https://podminky.urs.cz/item/CS_URS_2022_02/119005113"/>
    <hyperlink ref="F132" r:id="rId2" display="https://podminky.urs.cz/item/CS_URS_2022_02/119005123"/>
    <hyperlink ref="F139" r:id="rId3" display="https://podminky.urs.cz/item/CS_URS_2022_02/162751117"/>
    <hyperlink ref="F144" r:id="rId4" display="https://podminky.urs.cz/item/CS_URS_2022_02/167151101"/>
    <hyperlink ref="F146" r:id="rId5" display="https://podminky.urs.cz/item/CS_URS_2022_02/181351103"/>
    <hyperlink ref="F151" r:id="rId6" display="https://podminky.urs.cz/item/CS_URS_2022_02/181411131"/>
    <hyperlink ref="F155" r:id="rId7" display="https://podminky.urs.cz/item/CS_URS_2022_02/181951112"/>
    <hyperlink ref="F162" r:id="rId8" display="https://podminky.urs.cz/item/CS_URS_2022_02/183101213"/>
    <hyperlink ref="F173" r:id="rId9" display="https://podminky.urs.cz/item/CS_URS_2022_02/183101215"/>
    <hyperlink ref="F197" r:id="rId10" display="https://podminky.urs.cz/item/CS_URS_2022_02/184102111"/>
    <hyperlink ref="F209" r:id="rId11" display="https://podminky.urs.cz/item/CS_URS_2022_02/184102113"/>
    <hyperlink ref="F216" r:id="rId12" display="https://podminky.urs.cz/item/CS_URS_2022_02/184215113"/>
    <hyperlink ref="F223" r:id="rId13" display="https://podminky.urs.cz/item/CS_URS_2022_02/184215153"/>
    <hyperlink ref="F230" r:id="rId14" display="https://podminky.urs.cz/item/CS_URS_2022_02/184501121"/>
    <hyperlink ref="F236" r:id="rId15" display="https://podminky.urs.cz/item/CS_URS_2022_02/184503121"/>
    <hyperlink ref="F243" r:id="rId16" display="https://podminky.urs.cz/item/CS_URS_2022_02/184813212"/>
    <hyperlink ref="F249" r:id="rId17" display="https://podminky.urs.cz/item/CS_URS_2022_02/184813511"/>
    <hyperlink ref="F257" r:id="rId18" display="https://podminky.urs.cz/item/CS_URS_2022_02/184813521"/>
    <hyperlink ref="F275" r:id="rId19" display="https://podminky.urs.cz/item/CS_URS_2022_02/184911111"/>
    <hyperlink ref="F282" r:id="rId20" display="https://podminky.urs.cz/item/CS_URS_2022_02/184911311"/>
    <hyperlink ref="F293" r:id="rId21" display="https://podminky.urs.cz/item/CS_URS_2022_02/184911421"/>
    <hyperlink ref="F306" r:id="rId22" display="https://podminky.urs.cz/item/CS_URS_2022_02/185802113"/>
    <hyperlink ref="F311" r:id="rId23" display="https://podminky.urs.cz/item/CS_URS_2022_02/185804311"/>
    <hyperlink ref="F318" r:id="rId24" display="https://podminky.urs.cz/item/CS_URS_2022_02/185851121"/>
    <hyperlink ref="F333" r:id="rId25" display="https://podminky.urs.cz/item/CS_URS_2022_02/564851011"/>
    <hyperlink ref="F339" r:id="rId26" display="https://podminky.urs.cz/item/CS_URS_2022_02/567132115"/>
    <hyperlink ref="F344" r:id="rId27" display="https://podminky.urs.cz/item/CS_URS_2022_02/567142115"/>
    <hyperlink ref="F349" r:id="rId28" display="https://podminky.urs.cz/item/CS_URS_2022_02/573111115"/>
    <hyperlink ref="F361" r:id="rId29" display="https://podminky.urs.cz/item/CS_URS_2022_02/573211107"/>
    <hyperlink ref="F375" r:id="rId30" display="https://podminky.urs.cz/item/CS_URS_2022_02/919731122"/>
    <hyperlink ref="F386" r:id="rId31" display="https://podminky.urs.cz/item/CS_URS_2022_02/919735111"/>
    <hyperlink ref="F391" r:id="rId32" display="https://podminky.urs.cz/item/CS_URS_2022_02/919735112"/>
    <hyperlink ref="F400" r:id="rId33" display="https://podminky.urs.cz/item/CS_URS_2022_02/998225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2"/>
  <sheetViews>
    <sheetView showGridLines="0" workbookViewId="0" topLeftCell="A1">
      <selection activeCell="I158" sqref="I15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6" t="s">
        <v>5</v>
      </c>
      <c r="M2" s="241"/>
      <c r="N2" s="241"/>
      <c r="O2" s="241"/>
      <c r="P2" s="241"/>
      <c r="Q2" s="241"/>
      <c r="R2" s="241"/>
      <c r="S2" s="241"/>
      <c r="T2" s="241"/>
      <c r="U2" s="241"/>
      <c r="V2" s="241"/>
      <c r="AT2" s="18" t="s">
        <v>100</v>
      </c>
    </row>
    <row r="3" spans="2:46" s="1" customFormat="1" ht="6.95" customHeight="1">
      <c r="B3" s="19"/>
      <c r="C3" s="20"/>
      <c r="D3" s="20"/>
      <c r="E3" s="20"/>
      <c r="F3" s="20"/>
      <c r="G3" s="20"/>
      <c r="H3" s="20"/>
      <c r="I3" s="20"/>
      <c r="J3" s="20"/>
      <c r="K3" s="20"/>
      <c r="L3" s="21"/>
      <c r="AT3" s="18" t="s">
        <v>84</v>
      </c>
    </row>
    <row r="4" spans="2:46" s="1" customFormat="1" ht="24.95" customHeight="1">
      <c r="B4" s="21"/>
      <c r="D4" s="22" t="s">
        <v>101</v>
      </c>
      <c r="L4" s="21"/>
      <c r="M4" s="94" t="s">
        <v>10</v>
      </c>
      <c r="AT4" s="18" t="s">
        <v>3</v>
      </c>
    </row>
    <row r="5" spans="2:12" s="1" customFormat="1" ht="6.95" customHeight="1">
      <c r="B5" s="21"/>
      <c r="L5" s="21"/>
    </row>
    <row r="6" spans="2:12" s="1" customFormat="1" ht="12" customHeight="1">
      <c r="B6" s="21"/>
      <c r="D6" s="28" t="s">
        <v>16</v>
      </c>
      <c r="L6" s="21"/>
    </row>
    <row r="7" spans="2:12" s="1" customFormat="1" ht="16.5" customHeight="1">
      <c r="B7" s="21"/>
      <c r="E7" s="257" t="str">
        <f>'Rekapitulace stavby'!K6</f>
        <v>Brno, Obvodová (Bystrcký most) drobná rekonstrukce vodovodu</v>
      </c>
      <c r="F7" s="258"/>
      <c r="G7" s="258"/>
      <c r="H7" s="258"/>
      <c r="L7" s="21"/>
    </row>
    <row r="8" spans="1:31" s="2" customFormat="1" ht="12" customHeight="1">
      <c r="A8" s="33"/>
      <c r="B8" s="34"/>
      <c r="C8" s="33"/>
      <c r="D8" s="28" t="s">
        <v>102</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18" t="s">
        <v>1461</v>
      </c>
      <c r="F9" s="259"/>
      <c r="G9" s="259"/>
      <c r="H9" s="25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23</v>
      </c>
      <c r="E14" s="33"/>
      <c r="F14" s="33"/>
      <c r="G14" s="33"/>
      <c r="H14" s="33"/>
      <c r="I14" s="28" t="s">
        <v>24</v>
      </c>
      <c r="J14" s="26" t="s">
        <v>1</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25</v>
      </c>
      <c r="F15" s="33"/>
      <c r="G15" s="33"/>
      <c r="H15" s="33"/>
      <c r="I15" s="28" t="s">
        <v>26</v>
      </c>
      <c r="J15" s="26" t="s">
        <v>1</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28" t="s">
        <v>24</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60" t="str">
        <f>'Rekapitulace stavby'!E14</f>
        <v>Vyplň údaj</v>
      </c>
      <c r="F18" s="240"/>
      <c r="G18" s="240"/>
      <c r="H18" s="240"/>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28" t="s">
        <v>24</v>
      </c>
      <c r="J20" s="26" t="s">
        <v>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30</v>
      </c>
      <c r="F21" s="33"/>
      <c r="G21" s="33"/>
      <c r="H21" s="33"/>
      <c r="I21" s="28" t="s">
        <v>26</v>
      </c>
      <c r="J21" s="26" t="s">
        <v>1</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33</v>
      </c>
      <c r="E23" s="33"/>
      <c r="F23" s="33"/>
      <c r="G23" s="33"/>
      <c r="H23" s="33"/>
      <c r="I23" s="28" t="s">
        <v>24</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34</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45" t="s">
        <v>1</v>
      </c>
      <c r="F27" s="245"/>
      <c r="G27" s="245"/>
      <c r="H27" s="245"/>
      <c r="I27" s="95"/>
      <c r="J27" s="95"/>
      <c r="K27" s="95"/>
      <c r="L27" s="97"/>
      <c r="S27" s="95"/>
      <c r="T27" s="95"/>
      <c r="U27" s="95"/>
      <c r="V27" s="95"/>
      <c r="W27" s="95"/>
      <c r="X27" s="95"/>
      <c r="Y27" s="95"/>
      <c r="Z27" s="95"/>
      <c r="AA27" s="95"/>
      <c r="AB27" s="95"/>
      <c r="AC27" s="95"/>
      <c r="AD27" s="95"/>
      <c r="AE27" s="95"/>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35</v>
      </c>
      <c r="E30" s="33"/>
      <c r="F30" s="33"/>
      <c r="G30" s="33"/>
      <c r="H30" s="33"/>
      <c r="I30" s="33"/>
      <c r="J30" s="72">
        <f>ROUND(J118,0)</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37</v>
      </c>
      <c r="G32" s="33"/>
      <c r="H32" s="33"/>
      <c r="I32" s="37" t="s">
        <v>36</v>
      </c>
      <c r="J32" s="37" t="s">
        <v>38</v>
      </c>
      <c r="K32" s="33"/>
      <c r="L32" s="43"/>
      <c r="S32" s="33"/>
      <c r="T32" s="33"/>
      <c r="U32" s="33"/>
      <c r="V32" s="33"/>
      <c r="W32" s="33"/>
      <c r="X32" s="33"/>
      <c r="Y32" s="33"/>
      <c r="Z32" s="33"/>
      <c r="AA32" s="33"/>
      <c r="AB32" s="33"/>
      <c r="AC32" s="33"/>
      <c r="AD32" s="33"/>
      <c r="AE32" s="33"/>
    </row>
    <row r="33" spans="1:31" s="2" customFormat="1" ht="14.45" customHeight="1">
      <c r="A33" s="33"/>
      <c r="B33" s="34"/>
      <c r="C33" s="33"/>
      <c r="D33" s="99" t="s">
        <v>39</v>
      </c>
      <c r="E33" s="28" t="s">
        <v>40</v>
      </c>
      <c r="F33" s="100">
        <f>ROUND((SUM(BE118:BE161)),0)</f>
        <v>0</v>
      </c>
      <c r="G33" s="33"/>
      <c r="H33" s="33"/>
      <c r="I33" s="101">
        <v>0.21</v>
      </c>
      <c r="J33" s="100">
        <f>ROUND(((SUM(BE118:BE161))*I33),0)</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41</v>
      </c>
      <c r="F34" s="100">
        <f>ROUND((SUM(BF118:BF161)),0)</f>
        <v>0</v>
      </c>
      <c r="G34" s="33"/>
      <c r="H34" s="33"/>
      <c r="I34" s="101">
        <v>0.12</v>
      </c>
      <c r="J34" s="100">
        <f>ROUND(((SUM(BF118:BF161))*I34),0)</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42</v>
      </c>
      <c r="F35" s="100">
        <f>ROUND((SUM(BG118:BG161)),0)</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43</v>
      </c>
      <c r="F36" s="100">
        <f>ROUND((SUM(BH118:BH161)),0)</f>
        <v>0</v>
      </c>
      <c r="G36" s="33"/>
      <c r="H36" s="33"/>
      <c r="I36" s="101">
        <v>0.12</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0">
        <f>ROUND((SUM(BI118:BI161)),0)</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45</v>
      </c>
      <c r="E39" s="61"/>
      <c r="F39" s="61"/>
      <c r="G39" s="104" t="s">
        <v>46</v>
      </c>
      <c r="H39" s="105" t="s">
        <v>47</v>
      </c>
      <c r="I39" s="61"/>
      <c r="J39" s="106">
        <f>SUM(J30:J37)</f>
        <v>0</v>
      </c>
      <c r="K39" s="107"/>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48</v>
      </c>
      <c r="E50" s="45"/>
      <c r="F50" s="45"/>
      <c r="G50" s="44" t="s">
        <v>49</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50</v>
      </c>
      <c r="E61" s="36"/>
      <c r="F61" s="108" t="s">
        <v>51</v>
      </c>
      <c r="G61" s="46" t="s">
        <v>50</v>
      </c>
      <c r="H61" s="36"/>
      <c r="I61" s="36"/>
      <c r="J61" s="109" t="s">
        <v>51</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52</v>
      </c>
      <c r="E65" s="47"/>
      <c r="F65" s="47"/>
      <c r="G65" s="44" t="s">
        <v>53</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50</v>
      </c>
      <c r="E76" s="36"/>
      <c r="F76" s="108" t="s">
        <v>51</v>
      </c>
      <c r="G76" s="46" t="s">
        <v>50</v>
      </c>
      <c r="H76" s="36"/>
      <c r="I76" s="36"/>
      <c r="J76" s="109" t="s">
        <v>51</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104</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7" t="str">
        <f>E7</f>
        <v>Brno, Obvodová (Bystrcký most) drobná rekonstrukce vodovodu</v>
      </c>
      <c r="F85" s="258"/>
      <c r="G85" s="258"/>
      <c r="H85" s="25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102</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8" t="str">
        <f>E9</f>
        <v>VON - VRN+ON</v>
      </c>
      <c r="F87" s="259"/>
      <c r="G87" s="259"/>
      <c r="H87" s="25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40.15" customHeight="1">
      <c r="A91" s="33"/>
      <c r="B91" s="34"/>
      <c r="C91" s="28" t="s">
        <v>23</v>
      </c>
      <c r="D91" s="33"/>
      <c r="E91" s="33"/>
      <c r="F91" s="26" t="str">
        <f>E15</f>
        <v>Stat. město BRNO v zastoupení BVK</v>
      </c>
      <c r="G91" s="33"/>
      <c r="H91" s="33"/>
      <c r="I91" s="28" t="s">
        <v>29</v>
      </c>
      <c r="J91" s="31" t="str">
        <f>E21</f>
        <v>D PLUS PROJEKTOVÁ A INŽENÝRSKÁ a.s.</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33</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105</v>
      </c>
      <c r="D94" s="102"/>
      <c r="E94" s="102"/>
      <c r="F94" s="102"/>
      <c r="G94" s="102"/>
      <c r="H94" s="102"/>
      <c r="I94" s="102"/>
      <c r="J94" s="111" t="s">
        <v>106</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107</v>
      </c>
      <c r="D96" s="33"/>
      <c r="E96" s="33"/>
      <c r="F96" s="33"/>
      <c r="G96" s="33"/>
      <c r="H96" s="33"/>
      <c r="I96" s="33"/>
      <c r="J96" s="72">
        <f>J118</f>
        <v>0</v>
      </c>
      <c r="K96" s="33"/>
      <c r="L96" s="43"/>
      <c r="S96" s="33"/>
      <c r="T96" s="33"/>
      <c r="U96" s="33"/>
      <c r="V96" s="33"/>
      <c r="W96" s="33"/>
      <c r="X96" s="33"/>
      <c r="Y96" s="33"/>
      <c r="Z96" s="33"/>
      <c r="AA96" s="33"/>
      <c r="AB96" s="33"/>
      <c r="AC96" s="33"/>
      <c r="AD96" s="33"/>
      <c r="AE96" s="33"/>
      <c r="AU96" s="18" t="s">
        <v>108</v>
      </c>
    </row>
    <row r="97" spans="2:12" s="9" customFormat="1" ht="24.95" customHeight="1">
      <c r="B97" s="113"/>
      <c r="D97" s="114" t="s">
        <v>109</v>
      </c>
      <c r="E97" s="115"/>
      <c r="F97" s="115"/>
      <c r="G97" s="115"/>
      <c r="H97" s="115"/>
      <c r="I97" s="115"/>
      <c r="J97" s="116">
        <f>J119</f>
        <v>0</v>
      </c>
      <c r="L97" s="113"/>
    </row>
    <row r="98" spans="2:12" s="10" customFormat="1" ht="19.9" customHeight="1">
      <c r="B98" s="117"/>
      <c r="D98" s="118" t="s">
        <v>115</v>
      </c>
      <c r="E98" s="119"/>
      <c r="F98" s="119"/>
      <c r="G98" s="119"/>
      <c r="H98" s="119"/>
      <c r="I98" s="119"/>
      <c r="J98" s="120">
        <f>J120</f>
        <v>0</v>
      </c>
      <c r="L98" s="117"/>
    </row>
    <row r="99" spans="1:31" s="2" customFormat="1" ht="21.75" customHeight="1">
      <c r="A99" s="33"/>
      <c r="B99" s="34"/>
      <c r="C99" s="33"/>
      <c r="D99" s="33"/>
      <c r="E99" s="33"/>
      <c r="F99" s="33"/>
      <c r="G99" s="33"/>
      <c r="H99" s="33"/>
      <c r="I99" s="33"/>
      <c r="J99" s="33"/>
      <c r="K99" s="33"/>
      <c r="L99" s="43"/>
      <c r="S99" s="33"/>
      <c r="T99" s="33"/>
      <c r="U99" s="33"/>
      <c r="V99" s="33"/>
      <c r="W99" s="33"/>
      <c r="X99" s="33"/>
      <c r="Y99" s="33"/>
      <c r="Z99" s="33"/>
      <c r="AA99" s="33"/>
      <c r="AB99" s="33"/>
      <c r="AC99" s="33"/>
      <c r="AD99" s="33"/>
      <c r="AE99" s="33"/>
    </row>
    <row r="100" spans="1:31" s="2" customFormat="1" ht="6.95" customHeight="1">
      <c r="A100" s="33"/>
      <c r="B100" s="48"/>
      <c r="C100" s="49"/>
      <c r="D100" s="49"/>
      <c r="E100" s="49"/>
      <c r="F100" s="49"/>
      <c r="G100" s="49"/>
      <c r="H100" s="49"/>
      <c r="I100" s="49"/>
      <c r="J100" s="49"/>
      <c r="K100" s="49"/>
      <c r="L100" s="43"/>
      <c r="S100" s="33"/>
      <c r="T100" s="33"/>
      <c r="U100" s="33"/>
      <c r="V100" s="33"/>
      <c r="W100" s="33"/>
      <c r="X100" s="33"/>
      <c r="Y100" s="33"/>
      <c r="Z100" s="33"/>
      <c r="AA100" s="33"/>
      <c r="AB100" s="33"/>
      <c r="AC100" s="33"/>
      <c r="AD100" s="33"/>
      <c r="AE100" s="33"/>
    </row>
    <row r="104" spans="1:31" s="2" customFormat="1" ht="6.95" customHeight="1">
      <c r="A104" s="33"/>
      <c r="B104" s="50"/>
      <c r="C104" s="51"/>
      <c r="D104" s="51"/>
      <c r="E104" s="51"/>
      <c r="F104" s="51"/>
      <c r="G104" s="51"/>
      <c r="H104" s="51"/>
      <c r="I104" s="51"/>
      <c r="J104" s="51"/>
      <c r="K104" s="51"/>
      <c r="L104" s="43"/>
      <c r="S104" s="33"/>
      <c r="T104" s="33"/>
      <c r="U104" s="33"/>
      <c r="V104" s="33"/>
      <c r="W104" s="33"/>
      <c r="X104" s="33"/>
      <c r="Y104" s="33"/>
      <c r="Z104" s="33"/>
      <c r="AA104" s="33"/>
      <c r="AB104" s="33"/>
      <c r="AC104" s="33"/>
      <c r="AD104" s="33"/>
      <c r="AE104" s="33"/>
    </row>
    <row r="105" spans="1:31" s="2" customFormat="1" ht="24.95" customHeight="1">
      <c r="A105" s="33"/>
      <c r="B105" s="34"/>
      <c r="C105" s="22" t="s">
        <v>121</v>
      </c>
      <c r="D105" s="33"/>
      <c r="E105" s="33"/>
      <c r="F105" s="33"/>
      <c r="G105" s="33"/>
      <c r="H105" s="33"/>
      <c r="I105" s="33"/>
      <c r="J105" s="33"/>
      <c r="K105" s="33"/>
      <c r="L105" s="43"/>
      <c r="S105" s="33"/>
      <c r="T105" s="33"/>
      <c r="U105" s="33"/>
      <c r="V105" s="33"/>
      <c r="W105" s="33"/>
      <c r="X105" s="33"/>
      <c r="Y105" s="33"/>
      <c r="Z105" s="33"/>
      <c r="AA105" s="33"/>
      <c r="AB105" s="33"/>
      <c r="AC105" s="33"/>
      <c r="AD105" s="33"/>
      <c r="AE105" s="33"/>
    </row>
    <row r="106" spans="1:31" s="2" customFormat="1" ht="6.95" customHeight="1">
      <c r="A106" s="33"/>
      <c r="B106" s="34"/>
      <c r="C106" s="33"/>
      <c r="D106" s="33"/>
      <c r="E106" s="33"/>
      <c r="F106" s="33"/>
      <c r="G106" s="33"/>
      <c r="H106" s="33"/>
      <c r="I106" s="33"/>
      <c r="J106" s="33"/>
      <c r="K106" s="33"/>
      <c r="L106" s="43"/>
      <c r="S106" s="33"/>
      <c r="T106" s="33"/>
      <c r="U106" s="33"/>
      <c r="V106" s="33"/>
      <c r="W106" s="33"/>
      <c r="X106" s="33"/>
      <c r="Y106" s="33"/>
      <c r="Z106" s="33"/>
      <c r="AA106" s="33"/>
      <c r="AB106" s="33"/>
      <c r="AC106" s="33"/>
      <c r="AD106" s="33"/>
      <c r="AE106" s="33"/>
    </row>
    <row r="107" spans="1:31" s="2" customFormat="1" ht="12" customHeight="1">
      <c r="A107" s="33"/>
      <c r="B107" s="34"/>
      <c r="C107" s="28" t="s">
        <v>16</v>
      </c>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31" s="2" customFormat="1" ht="16.5" customHeight="1">
      <c r="A108" s="33"/>
      <c r="B108" s="34"/>
      <c r="C108" s="33"/>
      <c r="D108" s="33"/>
      <c r="E108" s="257" t="str">
        <f>E7</f>
        <v>Brno, Obvodová (Bystrcký most) drobná rekonstrukce vodovodu</v>
      </c>
      <c r="F108" s="258"/>
      <c r="G108" s="258"/>
      <c r="H108" s="258"/>
      <c r="I108" s="3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102</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6.5" customHeight="1">
      <c r="A110" s="33"/>
      <c r="B110" s="34"/>
      <c r="C110" s="33"/>
      <c r="D110" s="33"/>
      <c r="E110" s="218" t="str">
        <f>E9</f>
        <v>VON - VRN+ON</v>
      </c>
      <c r="F110" s="259"/>
      <c r="G110" s="259"/>
      <c r="H110" s="259"/>
      <c r="I110" s="33"/>
      <c r="J110" s="33"/>
      <c r="K110" s="33"/>
      <c r="L110" s="43"/>
      <c r="S110" s="33"/>
      <c r="T110" s="33"/>
      <c r="U110" s="33"/>
      <c r="V110" s="33"/>
      <c r="W110" s="33"/>
      <c r="X110" s="33"/>
      <c r="Y110" s="33"/>
      <c r="Z110" s="33"/>
      <c r="AA110" s="33"/>
      <c r="AB110" s="33"/>
      <c r="AC110" s="33"/>
      <c r="AD110" s="33"/>
      <c r="AE110" s="33"/>
    </row>
    <row r="111" spans="1:31" s="2" customFormat="1" ht="6.9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20</v>
      </c>
      <c r="D112" s="33"/>
      <c r="E112" s="33"/>
      <c r="F112" s="26" t="str">
        <f>F12</f>
        <v xml:space="preserve"> </v>
      </c>
      <c r="G112" s="33"/>
      <c r="H112" s="33"/>
      <c r="I112" s="28" t="s">
        <v>22</v>
      </c>
      <c r="J112" s="56" t="str">
        <f>IF(J12="","",J12)</f>
        <v/>
      </c>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40.15" customHeight="1">
      <c r="A114" s="33"/>
      <c r="B114" s="34"/>
      <c r="C114" s="28" t="s">
        <v>23</v>
      </c>
      <c r="D114" s="33"/>
      <c r="E114" s="33"/>
      <c r="F114" s="26" t="str">
        <f>E15</f>
        <v>Stat. město BRNO v zastoupení BVK</v>
      </c>
      <c r="G114" s="33"/>
      <c r="H114" s="33"/>
      <c r="I114" s="28" t="s">
        <v>29</v>
      </c>
      <c r="J114" s="31" t="str">
        <f>E21</f>
        <v>D PLUS PROJEKTOVÁ A INŽENÝRSKÁ a.s.</v>
      </c>
      <c r="K114" s="33"/>
      <c r="L114" s="43"/>
      <c r="S114" s="33"/>
      <c r="T114" s="33"/>
      <c r="U114" s="33"/>
      <c r="V114" s="33"/>
      <c r="W114" s="33"/>
      <c r="X114" s="33"/>
      <c r="Y114" s="33"/>
      <c r="Z114" s="33"/>
      <c r="AA114" s="33"/>
      <c r="AB114" s="33"/>
      <c r="AC114" s="33"/>
      <c r="AD114" s="33"/>
      <c r="AE114" s="33"/>
    </row>
    <row r="115" spans="1:31" s="2" customFormat="1" ht="15.2" customHeight="1">
      <c r="A115" s="33"/>
      <c r="B115" s="34"/>
      <c r="C115" s="28" t="s">
        <v>27</v>
      </c>
      <c r="D115" s="33"/>
      <c r="E115" s="33"/>
      <c r="F115" s="26" t="str">
        <f>IF(E18="","",E18)</f>
        <v>Vyplň údaj</v>
      </c>
      <c r="G115" s="33"/>
      <c r="H115" s="33"/>
      <c r="I115" s="28" t="s">
        <v>33</v>
      </c>
      <c r="J115" s="31" t="str">
        <f>E24</f>
        <v xml:space="preserve"> </v>
      </c>
      <c r="K115" s="33"/>
      <c r="L115" s="43"/>
      <c r="S115" s="33"/>
      <c r="T115" s="33"/>
      <c r="U115" s="33"/>
      <c r="V115" s="33"/>
      <c r="W115" s="33"/>
      <c r="X115" s="33"/>
      <c r="Y115" s="33"/>
      <c r="Z115" s="33"/>
      <c r="AA115" s="33"/>
      <c r="AB115" s="33"/>
      <c r="AC115" s="33"/>
      <c r="AD115" s="33"/>
      <c r="AE115" s="33"/>
    </row>
    <row r="116" spans="1:31" s="2" customFormat="1" ht="10.3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11" customFormat="1" ht="29.25" customHeight="1">
      <c r="A117" s="121"/>
      <c r="B117" s="122"/>
      <c r="C117" s="123" t="s">
        <v>122</v>
      </c>
      <c r="D117" s="124" t="s">
        <v>60</v>
      </c>
      <c r="E117" s="124" t="s">
        <v>56</v>
      </c>
      <c r="F117" s="124" t="s">
        <v>57</v>
      </c>
      <c r="G117" s="124" t="s">
        <v>123</v>
      </c>
      <c r="H117" s="124" t="s">
        <v>124</v>
      </c>
      <c r="I117" s="124" t="s">
        <v>125</v>
      </c>
      <c r="J117" s="124" t="s">
        <v>106</v>
      </c>
      <c r="K117" s="125" t="s">
        <v>126</v>
      </c>
      <c r="L117" s="126"/>
      <c r="M117" s="63" t="s">
        <v>1</v>
      </c>
      <c r="N117" s="64" t="s">
        <v>39</v>
      </c>
      <c r="O117" s="64" t="s">
        <v>127</v>
      </c>
      <c r="P117" s="64" t="s">
        <v>128</v>
      </c>
      <c r="Q117" s="64" t="s">
        <v>129</v>
      </c>
      <c r="R117" s="64" t="s">
        <v>130</v>
      </c>
      <c r="S117" s="64" t="s">
        <v>131</v>
      </c>
      <c r="T117" s="65" t="s">
        <v>132</v>
      </c>
      <c r="U117" s="121"/>
      <c r="V117" s="121"/>
      <c r="W117" s="121"/>
      <c r="X117" s="121"/>
      <c r="Y117" s="121"/>
      <c r="Z117" s="121"/>
      <c r="AA117" s="121"/>
      <c r="AB117" s="121"/>
      <c r="AC117" s="121"/>
      <c r="AD117" s="121"/>
      <c r="AE117" s="121"/>
    </row>
    <row r="118" spans="1:63" s="2" customFormat="1" ht="22.9" customHeight="1">
      <c r="A118" s="33"/>
      <c r="B118" s="34"/>
      <c r="C118" s="70" t="s">
        <v>133</v>
      </c>
      <c r="D118" s="33"/>
      <c r="E118" s="33"/>
      <c r="F118" s="33"/>
      <c r="G118" s="33"/>
      <c r="H118" s="33"/>
      <c r="I118" s="33"/>
      <c r="J118" s="127">
        <f>BK118</f>
        <v>0</v>
      </c>
      <c r="K118" s="33"/>
      <c r="L118" s="34"/>
      <c r="M118" s="66"/>
      <c r="N118" s="57"/>
      <c r="O118" s="67"/>
      <c r="P118" s="128">
        <f>P119</f>
        <v>0</v>
      </c>
      <c r="Q118" s="67"/>
      <c r="R118" s="128">
        <f>R119</f>
        <v>0</v>
      </c>
      <c r="S118" s="67"/>
      <c r="T118" s="129">
        <f>T119</f>
        <v>0</v>
      </c>
      <c r="U118" s="33"/>
      <c r="V118" s="33"/>
      <c r="W118" s="33"/>
      <c r="X118" s="33"/>
      <c r="Y118" s="33"/>
      <c r="Z118" s="33"/>
      <c r="AA118" s="33"/>
      <c r="AB118" s="33"/>
      <c r="AC118" s="33"/>
      <c r="AD118" s="33"/>
      <c r="AE118" s="33"/>
      <c r="AT118" s="18" t="s">
        <v>74</v>
      </c>
      <c r="AU118" s="18" t="s">
        <v>108</v>
      </c>
      <c r="BK118" s="130">
        <f>BK119</f>
        <v>0</v>
      </c>
    </row>
    <row r="119" spans="2:63" s="12" customFormat="1" ht="25.9" customHeight="1">
      <c r="B119" s="131"/>
      <c r="D119" s="132" t="s">
        <v>74</v>
      </c>
      <c r="E119" s="133" t="s">
        <v>134</v>
      </c>
      <c r="F119" s="133" t="s">
        <v>135</v>
      </c>
      <c r="I119" s="134"/>
      <c r="J119" s="135">
        <f>BK119</f>
        <v>0</v>
      </c>
      <c r="L119" s="131"/>
      <c r="M119" s="136"/>
      <c r="N119" s="137"/>
      <c r="O119" s="137"/>
      <c r="P119" s="138">
        <f>P120</f>
        <v>0</v>
      </c>
      <c r="Q119" s="137"/>
      <c r="R119" s="138">
        <f>R120</f>
        <v>0</v>
      </c>
      <c r="S119" s="137"/>
      <c r="T119" s="139">
        <f>T120</f>
        <v>0</v>
      </c>
      <c r="AR119" s="132" t="s">
        <v>32</v>
      </c>
      <c r="AT119" s="140" t="s">
        <v>74</v>
      </c>
      <c r="AU119" s="140" t="s">
        <v>75</v>
      </c>
      <c r="AY119" s="132" t="s">
        <v>136</v>
      </c>
      <c r="BK119" s="141">
        <f>BK120</f>
        <v>0</v>
      </c>
    </row>
    <row r="120" spans="2:63" s="12" customFormat="1" ht="22.9" customHeight="1">
      <c r="B120" s="131"/>
      <c r="D120" s="132" t="s">
        <v>74</v>
      </c>
      <c r="E120" s="142" t="s">
        <v>205</v>
      </c>
      <c r="F120" s="142" t="s">
        <v>709</v>
      </c>
      <c r="I120" s="134"/>
      <c r="J120" s="143">
        <f>BK120</f>
        <v>0</v>
      </c>
      <c r="L120" s="131"/>
      <c r="M120" s="136"/>
      <c r="N120" s="137"/>
      <c r="O120" s="137"/>
      <c r="P120" s="138">
        <f>SUM(P121:P161)</f>
        <v>0</v>
      </c>
      <c r="Q120" s="137"/>
      <c r="R120" s="138">
        <f>SUM(R121:R161)</f>
        <v>0</v>
      </c>
      <c r="S120" s="137"/>
      <c r="T120" s="139">
        <f>SUM(T121:T161)</f>
        <v>0</v>
      </c>
      <c r="AR120" s="132" t="s">
        <v>32</v>
      </c>
      <c r="AT120" s="140" t="s">
        <v>74</v>
      </c>
      <c r="AU120" s="140" t="s">
        <v>32</v>
      </c>
      <c r="AY120" s="132" t="s">
        <v>136</v>
      </c>
      <c r="BK120" s="141">
        <f>SUM(BK121:BK161)</f>
        <v>0</v>
      </c>
    </row>
    <row r="121" spans="1:65" s="2" customFormat="1" ht="16.5" customHeight="1">
      <c r="A121" s="33"/>
      <c r="B121" s="144"/>
      <c r="C121" s="145" t="s">
        <v>32</v>
      </c>
      <c r="D121" s="145" t="s">
        <v>138</v>
      </c>
      <c r="E121" s="146" t="s">
        <v>1462</v>
      </c>
      <c r="F121" s="147" t="s">
        <v>1463</v>
      </c>
      <c r="G121" s="148" t="s">
        <v>1074</v>
      </c>
      <c r="H121" s="149">
        <v>1</v>
      </c>
      <c r="I121" s="150"/>
      <c r="J121" s="151">
        <f>ROUND(I121*H121,2)</f>
        <v>0</v>
      </c>
      <c r="K121" s="147" t="s">
        <v>1</v>
      </c>
      <c r="L121" s="34"/>
      <c r="M121" s="152" t="s">
        <v>1</v>
      </c>
      <c r="N121" s="153" t="s">
        <v>40</v>
      </c>
      <c r="O121" s="59"/>
      <c r="P121" s="154">
        <f>O121*H121</f>
        <v>0</v>
      </c>
      <c r="Q121" s="154">
        <v>0</v>
      </c>
      <c r="R121" s="154">
        <f>Q121*H121</f>
        <v>0</v>
      </c>
      <c r="S121" s="154">
        <v>0</v>
      </c>
      <c r="T121" s="155">
        <f>S121*H121</f>
        <v>0</v>
      </c>
      <c r="U121" s="33"/>
      <c r="V121" s="33"/>
      <c r="W121" s="33"/>
      <c r="X121" s="33"/>
      <c r="Y121" s="33"/>
      <c r="Z121" s="33"/>
      <c r="AA121" s="33"/>
      <c r="AB121" s="33"/>
      <c r="AC121" s="33"/>
      <c r="AD121" s="33"/>
      <c r="AE121" s="33"/>
      <c r="AR121" s="156" t="s">
        <v>143</v>
      </c>
      <c r="AT121" s="156" t="s">
        <v>138</v>
      </c>
      <c r="AU121" s="156" t="s">
        <v>84</v>
      </c>
      <c r="AY121" s="18" t="s">
        <v>136</v>
      </c>
      <c r="BE121" s="157">
        <f>IF(N121="základní",J121,0)</f>
        <v>0</v>
      </c>
      <c r="BF121" s="157">
        <f>IF(N121="snížená",J121,0)</f>
        <v>0</v>
      </c>
      <c r="BG121" s="157">
        <f>IF(N121="zákl. přenesená",J121,0)</f>
        <v>0</v>
      </c>
      <c r="BH121" s="157">
        <f>IF(N121="sníž. přenesená",J121,0)</f>
        <v>0</v>
      </c>
      <c r="BI121" s="157">
        <f>IF(N121="nulová",J121,0)</f>
        <v>0</v>
      </c>
      <c r="BJ121" s="18" t="s">
        <v>32</v>
      </c>
      <c r="BK121" s="157">
        <f>ROUND(I121*H121,2)</f>
        <v>0</v>
      </c>
      <c r="BL121" s="18" t="s">
        <v>143</v>
      </c>
      <c r="BM121" s="156" t="s">
        <v>1464</v>
      </c>
    </row>
    <row r="122" spans="2:51" s="14" customFormat="1" ht="11.25">
      <c r="B122" s="171"/>
      <c r="D122" s="164" t="s">
        <v>147</v>
      </c>
      <c r="E122" s="172" t="s">
        <v>1</v>
      </c>
      <c r="F122" s="173" t="s">
        <v>32</v>
      </c>
      <c r="H122" s="174">
        <v>1</v>
      </c>
      <c r="I122" s="175"/>
      <c r="L122" s="171"/>
      <c r="M122" s="176"/>
      <c r="N122" s="177"/>
      <c r="O122" s="177"/>
      <c r="P122" s="177"/>
      <c r="Q122" s="177"/>
      <c r="R122" s="177"/>
      <c r="S122" s="177"/>
      <c r="T122" s="178"/>
      <c r="AT122" s="172" t="s">
        <v>147</v>
      </c>
      <c r="AU122" s="172" t="s">
        <v>84</v>
      </c>
      <c r="AV122" s="14" t="s">
        <v>84</v>
      </c>
      <c r="AW122" s="14" t="s">
        <v>31</v>
      </c>
      <c r="AX122" s="14" t="s">
        <v>32</v>
      </c>
      <c r="AY122" s="172" t="s">
        <v>136</v>
      </c>
    </row>
    <row r="123" spans="1:65" s="2" customFormat="1" ht="16.5" customHeight="1">
      <c r="A123" s="33"/>
      <c r="B123" s="144"/>
      <c r="C123" s="145" t="s">
        <v>84</v>
      </c>
      <c r="D123" s="145" t="s">
        <v>138</v>
      </c>
      <c r="E123" s="146" t="s">
        <v>1465</v>
      </c>
      <c r="F123" s="147" t="s">
        <v>1466</v>
      </c>
      <c r="G123" s="148" t="s">
        <v>1074</v>
      </c>
      <c r="H123" s="149">
        <v>1</v>
      </c>
      <c r="I123" s="150"/>
      <c r="J123" s="151">
        <f>ROUND(I123*H123,2)</f>
        <v>0</v>
      </c>
      <c r="K123" s="147" t="s">
        <v>1</v>
      </c>
      <c r="L123" s="34"/>
      <c r="M123" s="152" t="s">
        <v>1</v>
      </c>
      <c r="N123" s="153" t="s">
        <v>40</v>
      </c>
      <c r="O123" s="59"/>
      <c r="P123" s="154">
        <f>O123*H123</f>
        <v>0</v>
      </c>
      <c r="Q123" s="154">
        <v>0</v>
      </c>
      <c r="R123" s="154">
        <f>Q123*H123</f>
        <v>0</v>
      </c>
      <c r="S123" s="154">
        <v>0</v>
      </c>
      <c r="T123" s="155">
        <f>S123*H123</f>
        <v>0</v>
      </c>
      <c r="U123" s="33"/>
      <c r="V123" s="33"/>
      <c r="W123" s="33"/>
      <c r="X123" s="33"/>
      <c r="Y123" s="33"/>
      <c r="Z123" s="33"/>
      <c r="AA123" s="33"/>
      <c r="AB123" s="33"/>
      <c r="AC123" s="33"/>
      <c r="AD123" s="33"/>
      <c r="AE123" s="33"/>
      <c r="AR123" s="156" t="s">
        <v>143</v>
      </c>
      <c r="AT123" s="156" t="s">
        <v>138</v>
      </c>
      <c r="AU123" s="156" t="s">
        <v>84</v>
      </c>
      <c r="AY123" s="18" t="s">
        <v>136</v>
      </c>
      <c r="BE123" s="157">
        <f>IF(N123="základní",J123,0)</f>
        <v>0</v>
      </c>
      <c r="BF123" s="157">
        <f>IF(N123="snížená",J123,0)</f>
        <v>0</v>
      </c>
      <c r="BG123" s="157">
        <f>IF(N123="zákl. přenesená",J123,0)</f>
        <v>0</v>
      </c>
      <c r="BH123" s="157">
        <f>IF(N123="sníž. přenesená",J123,0)</f>
        <v>0</v>
      </c>
      <c r="BI123" s="157">
        <f>IF(N123="nulová",J123,0)</f>
        <v>0</v>
      </c>
      <c r="BJ123" s="18" t="s">
        <v>32</v>
      </c>
      <c r="BK123" s="157">
        <f>ROUND(I123*H123,2)</f>
        <v>0</v>
      </c>
      <c r="BL123" s="18" t="s">
        <v>143</v>
      </c>
      <c r="BM123" s="156" t="s">
        <v>1467</v>
      </c>
    </row>
    <row r="124" spans="2:51" s="14" customFormat="1" ht="11.25">
      <c r="B124" s="171"/>
      <c r="D124" s="164" t="s">
        <v>147</v>
      </c>
      <c r="E124" s="172" t="s">
        <v>1</v>
      </c>
      <c r="F124" s="173" t="s">
        <v>32</v>
      </c>
      <c r="H124" s="174">
        <v>1</v>
      </c>
      <c r="I124" s="175"/>
      <c r="L124" s="171"/>
      <c r="M124" s="176"/>
      <c r="N124" s="177"/>
      <c r="O124" s="177"/>
      <c r="P124" s="177"/>
      <c r="Q124" s="177"/>
      <c r="R124" s="177"/>
      <c r="S124" s="177"/>
      <c r="T124" s="178"/>
      <c r="AT124" s="172" t="s">
        <v>147</v>
      </c>
      <c r="AU124" s="172" t="s">
        <v>84</v>
      </c>
      <c r="AV124" s="14" t="s">
        <v>84</v>
      </c>
      <c r="AW124" s="14" t="s">
        <v>31</v>
      </c>
      <c r="AX124" s="14" t="s">
        <v>32</v>
      </c>
      <c r="AY124" s="172" t="s">
        <v>136</v>
      </c>
    </row>
    <row r="125" spans="1:65" s="2" customFormat="1" ht="16.5" customHeight="1">
      <c r="A125" s="33"/>
      <c r="B125" s="144"/>
      <c r="C125" s="145" t="s">
        <v>158</v>
      </c>
      <c r="D125" s="145" t="s">
        <v>138</v>
      </c>
      <c r="E125" s="146" t="s">
        <v>1468</v>
      </c>
      <c r="F125" s="147" t="s">
        <v>1469</v>
      </c>
      <c r="G125" s="148" t="s">
        <v>1074</v>
      </c>
      <c r="H125" s="149">
        <v>1</v>
      </c>
      <c r="I125" s="150"/>
      <c r="J125" s="151">
        <f>ROUND(I125*H125,2)</f>
        <v>0</v>
      </c>
      <c r="K125" s="147" t="s">
        <v>1</v>
      </c>
      <c r="L125" s="34"/>
      <c r="M125" s="152" t="s">
        <v>1</v>
      </c>
      <c r="N125" s="153" t="s">
        <v>40</v>
      </c>
      <c r="O125" s="59"/>
      <c r="P125" s="154">
        <f>O125*H125</f>
        <v>0</v>
      </c>
      <c r="Q125" s="154">
        <v>0</v>
      </c>
      <c r="R125" s="154">
        <f>Q125*H125</f>
        <v>0</v>
      </c>
      <c r="S125" s="154">
        <v>0</v>
      </c>
      <c r="T125" s="155">
        <f>S125*H125</f>
        <v>0</v>
      </c>
      <c r="U125" s="33"/>
      <c r="V125" s="33"/>
      <c r="W125" s="33"/>
      <c r="X125" s="33"/>
      <c r="Y125" s="33"/>
      <c r="Z125" s="33"/>
      <c r="AA125" s="33"/>
      <c r="AB125" s="33"/>
      <c r="AC125" s="33"/>
      <c r="AD125" s="33"/>
      <c r="AE125" s="33"/>
      <c r="AR125" s="156" t="s">
        <v>143</v>
      </c>
      <c r="AT125" s="156" t="s">
        <v>138</v>
      </c>
      <c r="AU125" s="156" t="s">
        <v>84</v>
      </c>
      <c r="AY125" s="18" t="s">
        <v>136</v>
      </c>
      <c r="BE125" s="157">
        <f>IF(N125="základní",J125,0)</f>
        <v>0</v>
      </c>
      <c r="BF125" s="157">
        <f>IF(N125="snížená",J125,0)</f>
        <v>0</v>
      </c>
      <c r="BG125" s="157">
        <f>IF(N125="zákl. přenesená",J125,0)</f>
        <v>0</v>
      </c>
      <c r="BH125" s="157">
        <f>IF(N125="sníž. přenesená",J125,0)</f>
        <v>0</v>
      </c>
      <c r="BI125" s="157">
        <f>IF(N125="nulová",J125,0)</f>
        <v>0</v>
      </c>
      <c r="BJ125" s="18" t="s">
        <v>32</v>
      </c>
      <c r="BK125" s="157">
        <f>ROUND(I125*H125,2)</f>
        <v>0</v>
      </c>
      <c r="BL125" s="18" t="s">
        <v>143</v>
      </c>
      <c r="BM125" s="156" t="s">
        <v>1470</v>
      </c>
    </row>
    <row r="126" spans="2:51" s="14" customFormat="1" ht="11.25">
      <c r="B126" s="171"/>
      <c r="D126" s="164" t="s">
        <v>147</v>
      </c>
      <c r="E126" s="172" t="s">
        <v>1</v>
      </c>
      <c r="F126" s="173" t="s">
        <v>32</v>
      </c>
      <c r="H126" s="174">
        <v>1</v>
      </c>
      <c r="I126" s="175"/>
      <c r="L126" s="171"/>
      <c r="M126" s="176"/>
      <c r="N126" s="177"/>
      <c r="O126" s="177"/>
      <c r="P126" s="177"/>
      <c r="Q126" s="177"/>
      <c r="R126" s="177"/>
      <c r="S126" s="177"/>
      <c r="T126" s="178"/>
      <c r="AT126" s="172" t="s">
        <v>147</v>
      </c>
      <c r="AU126" s="172" t="s">
        <v>84</v>
      </c>
      <c r="AV126" s="14" t="s">
        <v>84</v>
      </c>
      <c r="AW126" s="14" t="s">
        <v>31</v>
      </c>
      <c r="AX126" s="14" t="s">
        <v>32</v>
      </c>
      <c r="AY126" s="172" t="s">
        <v>136</v>
      </c>
    </row>
    <row r="127" spans="1:65" s="2" customFormat="1" ht="16.5" customHeight="1">
      <c r="A127" s="33"/>
      <c r="B127" s="144"/>
      <c r="C127" s="145" t="s">
        <v>143</v>
      </c>
      <c r="D127" s="145" t="s">
        <v>138</v>
      </c>
      <c r="E127" s="146" t="s">
        <v>1471</v>
      </c>
      <c r="F127" s="147" t="s">
        <v>1472</v>
      </c>
      <c r="G127" s="148" t="s">
        <v>1074</v>
      </c>
      <c r="H127" s="149">
        <v>1</v>
      </c>
      <c r="I127" s="150"/>
      <c r="J127" s="151">
        <f>ROUND(I127*H127,2)</f>
        <v>0</v>
      </c>
      <c r="K127" s="147" t="s">
        <v>1</v>
      </c>
      <c r="L127" s="34"/>
      <c r="M127" s="152" t="s">
        <v>1</v>
      </c>
      <c r="N127" s="153" t="s">
        <v>40</v>
      </c>
      <c r="O127" s="59"/>
      <c r="P127" s="154">
        <f>O127*H127</f>
        <v>0</v>
      </c>
      <c r="Q127" s="154">
        <v>0</v>
      </c>
      <c r="R127" s="154">
        <f>Q127*H127</f>
        <v>0</v>
      </c>
      <c r="S127" s="154">
        <v>0</v>
      </c>
      <c r="T127" s="155">
        <f>S127*H127</f>
        <v>0</v>
      </c>
      <c r="U127" s="33"/>
      <c r="V127" s="33"/>
      <c r="W127" s="33"/>
      <c r="X127" s="33"/>
      <c r="Y127" s="33"/>
      <c r="Z127" s="33"/>
      <c r="AA127" s="33"/>
      <c r="AB127" s="33"/>
      <c r="AC127" s="33"/>
      <c r="AD127" s="33"/>
      <c r="AE127" s="33"/>
      <c r="AR127" s="156" t="s">
        <v>143</v>
      </c>
      <c r="AT127" s="156" t="s">
        <v>138</v>
      </c>
      <c r="AU127" s="156" t="s">
        <v>84</v>
      </c>
      <c r="AY127" s="18" t="s">
        <v>136</v>
      </c>
      <c r="BE127" s="157">
        <f>IF(N127="základní",J127,0)</f>
        <v>0</v>
      </c>
      <c r="BF127" s="157">
        <f>IF(N127="snížená",J127,0)</f>
        <v>0</v>
      </c>
      <c r="BG127" s="157">
        <f>IF(N127="zákl. přenesená",J127,0)</f>
        <v>0</v>
      </c>
      <c r="BH127" s="157">
        <f>IF(N127="sníž. přenesená",J127,0)</f>
        <v>0</v>
      </c>
      <c r="BI127" s="157">
        <f>IF(N127="nulová",J127,0)</f>
        <v>0</v>
      </c>
      <c r="BJ127" s="18" t="s">
        <v>32</v>
      </c>
      <c r="BK127" s="157">
        <f>ROUND(I127*H127,2)</f>
        <v>0</v>
      </c>
      <c r="BL127" s="18" t="s">
        <v>143</v>
      </c>
      <c r="BM127" s="156" t="s">
        <v>1473</v>
      </c>
    </row>
    <row r="128" spans="2:51" s="14" customFormat="1" ht="11.25">
      <c r="B128" s="171"/>
      <c r="D128" s="164" t="s">
        <v>147</v>
      </c>
      <c r="E128" s="172" t="s">
        <v>1</v>
      </c>
      <c r="F128" s="173" t="s">
        <v>32</v>
      </c>
      <c r="H128" s="174">
        <v>1</v>
      </c>
      <c r="I128" s="175"/>
      <c r="L128" s="171"/>
      <c r="M128" s="176"/>
      <c r="N128" s="177"/>
      <c r="O128" s="177"/>
      <c r="P128" s="177"/>
      <c r="Q128" s="177"/>
      <c r="R128" s="177"/>
      <c r="S128" s="177"/>
      <c r="T128" s="178"/>
      <c r="AT128" s="172" t="s">
        <v>147</v>
      </c>
      <c r="AU128" s="172" t="s">
        <v>84</v>
      </c>
      <c r="AV128" s="14" t="s">
        <v>84</v>
      </c>
      <c r="AW128" s="14" t="s">
        <v>31</v>
      </c>
      <c r="AX128" s="14" t="s">
        <v>32</v>
      </c>
      <c r="AY128" s="172" t="s">
        <v>136</v>
      </c>
    </row>
    <row r="129" spans="1:65" s="2" customFormat="1" ht="16.5" customHeight="1">
      <c r="A129" s="33"/>
      <c r="B129" s="144"/>
      <c r="C129" s="145" t="s">
        <v>170</v>
      </c>
      <c r="D129" s="145" t="s">
        <v>138</v>
      </c>
      <c r="E129" s="146" t="s">
        <v>1474</v>
      </c>
      <c r="F129" s="147" t="s">
        <v>1475</v>
      </c>
      <c r="G129" s="148" t="s">
        <v>1074</v>
      </c>
      <c r="H129" s="149">
        <v>1</v>
      </c>
      <c r="I129" s="150"/>
      <c r="J129" s="151">
        <f>ROUND(I129*H129,2)</f>
        <v>0</v>
      </c>
      <c r="K129" s="147" t="s">
        <v>1</v>
      </c>
      <c r="L129" s="34"/>
      <c r="M129" s="152" t="s">
        <v>1</v>
      </c>
      <c r="N129" s="153" t="s">
        <v>40</v>
      </c>
      <c r="O129" s="59"/>
      <c r="P129" s="154">
        <f>O129*H129</f>
        <v>0</v>
      </c>
      <c r="Q129" s="154">
        <v>0</v>
      </c>
      <c r="R129" s="154">
        <f>Q129*H129</f>
        <v>0</v>
      </c>
      <c r="S129" s="154">
        <v>0</v>
      </c>
      <c r="T129" s="155">
        <f>S129*H129</f>
        <v>0</v>
      </c>
      <c r="U129" s="33"/>
      <c r="V129" s="33"/>
      <c r="W129" s="33"/>
      <c r="X129" s="33"/>
      <c r="Y129" s="33"/>
      <c r="Z129" s="33"/>
      <c r="AA129" s="33"/>
      <c r="AB129" s="33"/>
      <c r="AC129" s="33"/>
      <c r="AD129" s="33"/>
      <c r="AE129" s="33"/>
      <c r="AR129" s="156" t="s">
        <v>143</v>
      </c>
      <c r="AT129" s="156" t="s">
        <v>138</v>
      </c>
      <c r="AU129" s="156" t="s">
        <v>84</v>
      </c>
      <c r="AY129" s="18" t="s">
        <v>136</v>
      </c>
      <c r="BE129" s="157">
        <f>IF(N129="základní",J129,0)</f>
        <v>0</v>
      </c>
      <c r="BF129" s="157">
        <f>IF(N129="snížená",J129,0)</f>
        <v>0</v>
      </c>
      <c r="BG129" s="157">
        <f>IF(N129="zákl. přenesená",J129,0)</f>
        <v>0</v>
      </c>
      <c r="BH129" s="157">
        <f>IF(N129="sníž. přenesená",J129,0)</f>
        <v>0</v>
      </c>
      <c r="BI129" s="157">
        <f>IF(N129="nulová",J129,0)</f>
        <v>0</v>
      </c>
      <c r="BJ129" s="18" t="s">
        <v>32</v>
      </c>
      <c r="BK129" s="157">
        <f>ROUND(I129*H129,2)</f>
        <v>0</v>
      </c>
      <c r="BL129" s="18" t="s">
        <v>143</v>
      </c>
      <c r="BM129" s="156" t="s">
        <v>1476</v>
      </c>
    </row>
    <row r="130" spans="2:51" s="14" customFormat="1" ht="11.25">
      <c r="B130" s="171"/>
      <c r="D130" s="164" t="s">
        <v>147</v>
      </c>
      <c r="E130" s="172" t="s">
        <v>1</v>
      </c>
      <c r="F130" s="173" t="s">
        <v>32</v>
      </c>
      <c r="H130" s="174">
        <v>1</v>
      </c>
      <c r="I130" s="175"/>
      <c r="L130" s="171"/>
      <c r="M130" s="176"/>
      <c r="N130" s="177"/>
      <c r="O130" s="177"/>
      <c r="P130" s="177"/>
      <c r="Q130" s="177"/>
      <c r="R130" s="177"/>
      <c r="S130" s="177"/>
      <c r="T130" s="178"/>
      <c r="AT130" s="172" t="s">
        <v>147</v>
      </c>
      <c r="AU130" s="172" t="s">
        <v>84</v>
      </c>
      <c r="AV130" s="14" t="s">
        <v>84</v>
      </c>
      <c r="AW130" s="14" t="s">
        <v>31</v>
      </c>
      <c r="AX130" s="14" t="s">
        <v>32</v>
      </c>
      <c r="AY130" s="172" t="s">
        <v>136</v>
      </c>
    </row>
    <row r="131" spans="1:65" s="2" customFormat="1" ht="16.5" customHeight="1">
      <c r="A131" s="33"/>
      <c r="B131" s="144"/>
      <c r="C131" s="145" t="s">
        <v>182</v>
      </c>
      <c r="D131" s="145" t="s">
        <v>138</v>
      </c>
      <c r="E131" s="146" t="s">
        <v>1477</v>
      </c>
      <c r="F131" s="147" t="s">
        <v>1478</v>
      </c>
      <c r="G131" s="148" t="s">
        <v>1074</v>
      </c>
      <c r="H131" s="149">
        <v>1</v>
      </c>
      <c r="I131" s="150"/>
      <c r="J131" s="151">
        <f>ROUND(I131*H131,2)</f>
        <v>0</v>
      </c>
      <c r="K131" s="147" t="s">
        <v>1</v>
      </c>
      <c r="L131" s="34"/>
      <c r="M131" s="152" t="s">
        <v>1</v>
      </c>
      <c r="N131" s="153" t="s">
        <v>40</v>
      </c>
      <c r="O131" s="59"/>
      <c r="P131" s="154">
        <f>O131*H131</f>
        <v>0</v>
      </c>
      <c r="Q131" s="154">
        <v>0</v>
      </c>
      <c r="R131" s="154">
        <f>Q131*H131</f>
        <v>0</v>
      </c>
      <c r="S131" s="154">
        <v>0</v>
      </c>
      <c r="T131" s="155">
        <f>S131*H131</f>
        <v>0</v>
      </c>
      <c r="U131" s="33"/>
      <c r="V131" s="33"/>
      <c r="W131" s="33"/>
      <c r="X131" s="33"/>
      <c r="Y131" s="33"/>
      <c r="Z131" s="33"/>
      <c r="AA131" s="33"/>
      <c r="AB131" s="33"/>
      <c r="AC131" s="33"/>
      <c r="AD131" s="33"/>
      <c r="AE131" s="33"/>
      <c r="AR131" s="156" t="s">
        <v>143</v>
      </c>
      <c r="AT131" s="156" t="s">
        <v>138</v>
      </c>
      <c r="AU131" s="156" t="s">
        <v>84</v>
      </c>
      <c r="AY131" s="18" t="s">
        <v>136</v>
      </c>
      <c r="BE131" s="157">
        <f>IF(N131="základní",J131,0)</f>
        <v>0</v>
      </c>
      <c r="BF131" s="157">
        <f>IF(N131="snížená",J131,0)</f>
        <v>0</v>
      </c>
      <c r="BG131" s="157">
        <f>IF(N131="zákl. přenesená",J131,0)</f>
        <v>0</v>
      </c>
      <c r="BH131" s="157">
        <f>IF(N131="sníž. přenesená",J131,0)</f>
        <v>0</v>
      </c>
      <c r="BI131" s="157">
        <f>IF(N131="nulová",J131,0)</f>
        <v>0</v>
      </c>
      <c r="BJ131" s="18" t="s">
        <v>32</v>
      </c>
      <c r="BK131" s="157">
        <f>ROUND(I131*H131,2)</f>
        <v>0</v>
      </c>
      <c r="BL131" s="18" t="s">
        <v>143</v>
      </c>
      <c r="BM131" s="156" t="s">
        <v>1479</v>
      </c>
    </row>
    <row r="132" spans="2:51" s="14" customFormat="1" ht="11.25">
      <c r="B132" s="171"/>
      <c r="D132" s="164" t="s">
        <v>147</v>
      </c>
      <c r="E132" s="172" t="s">
        <v>1</v>
      </c>
      <c r="F132" s="173" t="s">
        <v>32</v>
      </c>
      <c r="H132" s="174">
        <v>1</v>
      </c>
      <c r="I132" s="175"/>
      <c r="L132" s="171"/>
      <c r="M132" s="176"/>
      <c r="N132" s="177"/>
      <c r="O132" s="177"/>
      <c r="P132" s="177"/>
      <c r="Q132" s="177"/>
      <c r="R132" s="177"/>
      <c r="S132" s="177"/>
      <c r="T132" s="178"/>
      <c r="AT132" s="172" t="s">
        <v>147</v>
      </c>
      <c r="AU132" s="172" t="s">
        <v>84</v>
      </c>
      <c r="AV132" s="14" t="s">
        <v>84</v>
      </c>
      <c r="AW132" s="14" t="s">
        <v>31</v>
      </c>
      <c r="AX132" s="14" t="s">
        <v>32</v>
      </c>
      <c r="AY132" s="172" t="s">
        <v>136</v>
      </c>
    </row>
    <row r="133" spans="1:65" s="2" customFormat="1" ht="16.5" customHeight="1">
      <c r="A133" s="33"/>
      <c r="B133" s="144"/>
      <c r="C133" s="145" t="s">
        <v>190</v>
      </c>
      <c r="D133" s="145" t="s">
        <v>138</v>
      </c>
      <c r="E133" s="146" t="s">
        <v>1480</v>
      </c>
      <c r="F133" s="147" t="s">
        <v>1481</v>
      </c>
      <c r="G133" s="148" t="s">
        <v>1482</v>
      </c>
      <c r="H133" s="149">
        <v>1</v>
      </c>
      <c r="I133" s="150"/>
      <c r="J133" s="151">
        <f>ROUND(I133*H133,2)</f>
        <v>0</v>
      </c>
      <c r="K133" s="147" t="s">
        <v>1</v>
      </c>
      <c r="L133" s="34"/>
      <c r="M133" s="152" t="s">
        <v>1</v>
      </c>
      <c r="N133" s="153" t="s">
        <v>40</v>
      </c>
      <c r="O133" s="59"/>
      <c r="P133" s="154">
        <f>O133*H133</f>
        <v>0</v>
      </c>
      <c r="Q133" s="154">
        <v>0</v>
      </c>
      <c r="R133" s="154">
        <f>Q133*H133</f>
        <v>0</v>
      </c>
      <c r="S133" s="154">
        <v>0</v>
      </c>
      <c r="T133" s="155">
        <f>S133*H133</f>
        <v>0</v>
      </c>
      <c r="U133" s="33"/>
      <c r="V133" s="33"/>
      <c r="W133" s="33"/>
      <c r="X133" s="33"/>
      <c r="Y133" s="33"/>
      <c r="Z133" s="33"/>
      <c r="AA133" s="33"/>
      <c r="AB133" s="33"/>
      <c r="AC133" s="33"/>
      <c r="AD133" s="33"/>
      <c r="AE133" s="33"/>
      <c r="AR133" s="156" t="s">
        <v>143</v>
      </c>
      <c r="AT133" s="156" t="s">
        <v>138</v>
      </c>
      <c r="AU133" s="156" t="s">
        <v>84</v>
      </c>
      <c r="AY133" s="18" t="s">
        <v>136</v>
      </c>
      <c r="BE133" s="157">
        <f>IF(N133="základní",J133,0)</f>
        <v>0</v>
      </c>
      <c r="BF133" s="157">
        <f>IF(N133="snížená",J133,0)</f>
        <v>0</v>
      </c>
      <c r="BG133" s="157">
        <f>IF(N133="zákl. přenesená",J133,0)</f>
        <v>0</v>
      </c>
      <c r="BH133" s="157">
        <f>IF(N133="sníž. přenesená",J133,0)</f>
        <v>0</v>
      </c>
      <c r="BI133" s="157">
        <f>IF(N133="nulová",J133,0)</f>
        <v>0</v>
      </c>
      <c r="BJ133" s="18" t="s">
        <v>32</v>
      </c>
      <c r="BK133" s="157">
        <f>ROUND(I133*H133,2)</f>
        <v>0</v>
      </c>
      <c r="BL133" s="18" t="s">
        <v>143</v>
      </c>
      <c r="BM133" s="156" t="s">
        <v>1483</v>
      </c>
    </row>
    <row r="134" spans="2:51" s="14" customFormat="1" ht="11.25">
      <c r="B134" s="171"/>
      <c r="D134" s="164" t="s">
        <v>147</v>
      </c>
      <c r="E134" s="172" t="s">
        <v>1</v>
      </c>
      <c r="F134" s="173" t="s">
        <v>32</v>
      </c>
      <c r="H134" s="174">
        <v>1</v>
      </c>
      <c r="I134" s="175"/>
      <c r="L134" s="171"/>
      <c r="M134" s="176"/>
      <c r="N134" s="177"/>
      <c r="O134" s="177"/>
      <c r="P134" s="177"/>
      <c r="Q134" s="177"/>
      <c r="R134" s="177"/>
      <c r="S134" s="177"/>
      <c r="T134" s="178"/>
      <c r="AT134" s="172" t="s">
        <v>147</v>
      </c>
      <c r="AU134" s="172" t="s">
        <v>84</v>
      </c>
      <c r="AV134" s="14" t="s">
        <v>84</v>
      </c>
      <c r="AW134" s="14" t="s">
        <v>31</v>
      </c>
      <c r="AX134" s="14" t="s">
        <v>32</v>
      </c>
      <c r="AY134" s="172" t="s">
        <v>136</v>
      </c>
    </row>
    <row r="135" spans="1:65" s="2" customFormat="1" ht="16.5" customHeight="1">
      <c r="A135" s="33"/>
      <c r="B135" s="144"/>
      <c r="C135" s="145" t="s">
        <v>195</v>
      </c>
      <c r="D135" s="145" t="s">
        <v>138</v>
      </c>
      <c r="E135" s="146" t="s">
        <v>1484</v>
      </c>
      <c r="F135" s="147" t="s">
        <v>1485</v>
      </c>
      <c r="G135" s="148" t="s">
        <v>1074</v>
      </c>
      <c r="H135" s="149">
        <v>1</v>
      </c>
      <c r="I135" s="150"/>
      <c r="J135" s="151">
        <f>ROUND(I135*H135,2)</f>
        <v>0</v>
      </c>
      <c r="K135" s="147" t="s">
        <v>1</v>
      </c>
      <c r="L135" s="34"/>
      <c r="M135" s="152" t="s">
        <v>1</v>
      </c>
      <c r="N135" s="153" t="s">
        <v>40</v>
      </c>
      <c r="O135" s="59"/>
      <c r="P135" s="154">
        <f>O135*H135</f>
        <v>0</v>
      </c>
      <c r="Q135" s="154">
        <v>0</v>
      </c>
      <c r="R135" s="154">
        <f>Q135*H135</f>
        <v>0</v>
      </c>
      <c r="S135" s="154">
        <v>0</v>
      </c>
      <c r="T135" s="155">
        <f>S135*H135</f>
        <v>0</v>
      </c>
      <c r="U135" s="33"/>
      <c r="V135" s="33"/>
      <c r="W135" s="33"/>
      <c r="X135" s="33"/>
      <c r="Y135" s="33"/>
      <c r="Z135" s="33"/>
      <c r="AA135" s="33"/>
      <c r="AB135" s="33"/>
      <c r="AC135" s="33"/>
      <c r="AD135" s="33"/>
      <c r="AE135" s="33"/>
      <c r="AR135" s="156" t="s">
        <v>143</v>
      </c>
      <c r="AT135" s="156" t="s">
        <v>138</v>
      </c>
      <c r="AU135" s="156" t="s">
        <v>84</v>
      </c>
      <c r="AY135" s="18" t="s">
        <v>136</v>
      </c>
      <c r="BE135" s="157">
        <f>IF(N135="základní",J135,0)</f>
        <v>0</v>
      </c>
      <c r="BF135" s="157">
        <f>IF(N135="snížená",J135,0)</f>
        <v>0</v>
      </c>
      <c r="BG135" s="157">
        <f>IF(N135="zákl. přenesená",J135,0)</f>
        <v>0</v>
      </c>
      <c r="BH135" s="157">
        <f>IF(N135="sníž. přenesená",J135,0)</f>
        <v>0</v>
      </c>
      <c r="BI135" s="157">
        <f>IF(N135="nulová",J135,0)</f>
        <v>0</v>
      </c>
      <c r="BJ135" s="18" t="s">
        <v>32</v>
      </c>
      <c r="BK135" s="157">
        <f>ROUND(I135*H135,2)</f>
        <v>0</v>
      </c>
      <c r="BL135" s="18" t="s">
        <v>143</v>
      </c>
      <c r="BM135" s="156" t="s">
        <v>1486</v>
      </c>
    </row>
    <row r="136" spans="2:51" s="14" customFormat="1" ht="11.25">
      <c r="B136" s="171"/>
      <c r="D136" s="164" t="s">
        <v>147</v>
      </c>
      <c r="E136" s="172" t="s">
        <v>1</v>
      </c>
      <c r="F136" s="173" t="s">
        <v>32</v>
      </c>
      <c r="H136" s="174">
        <v>1</v>
      </c>
      <c r="I136" s="175"/>
      <c r="L136" s="171"/>
      <c r="M136" s="176"/>
      <c r="N136" s="177"/>
      <c r="O136" s="177"/>
      <c r="P136" s="177"/>
      <c r="Q136" s="177"/>
      <c r="R136" s="177"/>
      <c r="S136" s="177"/>
      <c r="T136" s="178"/>
      <c r="AT136" s="172" t="s">
        <v>147</v>
      </c>
      <c r="AU136" s="172" t="s">
        <v>84</v>
      </c>
      <c r="AV136" s="14" t="s">
        <v>84</v>
      </c>
      <c r="AW136" s="14" t="s">
        <v>31</v>
      </c>
      <c r="AX136" s="14" t="s">
        <v>32</v>
      </c>
      <c r="AY136" s="172" t="s">
        <v>136</v>
      </c>
    </row>
    <row r="137" spans="1:65" s="2" customFormat="1" ht="16.5" customHeight="1">
      <c r="A137" s="33"/>
      <c r="B137" s="144"/>
      <c r="C137" s="145" t="s">
        <v>205</v>
      </c>
      <c r="D137" s="145" t="s">
        <v>138</v>
      </c>
      <c r="E137" s="146" t="s">
        <v>1487</v>
      </c>
      <c r="F137" s="147" t="s">
        <v>1488</v>
      </c>
      <c r="G137" s="148" t="s">
        <v>1074</v>
      </c>
      <c r="H137" s="149">
        <v>1</v>
      </c>
      <c r="I137" s="150"/>
      <c r="J137" s="151">
        <f>ROUND(I137*H137,2)</f>
        <v>0</v>
      </c>
      <c r="K137" s="147" t="s">
        <v>1</v>
      </c>
      <c r="L137" s="34"/>
      <c r="M137" s="152" t="s">
        <v>1</v>
      </c>
      <c r="N137" s="153" t="s">
        <v>40</v>
      </c>
      <c r="O137" s="59"/>
      <c r="P137" s="154">
        <f>O137*H137</f>
        <v>0</v>
      </c>
      <c r="Q137" s="154">
        <v>0</v>
      </c>
      <c r="R137" s="154">
        <f>Q137*H137</f>
        <v>0</v>
      </c>
      <c r="S137" s="154">
        <v>0</v>
      </c>
      <c r="T137" s="155">
        <f>S137*H137</f>
        <v>0</v>
      </c>
      <c r="U137" s="33"/>
      <c r="V137" s="33"/>
      <c r="W137" s="33"/>
      <c r="X137" s="33"/>
      <c r="Y137" s="33"/>
      <c r="Z137" s="33"/>
      <c r="AA137" s="33"/>
      <c r="AB137" s="33"/>
      <c r="AC137" s="33"/>
      <c r="AD137" s="33"/>
      <c r="AE137" s="33"/>
      <c r="AR137" s="156" t="s">
        <v>143</v>
      </c>
      <c r="AT137" s="156" t="s">
        <v>138</v>
      </c>
      <c r="AU137" s="156" t="s">
        <v>84</v>
      </c>
      <c r="AY137" s="18" t="s">
        <v>136</v>
      </c>
      <c r="BE137" s="157">
        <f>IF(N137="základní",J137,0)</f>
        <v>0</v>
      </c>
      <c r="BF137" s="157">
        <f>IF(N137="snížená",J137,0)</f>
        <v>0</v>
      </c>
      <c r="BG137" s="157">
        <f>IF(N137="zákl. přenesená",J137,0)</f>
        <v>0</v>
      </c>
      <c r="BH137" s="157">
        <f>IF(N137="sníž. přenesená",J137,0)</f>
        <v>0</v>
      </c>
      <c r="BI137" s="157">
        <f>IF(N137="nulová",J137,0)</f>
        <v>0</v>
      </c>
      <c r="BJ137" s="18" t="s">
        <v>32</v>
      </c>
      <c r="BK137" s="157">
        <f>ROUND(I137*H137,2)</f>
        <v>0</v>
      </c>
      <c r="BL137" s="18" t="s">
        <v>143</v>
      </c>
      <c r="BM137" s="156" t="s">
        <v>1489</v>
      </c>
    </row>
    <row r="138" spans="2:51" s="14" customFormat="1" ht="11.25">
      <c r="B138" s="171"/>
      <c r="D138" s="164" t="s">
        <v>147</v>
      </c>
      <c r="E138" s="172" t="s">
        <v>1</v>
      </c>
      <c r="F138" s="173" t="s">
        <v>32</v>
      </c>
      <c r="H138" s="174">
        <v>1</v>
      </c>
      <c r="I138" s="175"/>
      <c r="L138" s="171"/>
      <c r="M138" s="176"/>
      <c r="N138" s="177"/>
      <c r="O138" s="177"/>
      <c r="P138" s="177"/>
      <c r="Q138" s="177"/>
      <c r="R138" s="177"/>
      <c r="S138" s="177"/>
      <c r="T138" s="178"/>
      <c r="AT138" s="172" t="s">
        <v>147</v>
      </c>
      <c r="AU138" s="172" t="s">
        <v>84</v>
      </c>
      <c r="AV138" s="14" t="s">
        <v>84</v>
      </c>
      <c r="AW138" s="14" t="s">
        <v>31</v>
      </c>
      <c r="AX138" s="14" t="s">
        <v>32</v>
      </c>
      <c r="AY138" s="172" t="s">
        <v>136</v>
      </c>
    </row>
    <row r="139" spans="1:65" s="2" customFormat="1" ht="16.5" customHeight="1">
      <c r="A139" s="33"/>
      <c r="B139" s="144"/>
      <c r="C139" s="145" t="s">
        <v>211</v>
      </c>
      <c r="D139" s="145" t="s">
        <v>138</v>
      </c>
      <c r="E139" s="146" t="s">
        <v>1490</v>
      </c>
      <c r="F139" s="147" t="s">
        <v>1491</v>
      </c>
      <c r="G139" s="148" t="s">
        <v>1074</v>
      </c>
      <c r="H139" s="149">
        <v>1</v>
      </c>
      <c r="I139" s="150"/>
      <c r="J139" s="151">
        <f>ROUND(I139*H139,2)</f>
        <v>0</v>
      </c>
      <c r="K139" s="147" t="s">
        <v>1</v>
      </c>
      <c r="L139" s="34"/>
      <c r="M139" s="152" t="s">
        <v>1</v>
      </c>
      <c r="N139" s="153" t="s">
        <v>40</v>
      </c>
      <c r="O139" s="59"/>
      <c r="P139" s="154">
        <f>O139*H139</f>
        <v>0</v>
      </c>
      <c r="Q139" s="154">
        <v>0</v>
      </c>
      <c r="R139" s="154">
        <f>Q139*H139</f>
        <v>0</v>
      </c>
      <c r="S139" s="154">
        <v>0</v>
      </c>
      <c r="T139" s="155">
        <f>S139*H139</f>
        <v>0</v>
      </c>
      <c r="U139" s="33"/>
      <c r="V139" s="33"/>
      <c r="W139" s="33"/>
      <c r="X139" s="33"/>
      <c r="Y139" s="33"/>
      <c r="Z139" s="33"/>
      <c r="AA139" s="33"/>
      <c r="AB139" s="33"/>
      <c r="AC139" s="33"/>
      <c r="AD139" s="33"/>
      <c r="AE139" s="33"/>
      <c r="AR139" s="156" t="s">
        <v>143</v>
      </c>
      <c r="AT139" s="156" t="s">
        <v>138</v>
      </c>
      <c r="AU139" s="156" t="s">
        <v>84</v>
      </c>
      <c r="AY139" s="18" t="s">
        <v>136</v>
      </c>
      <c r="BE139" s="157">
        <f>IF(N139="základní",J139,0)</f>
        <v>0</v>
      </c>
      <c r="BF139" s="157">
        <f>IF(N139="snížená",J139,0)</f>
        <v>0</v>
      </c>
      <c r="BG139" s="157">
        <f>IF(N139="zákl. přenesená",J139,0)</f>
        <v>0</v>
      </c>
      <c r="BH139" s="157">
        <f>IF(N139="sníž. přenesená",J139,0)</f>
        <v>0</v>
      </c>
      <c r="BI139" s="157">
        <f>IF(N139="nulová",J139,0)</f>
        <v>0</v>
      </c>
      <c r="BJ139" s="18" t="s">
        <v>32</v>
      </c>
      <c r="BK139" s="157">
        <f>ROUND(I139*H139,2)</f>
        <v>0</v>
      </c>
      <c r="BL139" s="18" t="s">
        <v>143</v>
      </c>
      <c r="BM139" s="156" t="s">
        <v>1492</v>
      </c>
    </row>
    <row r="140" spans="2:51" s="14" customFormat="1" ht="11.25">
      <c r="B140" s="171"/>
      <c r="D140" s="164" t="s">
        <v>147</v>
      </c>
      <c r="E140" s="172" t="s">
        <v>1</v>
      </c>
      <c r="F140" s="173" t="s">
        <v>32</v>
      </c>
      <c r="H140" s="174">
        <v>1</v>
      </c>
      <c r="I140" s="175"/>
      <c r="L140" s="171"/>
      <c r="M140" s="176"/>
      <c r="N140" s="177"/>
      <c r="O140" s="177"/>
      <c r="P140" s="177"/>
      <c r="Q140" s="177"/>
      <c r="R140" s="177"/>
      <c r="S140" s="177"/>
      <c r="T140" s="178"/>
      <c r="AT140" s="172" t="s">
        <v>147</v>
      </c>
      <c r="AU140" s="172" t="s">
        <v>84</v>
      </c>
      <c r="AV140" s="14" t="s">
        <v>84</v>
      </c>
      <c r="AW140" s="14" t="s">
        <v>31</v>
      </c>
      <c r="AX140" s="14" t="s">
        <v>32</v>
      </c>
      <c r="AY140" s="172" t="s">
        <v>136</v>
      </c>
    </row>
    <row r="141" spans="1:65" s="2" customFormat="1" ht="16.5" customHeight="1">
      <c r="A141" s="33"/>
      <c r="B141" s="144"/>
      <c r="C141" s="145" t="s">
        <v>218</v>
      </c>
      <c r="D141" s="145" t="s">
        <v>138</v>
      </c>
      <c r="E141" s="146" t="s">
        <v>1493</v>
      </c>
      <c r="F141" s="147" t="s">
        <v>1494</v>
      </c>
      <c r="G141" s="148" t="s">
        <v>1074</v>
      </c>
      <c r="H141" s="149">
        <v>1</v>
      </c>
      <c r="I141" s="150"/>
      <c r="J141" s="151">
        <f>ROUND(I141*H141,2)</f>
        <v>0</v>
      </c>
      <c r="K141" s="147" t="s">
        <v>1</v>
      </c>
      <c r="L141" s="34"/>
      <c r="M141" s="152" t="s">
        <v>1</v>
      </c>
      <c r="N141" s="153" t="s">
        <v>40</v>
      </c>
      <c r="O141" s="59"/>
      <c r="P141" s="154">
        <f>O141*H141</f>
        <v>0</v>
      </c>
      <c r="Q141" s="154">
        <v>0</v>
      </c>
      <c r="R141" s="154">
        <f>Q141*H141</f>
        <v>0</v>
      </c>
      <c r="S141" s="154">
        <v>0</v>
      </c>
      <c r="T141" s="155">
        <f>S141*H141</f>
        <v>0</v>
      </c>
      <c r="U141" s="33"/>
      <c r="V141" s="33"/>
      <c r="W141" s="33"/>
      <c r="X141" s="33"/>
      <c r="Y141" s="33"/>
      <c r="Z141" s="33"/>
      <c r="AA141" s="33"/>
      <c r="AB141" s="33"/>
      <c r="AC141" s="33"/>
      <c r="AD141" s="33"/>
      <c r="AE141" s="33"/>
      <c r="AR141" s="156" t="s">
        <v>143</v>
      </c>
      <c r="AT141" s="156" t="s">
        <v>138</v>
      </c>
      <c r="AU141" s="156" t="s">
        <v>84</v>
      </c>
      <c r="AY141" s="18" t="s">
        <v>136</v>
      </c>
      <c r="BE141" s="157">
        <f>IF(N141="základní",J141,0)</f>
        <v>0</v>
      </c>
      <c r="BF141" s="157">
        <f>IF(N141="snížená",J141,0)</f>
        <v>0</v>
      </c>
      <c r="BG141" s="157">
        <f>IF(N141="zákl. přenesená",J141,0)</f>
        <v>0</v>
      </c>
      <c r="BH141" s="157">
        <f>IF(N141="sníž. přenesená",J141,0)</f>
        <v>0</v>
      </c>
      <c r="BI141" s="157">
        <f>IF(N141="nulová",J141,0)</f>
        <v>0</v>
      </c>
      <c r="BJ141" s="18" t="s">
        <v>32</v>
      </c>
      <c r="BK141" s="157">
        <f>ROUND(I141*H141,2)</f>
        <v>0</v>
      </c>
      <c r="BL141" s="18" t="s">
        <v>143</v>
      </c>
      <c r="BM141" s="156" t="s">
        <v>1495</v>
      </c>
    </row>
    <row r="142" spans="2:51" s="14" customFormat="1" ht="11.25">
      <c r="B142" s="171"/>
      <c r="D142" s="164" t="s">
        <v>147</v>
      </c>
      <c r="E142" s="172" t="s">
        <v>1</v>
      </c>
      <c r="F142" s="173" t="s">
        <v>32</v>
      </c>
      <c r="H142" s="174">
        <v>1</v>
      </c>
      <c r="I142" s="175"/>
      <c r="L142" s="171"/>
      <c r="M142" s="176"/>
      <c r="N142" s="177"/>
      <c r="O142" s="177"/>
      <c r="P142" s="177"/>
      <c r="Q142" s="177"/>
      <c r="R142" s="177"/>
      <c r="S142" s="177"/>
      <c r="T142" s="178"/>
      <c r="AT142" s="172" t="s">
        <v>147</v>
      </c>
      <c r="AU142" s="172" t="s">
        <v>84</v>
      </c>
      <c r="AV142" s="14" t="s">
        <v>84</v>
      </c>
      <c r="AW142" s="14" t="s">
        <v>31</v>
      </c>
      <c r="AX142" s="14" t="s">
        <v>32</v>
      </c>
      <c r="AY142" s="172" t="s">
        <v>136</v>
      </c>
    </row>
    <row r="143" spans="1:65" s="2" customFormat="1" ht="16.5" customHeight="1">
      <c r="A143" s="33"/>
      <c r="B143" s="144"/>
      <c r="C143" s="145" t="s">
        <v>8</v>
      </c>
      <c r="D143" s="145" t="s">
        <v>138</v>
      </c>
      <c r="E143" s="146" t="s">
        <v>1496</v>
      </c>
      <c r="F143" s="147" t="s">
        <v>1497</v>
      </c>
      <c r="G143" s="148" t="s">
        <v>1074</v>
      </c>
      <c r="H143" s="149">
        <v>1</v>
      </c>
      <c r="I143" s="150"/>
      <c r="J143" s="151">
        <f>ROUND(I143*H143,2)</f>
        <v>0</v>
      </c>
      <c r="K143" s="147"/>
      <c r="L143" s="34"/>
      <c r="M143" s="152" t="s">
        <v>1</v>
      </c>
      <c r="N143" s="153" t="s">
        <v>40</v>
      </c>
      <c r="O143" s="59"/>
      <c r="P143" s="154">
        <f>O143*H143</f>
        <v>0</v>
      </c>
      <c r="Q143" s="154">
        <v>0</v>
      </c>
      <c r="R143" s="154">
        <f>Q143*H143</f>
        <v>0</v>
      </c>
      <c r="S143" s="154">
        <v>0</v>
      </c>
      <c r="T143" s="155">
        <f>S143*H143</f>
        <v>0</v>
      </c>
      <c r="U143" s="33"/>
      <c r="V143" s="33"/>
      <c r="W143" s="33"/>
      <c r="X143" s="33"/>
      <c r="Y143" s="33"/>
      <c r="Z143" s="33"/>
      <c r="AA143" s="33"/>
      <c r="AB143" s="33"/>
      <c r="AC143" s="33"/>
      <c r="AD143" s="33"/>
      <c r="AE143" s="33"/>
      <c r="AR143" s="156" t="s">
        <v>143</v>
      </c>
      <c r="AT143" s="156" t="s">
        <v>138</v>
      </c>
      <c r="AU143" s="156" t="s">
        <v>84</v>
      </c>
      <c r="AY143" s="18" t="s">
        <v>136</v>
      </c>
      <c r="BE143" s="157">
        <f>IF(N143="základní",J143,0)</f>
        <v>0</v>
      </c>
      <c r="BF143" s="157">
        <f>IF(N143="snížená",J143,0)</f>
        <v>0</v>
      </c>
      <c r="BG143" s="157">
        <f>IF(N143="zákl. přenesená",J143,0)</f>
        <v>0</v>
      </c>
      <c r="BH143" s="157">
        <f>IF(N143="sníž. přenesená",J143,0)</f>
        <v>0</v>
      </c>
      <c r="BI143" s="157">
        <f>IF(N143="nulová",J143,0)</f>
        <v>0</v>
      </c>
      <c r="BJ143" s="18" t="s">
        <v>32</v>
      </c>
      <c r="BK143" s="157">
        <f>ROUND(I143*H143,2)</f>
        <v>0</v>
      </c>
      <c r="BL143" s="18" t="s">
        <v>143</v>
      </c>
      <c r="BM143" s="156" t="s">
        <v>1498</v>
      </c>
    </row>
    <row r="144" spans="2:51" s="13" customFormat="1" ht="22.5">
      <c r="B144" s="163"/>
      <c r="D144" s="164" t="s">
        <v>147</v>
      </c>
      <c r="E144" s="165" t="s">
        <v>1</v>
      </c>
      <c r="F144" s="166" t="s">
        <v>1499</v>
      </c>
      <c r="H144" s="165" t="s">
        <v>1</v>
      </c>
      <c r="I144" s="167"/>
      <c r="L144" s="163"/>
      <c r="M144" s="168"/>
      <c r="N144" s="169"/>
      <c r="O144" s="169"/>
      <c r="P144" s="169"/>
      <c r="Q144" s="169"/>
      <c r="R144" s="169"/>
      <c r="S144" s="169"/>
      <c r="T144" s="170"/>
      <c r="AT144" s="165" t="s">
        <v>147</v>
      </c>
      <c r="AU144" s="165" t="s">
        <v>84</v>
      </c>
      <c r="AV144" s="13" t="s">
        <v>32</v>
      </c>
      <c r="AW144" s="13" t="s">
        <v>31</v>
      </c>
      <c r="AX144" s="13" t="s">
        <v>75</v>
      </c>
      <c r="AY144" s="165" t="s">
        <v>136</v>
      </c>
    </row>
    <row r="145" spans="2:51" s="13" customFormat="1" ht="11.25">
      <c r="B145" s="163"/>
      <c r="D145" s="164" t="s">
        <v>147</v>
      </c>
      <c r="E145" s="165" t="s">
        <v>1</v>
      </c>
      <c r="F145" s="166" t="s">
        <v>1500</v>
      </c>
      <c r="H145" s="165" t="s">
        <v>1</v>
      </c>
      <c r="I145" s="167"/>
      <c r="L145" s="163"/>
      <c r="M145" s="168"/>
      <c r="N145" s="169"/>
      <c r="O145" s="169"/>
      <c r="P145" s="169"/>
      <c r="Q145" s="169"/>
      <c r="R145" s="169"/>
      <c r="S145" s="169"/>
      <c r="T145" s="170"/>
      <c r="AT145" s="165" t="s">
        <v>147</v>
      </c>
      <c r="AU145" s="165" t="s">
        <v>84</v>
      </c>
      <c r="AV145" s="13" t="s">
        <v>32</v>
      </c>
      <c r="AW145" s="13" t="s">
        <v>31</v>
      </c>
      <c r="AX145" s="13" t="s">
        <v>75</v>
      </c>
      <c r="AY145" s="165" t="s">
        <v>136</v>
      </c>
    </row>
    <row r="146" spans="2:51" s="14" customFormat="1" ht="11.25">
      <c r="B146" s="171"/>
      <c r="D146" s="164" t="s">
        <v>147</v>
      </c>
      <c r="E146" s="172" t="s">
        <v>1</v>
      </c>
      <c r="F146" s="173" t="s">
        <v>387</v>
      </c>
      <c r="H146" s="174">
        <v>1</v>
      </c>
      <c r="I146" s="175"/>
      <c r="L146" s="171"/>
      <c r="M146" s="176"/>
      <c r="N146" s="177"/>
      <c r="O146" s="177"/>
      <c r="P146" s="177"/>
      <c r="Q146" s="177"/>
      <c r="R146" s="177"/>
      <c r="S146" s="177"/>
      <c r="T146" s="178"/>
      <c r="AT146" s="172" t="s">
        <v>147</v>
      </c>
      <c r="AU146" s="172" t="s">
        <v>84</v>
      </c>
      <c r="AV146" s="14" t="s">
        <v>84</v>
      </c>
      <c r="AW146" s="14" t="s">
        <v>31</v>
      </c>
      <c r="AX146" s="14" t="s">
        <v>75</v>
      </c>
      <c r="AY146" s="172" t="s">
        <v>136</v>
      </c>
    </row>
    <row r="147" spans="2:51" s="15" customFormat="1" ht="11.25">
      <c r="B147" s="179"/>
      <c r="D147" s="164" t="s">
        <v>147</v>
      </c>
      <c r="E147" s="180" t="s">
        <v>1</v>
      </c>
      <c r="F147" s="181" t="s">
        <v>151</v>
      </c>
      <c r="H147" s="182">
        <v>1</v>
      </c>
      <c r="I147" s="183"/>
      <c r="L147" s="179"/>
      <c r="M147" s="184"/>
      <c r="N147" s="185"/>
      <c r="O147" s="185"/>
      <c r="P147" s="185"/>
      <c r="Q147" s="185"/>
      <c r="R147" s="185"/>
      <c r="S147" s="185"/>
      <c r="T147" s="186"/>
      <c r="AT147" s="180" t="s">
        <v>147</v>
      </c>
      <c r="AU147" s="180" t="s">
        <v>84</v>
      </c>
      <c r="AV147" s="15" t="s">
        <v>143</v>
      </c>
      <c r="AW147" s="15" t="s">
        <v>31</v>
      </c>
      <c r="AX147" s="15" t="s">
        <v>32</v>
      </c>
      <c r="AY147" s="180" t="s">
        <v>136</v>
      </c>
    </row>
    <row r="148" spans="1:65" s="2" customFormat="1" ht="16.5" customHeight="1">
      <c r="A148" s="33"/>
      <c r="B148" s="144"/>
      <c r="C148" s="145" t="s">
        <v>229</v>
      </c>
      <c r="D148" s="145" t="s">
        <v>138</v>
      </c>
      <c r="E148" s="146" t="s">
        <v>1501</v>
      </c>
      <c r="F148" s="147" t="s">
        <v>1502</v>
      </c>
      <c r="G148" s="148" t="s">
        <v>1074</v>
      </c>
      <c r="H148" s="149">
        <v>1</v>
      </c>
      <c r="I148" s="150"/>
      <c r="J148" s="151">
        <f>ROUND(I148*H148,2)</f>
        <v>0</v>
      </c>
      <c r="K148" s="147"/>
      <c r="L148" s="34"/>
      <c r="M148" s="152" t="s">
        <v>1</v>
      </c>
      <c r="N148" s="153" t="s">
        <v>40</v>
      </c>
      <c r="O148" s="59"/>
      <c r="P148" s="154">
        <f>O148*H148</f>
        <v>0</v>
      </c>
      <c r="Q148" s="154">
        <v>0</v>
      </c>
      <c r="R148" s="154">
        <f>Q148*H148</f>
        <v>0</v>
      </c>
      <c r="S148" s="154">
        <v>0</v>
      </c>
      <c r="T148" s="155">
        <f>S148*H148</f>
        <v>0</v>
      </c>
      <c r="U148" s="33"/>
      <c r="V148" s="33"/>
      <c r="W148" s="33"/>
      <c r="X148" s="33"/>
      <c r="Y148" s="33"/>
      <c r="Z148" s="33"/>
      <c r="AA148" s="33"/>
      <c r="AB148" s="33"/>
      <c r="AC148" s="33"/>
      <c r="AD148" s="33"/>
      <c r="AE148" s="33"/>
      <c r="AR148" s="156" t="s">
        <v>143</v>
      </c>
      <c r="AT148" s="156" t="s">
        <v>138</v>
      </c>
      <c r="AU148" s="156" t="s">
        <v>84</v>
      </c>
      <c r="AY148" s="18" t="s">
        <v>136</v>
      </c>
      <c r="BE148" s="157">
        <f>IF(N148="základní",J148,0)</f>
        <v>0</v>
      </c>
      <c r="BF148" s="157">
        <f>IF(N148="snížená",J148,0)</f>
        <v>0</v>
      </c>
      <c r="BG148" s="157">
        <f>IF(N148="zákl. přenesená",J148,0)</f>
        <v>0</v>
      </c>
      <c r="BH148" s="157">
        <f>IF(N148="sníž. přenesená",J148,0)</f>
        <v>0</v>
      </c>
      <c r="BI148" s="157">
        <f>IF(N148="nulová",J148,0)</f>
        <v>0</v>
      </c>
      <c r="BJ148" s="18" t="s">
        <v>32</v>
      </c>
      <c r="BK148" s="157">
        <f>ROUND(I148*H148,2)</f>
        <v>0</v>
      </c>
      <c r="BL148" s="18" t="s">
        <v>143</v>
      </c>
      <c r="BM148" s="156" t="s">
        <v>1503</v>
      </c>
    </row>
    <row r="149" spans="2:51" s="13" customFormat="1" ht="11.25">
      <c r="B149" s="163"/>
      <c r="D149" s="164" t="s">
        <v>147</v>
      </c>
      <c r="E149" s="165" t="s">
        <v>1</v>
      </c>
      <c r="F149" s="166" t="s">
        <v>1504</v>
      </c>
      <c r="H149" s="165" t="s">
        <v>1</v>
      </c>
      <c r="I149" s="167"/>
      <c r="L149" s="163"/>
      <c r="M149" s="168"/>
      <c r="N149" s="169"/>
      <c r="O149" s="169"/>
      <c r="P149" s="169"/>
      <c r="Q149" s="169"/>
      <c r="R149" s="169"/>
      <c r="S149" s="169"/>
      <c r="T149" s="170"/>
      <c r="AT149" s="165" t="s">
        <v>147</v>
      </c>
      <c r="AU149" s="165" t="s">
        <v>84</v>
      </c>
      <c r="AV149" s="13" t="s">
        <v>32</v>
      </c>
      <c r="AW149" s="13" t="s">
        <v>31</v>
      </c>
      <c r="AX149" s="13" t="s">
        <v>75</v>
      </c>
      <c r="AY149" s="165" t="s">
        <v>136</v>
      </c>
    </row>
    <row r="150" spans="2:51" s="13" customFormat="1" ht="11.25">
      <c r="B150" s="163"/>
      <c r="D150" s="164" t="s">
        <v>147</v>
      </c>
      <c r="E150" s="165" t="s">
        <v>1</v>
      </c>
      <c r="F150" s="166" t="s">
        <v>1505</v>
      </c>
      <c r="H150" s="165" t="s">
        <v>1</v>
      </c>
      <c r="I150" s="167"/>
      <c r="L150" s="163"/>
      <c r="M150" s="168"/>
      <c r="N150" s="169"/>
      <c r="O150" s="169"/>
      <c r="P150" s="169"/>
      <c r="Q150" s="169"/>
      <c r="R150" s="169"/>
      <c r="S150" s="169"/>
      <c r="T150" s="170"/>
      <c r="AT150" s="165" t="s">
        <v>147</v>
      </c>
      <c r="AU150" s="165" t="s">
        <v>84</v>
      </c>
      <c r="AV150" s="13" t="s">
        <v>32</v>
      </c>
      <c r="AW150" s="13" t="s">
        <v>31</v>
      </c>
      <c r="AX150" s="13" t="s">
        <v>75</v>
      </c>
      <c r="AY150" s="165" t="s">
        <v>136</v>
      </c>
    </row>
    <row r="151" spans="2:51" s="14" customFormat="1" ht="11.25">
      <c r="B151" s="171"/>
      <c r="D151" s="164" t="s">
        <v>147</v>
      </c>
      <c r="E151" s="172" t="s">
        <v>1</v>
      </c>
      <c r="F151" s="173" t="s">
        <v>387</v>
      </c>
      <c r="H151" s="174">
        <v>1</v>
      </c>
      <c r="I151" s="175"/>
      <c r="L151" s="171"/>
      <c r="M151" s="176"/>
      <c r="N151" s="177"/>
      <c r="O151" s="177"/>
      <c r="P151" s="177"/>
      <c r="Q151" s="177"/>
      <c r="R151" s="177"/>
      <c r="S151" s="177"/>
      <c r="T151" s="178"/>
      <c r="AT151" s="172" t="s">
        <v>147</v>
      </c>
      <c r="AU151" s="172" t="s">
        <v>84</v>
      </c>
      <c r="AV151" s="14" t="s">
        <v>84</v>
      </c>
      <c r="AW151" s="14" t="s">
        <v>31</v>
      </c>
      <c r="AX151" s="14" t="s">
        <v>75</v>
      </c>
      <c r="AY151" s="172" t="s">
        <v>136</v>
      </c>
    </row>
    <row r="152" spans="2:51" s="15" customFormat="1" ht="11.25">
      <c r="B152" s="179"/>
      <c r="D152" s="164" t="s">
        <v>147</v>
      </c>
      <c r="E152" s="180" t="s">
        <v>1</v>
      </c>
      <c r="F152" s="181" t="s">
        <v>151</v>
      </c>
      <c r="H152" s="182">
        <v>1</v>
      </c>
      <c r="I152" s="183"/>
      <c r="L152" s="179"/>
      <c r="M152" s="184"/>
      <c r="N152" s="185"/>
      <c r="O152" s="185"/>
      <c r="P152" s="185"/>
      <c r="Q152" s="185"/>
      <c r="R152" s="185"/>
      <c r="S152" s="185"/>
      <c r="T152" s="186"/>
      <c r="AT152" s="180" t="s">
        <v>147</v>
      </c>
      <c r="AU152" s="180" t="s">
        <v>84</v>
      </c>
      <c r="AV152" s="15" t="s">
        <v>143</v>
      </c>
      <c r="AW152" s="15" t="s">
        <v>31</v>
      </c>
      <c r="AX152" s="15" t="s">
        <v>32</v>
      </c>
      <c r="AY152" s="180" t="s">
        <v>136</v>
      </c>
    </row>
    <row r="153" spans="1:65" s="2" customFormat="1" ht="16.5" customHeight="1">
      <c r="A153" s="33"/>
      <c r="B153" s="144"/>
      <c r="C153" s="145" t="s">
        <v>234</v>
      </c>
      <c r="D153" s="145" t="s">
        <v>138</v>
      </c>
      <c r="E153" s="146" t="s">
        <v>1506</v>
      </c>
      <c r="F153" s="147" t="s">
        <v>1507</v>
      </c>
      <c r="G153" s="148" t="s">
        <v>1074</v>
      </c>
      <c r="H153" s="149">
        <v>1</v>
      </c>
      <c r="I153" s="150"/>
      <c r="J153" s="151">
        <f>ROUND(I153*H153,2)</f>
        <v>0</v>
      </c>
      <c r="K153" s="147" t="s">
        <v>1</v>
      </c>
      <c r="L153" s="34"/>
      <c r="M153" s="152" t="s">
        <v>1</v>
      </c>
      <c r="N153" s="153" t="s">
        <v>40</v>
      </c>
      <c r="O153" s="59"/>
      <c r="P153" s="154">
        <f>O153*H153</f>
        <v>0</v>
      </c>
      <c r="Q153" s="154">
        <v>0</v>
      </c>
      <c r="R153" s="154">
        <f>Q153*H153</f>
        <v>0</v>
      </c>
      <c r="S153" s="154">
        <v>0</v>
      </c>
      <c r="T153" s="155">
        <f>S153*H153</f>
        <v>0</v>
      </c>
      <c r="U153" s="33"/>
      <c r="V153" s="33"/>
      <c r="W153" s="33"/>
      <c r="X153" s="33"/>
      <c r="Y153" s="33"/>
      <c r="Z153" s="33"/>
      <c r="AA153" s="33"/>
      <c r="AB153" s="33"/>
      <c r="AC153" s="33"/>
      <c r="AD153" s="33"/>
      <c r="AE153" s="33"/>
      <c r="AR153" s="156" t="s">
        <v>143</v>
      </c>
      <c r="AT153" s="156" t="s">
        <v>138</v>
      </c>
      <c r="AU153" s="156" t="s">
        <v>84</v>
      </c>
      <c r="AY153" s="18" t="s">
        <v>136</v>
      </c>
      <c r="BE153" s="157">
        <f>IF(N153="základní",J153,0)</f>
        <v>0</v>
      </c>
      <c r="BF153" s="157">
        <f>IF(N153="snížená",J153,0)</f>
        <v>0</v>
      </c>
      <c r="BG153" s="157">
        <f>IF(N153="zákl. přenesená",J153,0)</f>
        <v>0</v>
      </c>
      <c r="BH153" s="157">
        <f>IF(N153="sníž. přenesená",J153,0)</f>
        <v>0</v>
      </c>
      <c r="BI153" s="157">
        <f>IF(N153="nulová",J153,0)</f>
        <v>0</v>
      </c>
      <c r="BJ153" s="18" t="s">
        <v>32</v>
      </c>
      <c r="BK153" s="157">
        <f>ROUND(I153*H153,2)</f>
        <v>0</v>
      </c>
      <c r="BL153" s="18" t="s">
        <v>143</v>
      </c>
      <c r="BM153" s="156" t="s">
        <v>1508</v>
      </c>
    </row>
    <row r="154" spans="2:51" s="14" customFormat="1" ht="11.25">
      <c r="B154" s="171"/>
      <c r="D154" s="164" t="s">
        <v>147</v>
      </c>
      <c r="E154" s="172" t="s">
        <v>1</v>
      </c>
      <c r="F154" s="173" t="s">
        <v>32</v>
      </c>
      <c r="H154" s="174">
        <v>1</v>
      </c>
      <c r="I154" s="175"/>
      <c r="L154" s="171"/>
      <c r="M154" s="176"/>
      <c r="N154" s="177"/>
      <c r="O154" s="177"/>
      <c r="P154" s="177"/>
      <c r="Q154" s="177"/>
      <c r="R154" s="177"/>
      <c r="S154" s="177"/>
      <c r="T154" s="178"/>
      <c r="AT154" s="172" t="s">
        <v>147</v>
      </c>
      <c r="AU154" s="172" t="s">
        <v>84</v>
      </c>
      <c r="AV154" s="14" t="s">
        <v>84</v>
      </c>
      <c r="AW154" s="14" t="s">
        <v>31</v>
      </c>
      <c r="AX154" s="14" t="s">
        <v>32</v>
      </c>
      <c r="AY154" s="172" t="s">
        <v>136</v>
      </c>
    </row>
    <row r="155" spans="1:65" s="2" customFormat="1" ht="16.5" customHeight="1">
      <c r="A155" s="33"/>
      <c r="B155" s="144"/>
      <c r="C155" s="145" t="s">
        <v>241</v>
      </c>
      <c r="D155" s="145" t="s">
        <v>138</v>
      </c>
      <c r="E155" s="146" t="s">
        <v>1509</v>
      </c>
      <c r="F155" s="147" t="s">
        <v>1510</v>
      </c>
      <c r="G155" s="148" t="s">
        <v>1074</v>
      </c>
      <c r="H155" s="149">
        <v>0</v>
      </c>
      <c r="I155" s="150"/>
      <c r="J155" s="151">
        <f>ROUND(I155*H155,2)</f>
        <v>0</v>
      </c>
      <c r="K155" s="147" t="s">
        <v>1</v>
      </c>
      <c r="L155" s="34"/>
      <c r="M155" s="152" t="s">
        <v>1</v>
      </c>
      <c r="N155" s="153" t="s">
        <v>40</v>
      </c>
      <c r="O155" s="59"/>
      <c r="P155" s="154">
        <f>O155*H155</f>
        <v>0</v>
      </c>
      <c r="Q155" s="154">
        <v>1E-05</v>
      </c>
      <c r="R155" s="154">
        <f>Q155*H155</f>
        <v>0</v>
      </c>
      <c r="S155" s="154">
        <v>0</v>
      </c>
      <c r="T155" s="155">
        <f>S155*H155</f>
        <v>0</v>
      </c>
      <c r="U155" s="33"/>
      <c r="V155" s="33"/>
      <c r="W155" s="33"/>
      <c r="X155" s="33"/>
      <c r="Y155" s="33"/>
      <c r="Z155" s="33"/>
      <c r="AA155" s="33"/>
      <c r="AB155" s="33"/>
      <c r="AC155" s="33"/>
      <c r="AD155" s="33"/>
      <c r="AE155" s="33"/>
      <c r="AR155" s="156" t="s">
        <v>143</v>
      </c>
      <c r="AT155" s="156" t="s">
        <v>138</v>
      </c>
      <c r="AU155" s="156" t="s">
        <v>84</v>
      </c>
      <c r="AY155" s="18" t="s">
        <v>136</v>
      </c>
      <c r="BE155" s="157">
        <f>IF(N155="základní",J155,0)</f>
        <v>0</v>
      </c>
      <c r="BF155" s="157">
        <f>IF(N155="snížená",J155,0)</f>
        <v>0</v>
      </c>
      <c r="BG155" s="157">
        <f>IF(N155="zákl. přenesená",J155,0)</f>
        <v>0</v>
      </c>
      <c r="BH155" s="157">
        <f>IF(N155="sníž. přenesená",J155,0)</f>
        <v>0</v>
      </c>
      <c r="BI155" s="157">
        <f>IF(N155="nulová",J155,0)</f>
        <v>0</v>
      </c>
      <c r="BJ155" s="18" t="s">
        <v>32</v>
      </c>
      <c r="BK155" s="157">
        <f>ROUND(I155*H155,2)</f>
        <v>0</v>
      </c>
      <c r="BL155" s="18" t="s">
        <v>143</v>
      </c>
      <c r="BM155" s="156" t="s">
        <v>1511</v>
      </c>
    </row>
    <row r="156" spans="2:51" s="13" customFormat="1" ht="11.25">
      <c r="B156" s="163"/>
      <c r="D156" s="164" t="s">
        <v>147</v>
      </c>
      <c r="E156" s="165" t="s">
        <v>1</v>
      </c>
      <c r="F156" s="166" t="s">
        <v>1512</v>
      </c>
      <c r="H156" s="165" t="s">
        <v>1</v>
      </c>
      <c r="I156" s="167"/>
      <c r="L156" s="163"/>
      <c r="M156" s="168"/>
      <c r="N156" s="169"/>
      <c r="O156" s="169"/>
      <c r="P156" s="169"/>
      <c r="Q156" s="169"/>
      <c r="R156" s="169"/>
      <c r="S156" s="169"/>
      <c r="T156" s="170"/>
      <c r="AT156" s="165" t="s">
        <v>147</v>
      </c>
      <c r="AU156" s="165" t="s">
        <v>84</v>
      </c>
      <c r="AV156" s="13" t="s">
        <v>32</v>
      </c>
      <c r="AW156" s="13" t="s">
        <v>31</v>
      </c>
      <c r="AX156" s="13" t="s">
        <v>75</v>
      </c>
      <c r="AY156" s="165" t="s">
        <v>136</v>
      </c>
    </row>
    <row r="157" spans="2:51" s="14" customFormat="1" ht="11.25">
      <c r="B157" s="171"/>
      <c r="D157" s="164" t="s">
        <v>147</v>
      </c>
      <c r="E157" s="172" t="s">
        <v>1</v>
      </c>
      <c r="F157" s="173" t="s">
        <v>75</v>
      </c>
      <c r="H157" s="174">
        <v>0</v>
      </c>
      <c r="I157" s="175"/>
      <c r="L157" s="171"/>
      <c r="M157" s="176"/>
      <c r="N157" s="177"/>
      <c r="O157" s="177"/>
      <c r="P157" s="177"/>
      <c r="Q157" s="177"/>
      <c r="R157" s="177"/>
      <c r="S157" s="177"/>
      <c r="T157" s="178"/>
      <c r="AT157" s="172" t="s">
        <v>147</v>
      </c>
      <c r="AU157" s="172" t="s">
        <v>84</v>
      </c>
      <c r="AV157" s="14" t="s">
        <v>84</v>
      </c>
      <c r="AW157" s="14" t="s">
        <v>31</v>
      </c>
      <c r="AX157" s="14" t="s">
        <v>32</v>
      </c>
      <c r="AY157" s="172" t="s">
        <v>136</v>
      </c>
    </row>
    <row r="158" spans="1:65" s="2" customFormat="1" ht="16.5" customHeight="1">
      <c r="A158" s="33"/>
      <c r="B158" s="144"/>
      <c r="C158" s="145" t="s">
        <v>249</v>
      </c>
      <c r="D158" s="145" t="s">
        <v>138</v>
      </c>
      <c r="E158" s="146" t="s">
        <v>1513</v>
      </c>
      <c r="F158" s="147" t="s">
        <v>1514</v>
      </c>
      <c r="G158" s="148" t="s">
        <v>1074</v>
      </c>
      <c r="H158" s="149">
        <v>1</v>
      </c>
      <c r="I158" s="150"/>
      <c r="J158" s="151">
        <f>ROUND(I158*H158,2)</f>
        <v>0</v>
      </c>
      <c r="K158" s="147" t="s">
        <v>1</v>
      </c>
      <c r="L158" s="34"/>
      <c r="M158" s="152" t="s">
        <v>1</v>
      </c>
      <c r="N158" s="153" t="s">
        <v>40</v>
      </c>
      <c r="O158" s="59"/>
      <c r="P158" s="154">
        <f>O158*H158</f>
        <v>0</v>
      </c>
      <c r="Q158" s="154">
        <v>0</v>
      </c>
      <c r="R158" s="154">
        <f>Q158*H158</f>
        <v>0</v>
      </c>
      <c r="S158" s="154">
        <v>0</v>
      </c>
      <c r="T158" s="155">
        <f>S158*H158</f>
        <v>0</v>
      </c>
      <c r="U158" s="33"/>
      <c r="V158" s="33"/>
      <c r="W158" s="33"/>
      <c r="X158" s="33"/>
      <c r="Y158" s="33"/>
      <c r="Z158" s="33"/>
      <c r="AA158" s="33"/>
      <c r="AB158" s="33"/>
      <c r="AC158" s="33"/>
      <c r="AD158" s="33"/>
      <c r="AE158" s="33"/>
      <c r="AR158" s="156" t="s">
        <v>143</v>
      </c>
      <c r="AT158" s="156" t="s">
        <v>138</v>
      </c>
      <c r="AU158" s="156" t="s">
        <v>84</v>
      </c>
      <c r="AY158" s="18" t="s">
        <v>136</v>
      </c>
      <c r="BE158" s="157">
        <f>IF(N158="základní",J158,0)</f>
        <v>0</v>
      </c>
      <c r="BF158" s="157">
        <f>IF(N158="snížená",J158,0)</f>
        <v>0</v>
      </c>
      <c r="BG158" s="157">
        <f>IF(N158="zákl. přenesená",J158,0)</f>
        <v>0</v>
      </c>
      <c r="BH158" s="157">
        <f>IF(N158="sníž. přenesená",J158,0)</f>
        <v>0</v>
      </c>
      <c r="BI158" s="157">
        <f>IF(N158="nulová",J158,0)</f>
        <v>0</v>
      </c>
      <c r="BJ158" s="18" t="s">
        <v>32</v>
      </c>
      <c r="BK158" s="157">
        <f>ROUND(I158*H158,2)</f>
        <v>0</v>
      </c>
      <c r="BL158" s="18" t="s">
        <v>143</v>
      </c>
      <c r="BM158" s="156" t="s">
        <v>1515</v>
      </c>
    </row>
    <row r="159" spans="2:51" s="14" customFormat="1" ht="11.25">
      <c r="B159" s="171"/>
      <c r="D159" s="164" t="s">
        <v>147</v>
      </c>
      <c r="E159" s="172" t="s">
        <v>1</v>
      </c>
      <c r="F159" s="173" t="s">
        <v>32</v>
      </c>
      <c r="H159" s="174">
        <v>1</v>
      </c>
      <c r="I159" s="175"/>
      <c r="L159" s="171"/>
      <c r="M159" s="176"/>
      <c r="N159" s="177"/>
      <c r="O159" s="177"/>
      <c r="P159" s="177"/>
      <c r="Q159" s="177"/>
      <c r="R159" s="177"/>
      <c r="S159" s="177"/>
      <c r="T159" s="178"/>
      <c r="AT159" s="172" t="s">
        <v>147</v>
      </c>
      <c r="AU159" s="172" t="s">
        <v>84</v>
      </c>
      <c r="AV159" s="14" t="s">
        <v>84</v>
      </c>
      <c r="AW159" s="14" t="s">
        <v>31</v>
      </c>
      <c r="AX159" s="14" t="s">
        <v>32</v>
      </c>
      <c r="AY159" s="172" t="s">
        <v>136</v>
      </c>
    </row>
    <row r="160" spans="1:65" s="2" customFormat="1" ht="24.2" customHeight="1">
      <c r="A160" s="33"/>
      <c r="B160" s="144"/>
      <c r="C160" s="145" t="s">
        <v>254</v>
      </c>
      <c r="D160" s="145" t="s">
        <v>138</v>
      </c>
      <c r="E160" s="146" t="s">
        <v>1516</v>
      </c>
      <c r="F160" s="147" t="s">
        <v>1517</v>
      </c>
      <c r="G160" s="148" t="s">
        <v>1074</v>
      </c>
      <c r="H160" s="149">
        <v>1</v>
      </c>
      <c r="I160" s="150"/>
      <c r="J160" s="151">
        <f>ROUND(I160*H160,2)</f>
        <v>0</v>
      </c>
      <c r="K160" s="147" t="s">
        <v>1</v>
      </c>
      <c r="L160" s="34"/>
      <c r="M160" s="152" t="s">
        <v>1</v>
      </c>
      <c r="N160" s="153" t="s">
        <v>40</v>
      </c>
      <c r="O160" s="59"/>
      <c r="P160" s="154">
        <f>O160*H160</f>
        <v>0</v>
      </c>
      <c r="Q160" s="154">
        <v>0</v>
      </c>
      <c r="R160" s="154">
        <f>Q160*H160</f>
        <v>0</v>
      </c>
      <c r="S160" s="154">
        <v>0</v>
      </c>
      <c r="T160" s="155">
        <f>S160*H160</f>
        <v>0</v>
      </c>
      <c r="U160" s="33"/>
      <c r="V160" s="33"/>
      <c r="W160" s="33"/>
      <c r="X160" s="33"/>
      <c r="Y160" s="33"/>
      <c r="Z160" s="33"/>
      <c r="AA160" s="33"/>
      <c r="AB160" s="33"/>
      <c r="AC160" s="33"/>
      <c r="AD160" s="33"/>
      <c r="AE160" s="33"/>
      <c r="AR160" s="156" t="s">
        <v>143</v>
      </c>
      <c r="AT160" s="156" t="s">
        <v>138</v>
      </c>
      <c r="AU160" s="156" t="s">
        <v>84</v>
      </c>
      <c r="AY160" s="18" t="s">
        <v>136</v>
      </c>
      <c r="BE160" s="157">
        <f>IF(N160="základní",J160,0)</f>
        <v>0</v>
      </c>
      <c r="BF160" s="157">
        <f>IF(N160="snížená",J160,0)</f>
        <v>0</v>
      </c>
      <c r="BG160" s="157">
        <f>IF(N160="zákl. přenesená",J160,0)</f>
        <v>0</v>
      </c>
      <c r="BH160" s="157">
        <f>IF(N160="sníž. přenesená",J160,0)</f>
        <v>0</v>
      </c>
      <c r="BI160" s="157">
        <f>IF(N160="nulová",J160,0)</f>
        <v>0</v>
      </c>
      <c r="BJ160" s="18" t="s">
        <v>32</v>
      </c>
      <c r="BK160" s="157">
        <f>ROUND(I160*H160,2)</f>
        <v>0</v>
      </c>
      <c r="BL160" s="18" t="s">
        <v>143</v>
      </c>
      <c r="BM160" s="156" t="s">
        <v>1518</v>
      </c>
    </row>
    <row r="161" spans="2:51" s="14" customFormat="1" ht="11.25">
      <c r="B161" s="171"/>
      <c r="D161" s="164" t="s">
        <v>147</v>
      </c>
      <c r="E161" s="172" t="s">
        <v>1</v>
      </c>
      <c r="F161" s="173" t="s">
        <v>32</v>
      </c>
      <c r="H161" s="174">
        <v>1</v>
      </c>
      <c r="I161" s="175"/>
      <c r="L161" s="171"/>
      <c r="M161" s="215"/>
      <c r="N161" s="216"/>
      <c r="O161" s="216"/>
      <c r="P161" s="216"/>
      <c r="Q161" s="216"/>
      <c r="R161" s="216"/>
      <c r="S161" s="216"/>
      <c r="T161" s="217"/>
      <c r="AT161" s="172" t="s">
        <v>147</v>
      </c>
      <c r="AU161" s="172" t="s">
        <v>84</v>
      </c>
      <c r="AV161" s="14" t="s">
        <v>84</v>
      </c>
      <c r="AW161" s="14" t="s">
        <v>31</v>
      </c>
      <c r="AX161" s="14" t="s">
        <v>32</v>
      </c>
      <c r="AY161" s="172" t="s">
        <v>136</v>
      </c>
    </row>
    <row r="162" spans="1:31" s="2" customFormat="1" ht="6.95" customHeight="1">
      <c r="A162" s="33"/>
      <c r="B162" s="48"/>
      <c r="C162" s="49"/>
      <c r="D162" s="49"/>
      <c r="E162" s="49"/>
      <c r="F162" s="49"/>
      <c r="G162" s="49"/>
      <c r="H162" s="49"/>
      <c r="I162" s="49"/>
      <c r="J162" s="49"/>
      <c r="K162" s="49"/>
      <c r="L162" s="34"/>
      <c r="M162" s="33"/>
      <c r="O162" s="33"/>
      <c r="P162" s="33"/>
      <c r="Q162" s="33"/>
      <c r="R162" s="33"/>
      <c r="S162" s="33"/>
      <c r="T162" s="33"/>
      <c r="U162" s="33"/>
      <c r="V162" s="33"/>
      <c r="W162" s="33"/>
      <c r="X162" s="33"/>
      <c r="Y162" s="33"/>
      <c r="Z162" s="33"/>
      <c r="AA162" s="33"/>
      <c r="AB162" s="33"/>
      <c r="AC162" s="33"/>
      <c r="AD162" s="33"/>
      <c r="AE162" s="33"/>
    </row>
    <row r="163" ht="11.25"/>
    <row r="164" ht="11.25"/>
  </sheetData>
  <autoFilter ref="C117:K161"/>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Marek</dc:creator>
  <cp:keywords/>
  <dc:description/>
  <cp:lastModifiedBy>Pavel Marek</cp:lastModifiedBy>
  <dcterms:created xsi:type="dcterms:W3CDTF">2024-01-24T08:51:33Z</dcterms:created>
  <dcterms:modified xsi:type="dcterms:W3CDTF">2024-01-24T08:57:50Z</dcterms:modified>
  <cp:category/>
  <cp:version/>
  <cp:contentType/>
  <cp:contentStatus/>
</cp:coreProperties>
</file>